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llforward" state="visible" r:id="rId4"/>
  </sheets>
  <calcPr calcId="171027" fullCalcOnLoad="1"/>
</workbook>
</file>

<file path=xl/sharedStrings.xml><?xml version="1.0" encoding="utf-8"?>
<sst xmlns="http://schemas.openxmlformats.org/spreadsheetml/2006/main" count="11" uniqueCount="11">
  <si>
    <t>Deferred revenue rollforward</t>
  </si>
  <si>
    <t>From ledgerbrook.com/blog/journal-entry-for-deferred-revenue/  |  Updated September 2026</t>
  </si>
  <si>
    <t>Amount received (input)</t>
  </si>
  <si>
    <t>Months of service (input, up to 24)</t>
  </si>
  <si>
    <t>First month of service (input)</t>
  </si>
  <si>
    <t>Month end</t>
  </si>
  <si>
    <t>Beginning liability</t>
  </si>
  <si>
    <t>Recognized (Dr Deferred Revenue, Cr Revenue)</t>
  </si>
  <si>
    <t>Ending liability</t>
  </si>
  <si>
    <t>Total recognized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</si>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</sst>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[Red]-#,##0.00"/>
    <numFmt numFmtId="165" formatCode="mmm yyyy"/>
    <numFmt numFmtId="166" formatCode="d mmm yyyy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sz val="10"/>
      <name val="Arial"/>
    </font>
    <font>
      <b/>
      <color rgb="FF1F4E9E"/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" fontId="4" fillId="0" borderId="0" xfId="0" applyNumberFormat="1" applyFont="1"/>
    <xf numFmtId="165" fontId="4" fillId="0" borderId="0" xfId="0" applyNumberFormat="1" applyFont="1"/>
    <xf numFmtId="0" fontId="5" fillId="0" borderId="0" xfId="0" applyFont="1"/>
    <xf numFmtId="0" fontId="5" fillId="2" borderId="1" xfId="0" applyFont="1" applyFill="1" applyBorder="1" applyAlignment="1">
      <alignment vertical="center" wrapText="1"/>
    </xf>
    <xf numFmtId="166" fontId="3" fillId="0" borderId="2" xfId="0" applyNumberFormat="1" applyFont="1" applyBorder="1"/>
    <xf numFmtId="164" fontId="3" fillId="0" borderId="2" xfId="0" applyNumberFormat="1" applyFont="1" applyBorder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2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>
        <v>12000</v>
      </c>
    </row>
    <row r="5" spans="1:2" x14ac:dyDescent="0.25">
      <c r="A5" s="3" t="s">
        <v>3</v>
      </c>
      <c r="B5" s="5">
        <v>12</v>
      </c>
    </row>
    <row r="6" spans="1:2" x14ac:dyDescent="0.25">
      <c r="A6" s="3" t="s">
        <v>4</v>
      </c>
      <c r="B6" s="6">
        <v>46053</v>
      </c>
    </row>
    <row r="8" spans="1:4" s="7" customFormat="1" x14ac:dyDescent="0.25">
      <c r="A8" s="8" t="s">
        <v>5</v>
      </c>
      <c r="B8" s="8" t="s">
        <v>6</v>
      </c>
      <c r="C8" s="8" t="s">
        <v>7</v>
      </c>
      <c r="D8" s="8" t="s">
        <v>8</v>
      </c>
    </row>
    <row r="9" spans="1:4" x14ac:dyDescent="0.25">
      <c r="A9" s="9">
        <f>IF(1&gt;$B$5,"",EOMONTH($B$6,0))</f>
      </c>
      <c r="B9" s="10">
        <f>IF(1&gt;$B$5,"",$B$4)</f>
      </c>
      <c r="C9" s="10">
        <f>IF(1&gt;$B$5,"",IF(1=$B$5,B9,ROUND($B$4/$B$5,2)))</f>
      </c>
      <c r="D9" s="10">
        <f>IF(1&gt;$B$5,"",B9-C9)</f>
      </c>
    </row>
    <row r="10" spans="1:4" x14ac:dyDescent="0.25">
      <c r="A10" s="9">
        <f>IF(2&gt;$B$5,"",EOMONTH($B$6,1))</f>
      </c>
      <c r="B10" s="10">
        <f>IF(2&gt;$B$5,"",D9)</f>
      </c>
      <c r="C10" s="10">
        <f>IF(2&gt;$B$5,"",IF(2=$B$5,B10,ROUND($B$4/$B$5,2)))</f>
      </c>
      <c r="D10" s="10">
        <f>IF(2&gt;$B$5,"",B10-C10)</f>
      </c>
    </row>
    <row r="11" spans="1:4" x14ac:dyDescent="0.25">
      <c r="A11" s="9">
        <f>IF(3&gt;$B$5,"",EOMONTH($B$6,2))</f>
      </c>
      <c r="B11" s="10">
        <f>IF(3&gt;$B$5,"",D10)</f>
      </c>
      <c r="C11" s="10">
        <f>IF(3&gt;$B$5,"",IF(3=$B$5,B11,ROUND($B$4/$B$5,2)))</f>
      </c>
      <c r="D11" s="10">
        <f>IF(3&gt;$B$5,"",B11-C11)</f>
      </c>
    </row>
    <row r="12" spans="1:4" x14ac:dyDescent="0.25">
      <c r="A12" s="9">
        <f>IF(4&gt;$B$5,"",EOMONTH($B$6,3))</f>
      </c>
      <c r="B12" s="10">
        <f>IF(4&gt;$B$5,"",D11)</f>
      </c>
      <c r="C12" s="10">
        <f>IF(4&gt;$B$5,"",IF(4=$B$5,B12,ROUND($B$4/$B$5,2)))</f>
      </c>
      <c r="D12" s="10">
        <f>IF(4&gt;$B$5,"",B12-C12)</f>
      </c>
    </row>
    <row r="13" spans="1:4" x14ac:dyDescent="0.25">
      <c r="A13" s="9">
        <f>IF(5&gt;$B$5,"",EOMONTH($B$6,4))</f>
      </c>
      <c r="B13" s="10">
        <f>IF(5&gt;$B$5,"",D12)</f>
      </c>
      <c r="C13" s="10">
        <f>IF(5&gt;$B$5,"",IF(5=$B$5,B13,ROUND($B$4/$B$5,2)))</f>
      </c>
      <c r="D13" s="10">
        <f>IF(5&gt;$B$5,"",B13-C13)</f>
      </c>
    </row>
    <row r="14" spans="1:4" x14ac:dyDescent="0.25">
      <c r="A14" s="9">
        <f>IF(6&gt;$B$5,"",EOMONTH($B$6,5))</f>
      </c>
      <c r="B14" s="10">
        <f>IF(6&gt;$B$5,"",D13)</f>
      </c>
      <c r="C14" s="10">
        <f>IF(6&gt;$B$5,"",IF(6=$B$5,B14,ROUND($B$4/$B$5,2)))</f>
      </c>
      <c r="D14" s="10">
        <f>IF(6&gt;$B$5,"",B14-C14)</f>
      </c>
    </row>
    <row r="15" spans="1:4" x14ac:dyDescent="0.25">
      <c r="A15" s="9">
        <f>IF(7&gt;$B$5,"",EOMONTH($B$6,6))</f>
      </c>
      <c r="B15" s="10">
        <f>IF(7&gt;$B$5,"",D14)</f>
      </c>
      <c r="C15" s="10">
        <f>IF(7&gt;$B$5,"",IF(7=$B$5,B15,ROUND($B$4/$B$5,2)))</f>
      </c>
      <c r="D15" s="10">
        <f>IF(7&gt;$B$5,"",B15-C15)</f>
      </c>
    </row>
    <row r="16" spans="1:4" x14ac:dyDescent="0.25">
      <c r="A16" s="9">
        <f>IF(8&gt;$B$5,"",EOMONTH($B$6,7))</f>
      </c>
      <c r="B16" s="10">
        <f>IF(8&gt;$B$5,"",D15)</f>
      </c>
      <c r="C16" s="10">
        <f>IF(8&gt;$B$5,"",IF(8=$B$5,B16,ROUND($B$4/$B$5,2)))</f>
      </c>
      <c r="D16" s="10">
        <f>IF(8&gt;$B$5,"",B16-C16)</f>
      </c>
    </row>
    <row r="17" spans="1:4" x14ac:dyDescent="0.25">
      <c r="A17" s="9">
        <f>IF(9&gt;$B$5,"",EOMONTH($B$6,8))</f>
      </c>
      <c r="B17" s="10">
        <f>IF(9&gt;$B$5,"",D16)</f>
      </c>
      <c r="C17" s="10">
        <f>IF(9&gt;$B$5,"",IF(9=$B$5,B17,ROUND($B$4/$B$5,2)))</f>
      </c>
      <c r="D17" s="10">
        <f>IF(9&gt;$B$5,"",B17-C17)</f>
      </c>
    </row>
    <row r="18" spans="1:4" x14ac:dyDescent="0.25">
      <c r="A18" s="9">
        <f>IF(10&gt;$B$5,"",EOMONTH($B$6,9))</f>
      </c>
      <c r="B18" s="10">
        <f>IF(10&gt;$B$5,"",D17)</f>
      </c>
      <c r="C18" s="10">
        <f>IF(10&gt;$B$5,"",IF(10=$B$5,B18,ROUND($B$4/$B$5,2)))</f>
      </c>
      <c r="D18" s="10">
        <f>IF(10&gt;$B$5,"",B18-C18)</f>
      </c>
    </row>
    <row r="19" spans="1:4" x14ac:dyDescent="0.25">
      <c r="A19" s="9">
        <f>IF(11&gt;$B$5,"",EOMONTH($B$6,10))</f>
      </c>
      <c r="B19" s="10">
        <f>IF(11&gt;$B$5,"",D18)</f>
      </c>
      <c r="C19" s="10">
        <f>IF(11&gt;$B$5,"",IF(11=$B$5,B19,ROUND($B$4/$B$5,2)))</f>
      </c>
      <c r="D19" s="10">
        <f>IF(11&gt;$B$5,"",B19-C19)</f>
      </c>
    </row>
    <row r="20" spans="1:4" x14ac:dyDescent="0.25">
      <c r="A20" s="9">
        <f>IF(12&gt;$B$5,"",EOMONTH($B$6,11))</f>
      </c>
      <c r="B20" s="10">
        <f>IF(12&gt;$B$5,"",D19)</f>
      </c>
      <c r="C20" s="10">
        <f>IF(12&gt;$B$5,"",IF(12=$B$5,B20,ROUND($B$4/$B$5,2)))</f>
      </c>
      <c r="D20" s="10">
        <f>IF(12&gt;$B$5,"",B20-C20)</f>
      </c>
    </row>
    <row r="21" spans="1:4" x14ac:dyDescent="0.25">
      <c r="A21" s="9">
        <f>IF(13&gt;$B$5,"",EOMONTH($B$6,12))</f>
      </c>
      <c r="B21" s="10">
        <f>IF(13&gt;$B$5,"",D20)</f>
      </c>
      <c r="C21" s="10">
        <f>IF(13&gt;$B$5,"",IF(13=$B$5,B21,ROUND($B$4/$B$5,2)))</f>
      </c>
      <c r="D21" s="10">
        <f>IF(13&gt;$B$5,"",B21-C21)</f>
      </c>
    </row>
    <row r="22" spans="1:4" x14ac:dyDescent="0.25">
      <c r="A22" s="9">
        <f>IF(14&gt;$B$5,"",EOMONTH($B$6,13))</f>
      </c>
      <c r="B22" s="10">
        <f>IF(14&gt;$B$5,"",D21)</f>
      </c>
      <c r="C22" s="10">
        <f>IF(14&gt;$B$5,"",IF(14=$B$5,B22,ROUND($B$4/$B$5,2)))</f>
      </c>
      <c r="D22" s="10">
        <f>IF(14&gt;$B$5,"",B22-C22)</f>
      </c>
    </row>
    <row r="23" spans="1:4" x14ac:dyDescent="0.25">
      <c r="A23" s="9">
        <f>IF(15&gt;$B$5,"",EOMONTH($B$6,14))</f>
      </c>
      <c r="B23" s="10">
        <f>IF(15&gt;$B$5,"",D22)</f>
      </c>
      <c r="C23" s="10">
        <f>IF(15&gt;$B$5,"",IF(15=$B$5,B23,ROUND($B$4/$B$5,2)))</f>
      </c>
      <c r="D23" s="10">
        <f>IF(15&gt;$B$5,"",B23-C23)</f>
      </c>
    </row>
    <row r="24" spans="1:4" x14ac:dyDescent="0.25">
      <c r="A24" s="9">
        <f>IF(16&gt;$B$5,"",EOMONTH($B$6,15))</f>
      </c>
      <c r="B24" s="10">
        <f>IF(16&gt;$B$5,"",D23)</f>
      </c>
      <c r="C24" s="10">
        <f>IF(16&gt;$B$5,"",IF(16=$B$5,B24,ROUND($B$4/$B$5,2)))</f>
      </c>
      <c r="D24" s="10">
        <f>IF(16&gt;$B$5,"",B24-C24)</f>
      </c>
    </row>
    <row r="25" spans="1:4" x14ac:dyDescent="0.25">
      <c r="A25" s="9">
        <f>IF(17&gt;$B$5,"",EOMONTH($B$6,16))</f>
      </c>
      <c r="B25" s="10">
        <f>IF(17&gt;$B$5,"",D24)</f>
      </c>
      <c r="C25" s="10">
        <f>IF(17&gt;$B$5,"",IF(17=$B$5,B25,ROUND($B$4/$B$5,2)))</f>
      </c>
      <c r="D25" s="10">
        <f>IF(17&gt;$B$5,"",B25-C25)</f>
      </c>
    </row>
    <row r="26" spans="1:4" x14ac:dyDescent="0.25">
      <c r="A26" s="9">
        <f>IF(18&gt;$B$5,"",EOMONTH($B$6,17))</f>
      </c>
      <c r="B26" s="10">
        <f>IF(18&gt;$B$5,"",D25)</f>
      </c>
      <c r="C26" s="10">
        <f>IF(18&gt;$B$5,"",IF(18=$B$5,B26,ROUND($B$4/$B$5,2)))</f>
      </c>
      <c r="D26" s="10">
        <f>IF(18&gt;$B$5,"",B26-C26)</f>
      </c>
    </row>
    <row r="27" spans="1:4" x14ac:dyDescent="0.25">
      <c r="A27" s="9">
        <f>IF(19&gt;$B$5,"",EOMONTH($B$6,18))</f>
      </c>
      <c r="B27" s="10">
        <f>IF(19&gt;$B$5,"",D26)</f>
      </c>
      <c r="C27" s="10">
        <f>IF(19&gt;$B$5,"",IF(19=$B$5,B27,ROUND($B$4/$B$5,2)))</f>
      </c>
      <c r="D27" s="10">
        <f>IF(19&gt;$B$5,"",B27-C27)</f>
      </c>
    </row>
    <row r="28" spans="1:4" x14ac:dyDescent="0.25">
      <c r="A28" s="9">
        <f>IF(20&gt;$B$5,"",EOMONTH($B$6,19))</f>
      </c>
      <c r="B28" s="10">
        <f>IF(20&gt;$B$5,"",D27)</f>
      </c>
      <c r="C28" s="10">
        <f>IF(20&gt;$B$5,"",IF(20=$B$5,B28,ROUND($B$4/$B$5,2)))</f>
      </c>
      <c r="D28" s="10">
        <f>IF(20&gt;$B$5,"",B28-C28)</f>
      </c>
    </row>
    <row r="29" spans="1:4" x14ac:dyDescent="0.25">
      <c r="A29" s="9">
        <f>IF(21&gt;$B$5,"",EOMONTH($B$6,20))</f>
      </c>
      <c r="B29" s="10">
        <f>IF(21&gt;$B$5,"",D28)</f>
      </c>
      <c r="C29" s="10">
        <f>IF(21&gt;$B$5,"",IF(21=$B$5,B29,ROUND($B$4/$B$5,2)))</f>
      </c>
      <c r="D29" s="10">
        <f>IF(21&gt;$B$5,"",B29-C29)</f>
      </c>
    </row>
    <row r="30" spans="1:4" x14ac:dyDescent="0.25">
      <c r="A30" s="9">
        <f>IF(22&gt;$B$5,"",EOMONTH($B$6,21))</f>
      </c>
      <c r="B30" s="10">
        <f>IF(22&gt;$B$5,"",D29)</f>
      </c>
      <c r="C30" s="10">
        <f>IF(22&gt;$B$5,"",IF(22=$B$5,B30,ROUND($B$4/$B$5,2)))</f>
      </c>
      <c r="D30" s="10">
        <f>IF(22&gt;$B$5,"",B30-C30)</f>
      </c>
    </row>
    <row r="31" spans="1:4" x14ac:dyDescent="0.25">
      <c r="A31" s="9">
        <f>IF(23&gt;$B$5,"",EOMONTH($B$6,22))</f>
      </c>
      <c r="B31" s="10">
        <f>IF(23&gt;$B$5,"",D30)</f>
      </c>
      <c r="C31" s="10">
        <f>IF(23&gt;$B$5,"",IF(23=$B$5,B31,ROUND($B$4/$B$5,2)))</f>
      </c>
      <c r="D31" s="10">
        <f>IF(23&gt;$B$5,"",B31-C31)</f>
      </c>
    </row>
    <row r="32" spans="1:4" x14ac:dyDescent="0.25">
      <c r="A32" s="9">
        <f>IF(24&gt;$B$5,"",EOMONTH($B$6,23))</f>
      </c>
      <c r="B32" s="10">
        <f>IF(24&gt;$B$5,"",D31)</f>
      </c>
      <c r="C32" s="10">
        <f>IF(24&gt;$B$5,"",IF(24=$B$5,B32,ROUND($B$4/$B$5,2)))</f>
      </c>
      <c r="D32" s="10">
        <f>IF(24&gt;$B$5,"",B32-C32)</f>
      </c>
    </row>
    <row r="34" spans="1:3" x14ac:dyDescent="0.25">
      <c r="A34" s="7" t="s">
        <v>9</v>
      </c>
      <c r="C34" s="11">
        <f>SUM(C9:C32)</f>
      </c>
    </row>
    <row r="35" spans="1:3" x14ac:dyDescent="0.25">
      <c r="A35" s="7" t="s">
        <v>10</v>
      </c>
      <c r="C35" s="7">
        <f>IF(ROUND(C34-$B$4,2)=0,"Ties to amount received","Does not tie: check the inputs")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Rollforward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