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tart here" state="visible" r:id="rId4"/>
    <sheet sheetId="2" name="Dashboard" state="visible" r:id="rId5"/>
    <sheet sheetId="3" name="Rent roll" state="visible" r:id="rId6"/>
    <sheet sheetId="4" name="Tenant ledger" state="visible" r:id="rId7"/>
    <sheet sheetId="5" name="Ledger entries" state="visible" r:id="rId8"/>
    <sheet sheetId="6" name="Expenses" state="visible" r:id="rId9"/>
    <sheet sheetId="7" name="Schedule E" state="visible" r:id="rId10"/>
    <sheet sheetId="8" name="Monthly" state="visible" r:id="rId11"/>
    <sheet sheetId="9" name="Leases" state="visible" r:id="rId12"/>
    <sheet sheetId="10" name="Properties" state="visible" r:id="rId13"/>
    <sheet sheetId="11" name="Rent schedule" state="visible" r:id="rId14"/>
    <sheet sheetId="12" name="Lists" state="veryHidden" r:id="rId15"/>
  </sheets>
  <calcPr calcId="171027" fullCalcOnLoad="1"/>
</workbook>
</file>

<file path=xl/sharedStrings.xml><?xml version="1.0" encoding="utf-8"?>
<sst xmlns="http://schemas.openxmlformats.org/spreadsheetml/2006/main" count="247" uniqueCount="187">
  <si>
    <t>Rent Ledger Template</t>
  </si>
  <si>
    <t>Free from Ledgerbrook · ledgerbrook.com/templates/rent-ledger-template/</t>
  </si>
  <si>
    <t>Properties: add your tax year, each property, and the units in it.</t>
  </si>
  <si>
    <t>Leases: one row per lease. Leave Lease end blank for month to month. Deposit held and balance owed are as of January 1.</t>
  </si>
  <si>
    <t>Rent is charged automatically on the due day each month, prorated by day if a lease starts after the due day. See Rent schedule.</t>
  </si>
  <si>
    <t>Ledger entries: record every payment, late fee, other charge, credit and deposit against the tenant's lease.</t>
  </si>
  <si>
    <t>Expenses: every cost, with the property and a Schedule E category. Shared costs: pick All properties (split evenly).</t>
  </si>
  <si>
    <t>Tenant ledger shows one tenant month by month; Rent roll shows every unit on any date; Schedule E gives the totals for your return.</t>
  </si>
  <si>
    <t>White cells are inputs; shaded cells calculate. Don't type over shaded cells.</t>
  </si>
  <si>
    <t>Not tax or legal advice. Rules on deposits, late fees and notices vary by state.</t>
  </si>
  <si>
    <t>Dashboard</t>
  </si>
  <si>
    <t>The year at a glance. Everything here calculates from the other tabs.</t>
  </si>
  <si>
    <t>Rent and charges billed this year</t>
  </si>
  <si>
    <t>Rent from the leases plus late fees and other charges.</t>
  </si>
  <si>
    <t>Collected this year</t>
  </si>
  <si>
    <t>Payments plus any deposit kept. This is Schedule E line 3.</t>
  </si>
  <si>
    <t>Balance owed on the rent roll date</t>
  </si>
  <si>
    <t>Change the date on the Rent roll tab.</t>
  </si>
  <si>
    <t>Occupancy on the rent roll date</t>
  </si>
  <si>
    <t>Deposits held on the rent roll date</t>
  </si>
  <si>
    <t>Not income until applied.</t>
  </si>
  <si>
    <t>Net rental income (Schedule E line 21)</t>
  </si>
  <si>
    <t>All properties.</t>
  </si>
  <si>
    <t>Capital improvements</t>
  </si>
  <si>
    <t>Depreciate these; give the list to your tax preparer.</t>
  </si>
  <si>
    <t>Rent roll</t>
  </si>
  <si>
    <t>Every unit on one date. Change the date to see the roll on any day of the year.</t>
  </si>
  <si>
    <t>As of</t>
  </si>
  <si>
    <t>Type any date in the tax year.</t>
  </si>
  <si>
    <t>Property</t>
  </si>
  <si>
    <t>Unit</t>
  </si>
  <si>
    <t>Tenant</t>
  </si>
  <si>
    <t>Lease start</t>
  </si>
  <si>
    <t>Lease end</t>
  </si>
  <si>
    <t>Rent</t>
  </si>
  <si>
    <t>Market rent</t>
  </si>
  <si>
    <t>Deposit</t>
  </si>
  <si>
    <t>Balance</t>
  </si>
  <si>
    <t>Status</t>
  </si>
  <si>
    <t/>
  </si>
  <si>
    <t>#</t>
  </si>
  <si>
    <t>Total</t>
  </si>
  <si>
    <t>Vacancy loss</t>
  </si>
  <si>
    <t>Tenant ledger</t>
  </si>
  <si>
    <t>Pick a tenant. Month by month: rent, other charges, payments, balance and deposit.</t>
  </si>
  <si>
    <t>Lease row</t>
  </si>
  <si>
    <t>Property and unit</t>
  </si>
  <si>
    <t>Monthly rent</t>
  </si>
  <si>
    <t>Month</t>
  </si>
  <si>
    <t>Rent charged</t>
  </si>
  <si>
    <t>Other charges</t>
  </si>
  <si>
    <t>Payments and credits</t>
  </si>
  <si>
    <t>Deposit held</t>
  </si>
  <si>
    <t>Balance forward, Jan 1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</si>
  <si>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</si>
  <si>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</si>
  <si>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</si>
  <si>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</si>
  <si>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</si>
  <si>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</si>
  <si>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</si>
  <si>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</si>
  <si>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</si>
  <si>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</si>
  <si>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</si>
  <si>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</si>
  <si>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Year</t>
  </si>
  <si>
    <t>For a line-by-line ledger you can print, use the online version of this template.</t>
  </si>
  <si>
    <t>Date</t>
  </si>
  <si>
    <t>Lease</t>
  </si>
  <si>
    <t>Type</t>
  </si>
  <si>
    <t>Amount</t>
  </si>
  <si>
    <t>Memo</t>
  </si>
  <si>
    <t>Balance effect</t>
  </si>
  <si>
    <t>Deposit effect</t>
  </si>
  <si>
    <t>Rental income</t>
  </si>
  <si>
    <t>Payee</t>
  </si>
  <si>
    <t>Category</t>
  </si>
  <si>
    <t>In tax year</t>
  </si>
  <si>
    <t>Schedule E summary</t>
  </si>
  <si>
    <t>Part I totals by line, one column per property. Rents are cash received; shared expenses split evenly.</t>
  </si>
  <si>
    <t>Properties counted</t>
  </si>
  <si>
    <t>Line</t>
  </si>
  <si>
    <t>All properties</t>
  </si>
  <si>
    <t>3</t>
  </si>
  <si>
    <t>Rents received</t>
  </si>
  <si>
    <t>5</t>
  </si>
  <si>
    <t>Advertising</t>
  </si>
  <si>
    <t>6</t>
  </si>
  <si>
    <t>Auto and travel</t>
  </si>
  <si>
    <t>7</t>
  </si>
  <si>
    <t>Cleaning and maintenance</t>
  </si>
  <si>
    <t>8</t>
  </si>
  <si>
    <t>Commissions</t>
  </si>
  <si>
    <t>9</t>
  </si>
  <si>
    <t>Insurance</t>
  </si>
  <si>
    <t>10</t>
  </si>
  <si>
    <t>Legal and other professional fees</t>
  </si>
  <si>
    <t>11</t>
  </si>
  <si>
    <t>Management fees</t>
  </si>
  <si>
    <t>12</t>
  </si>
  <si>
    <t>Mortgage interest paid to banks, etc.</t>
  </si>
  <si>
    <t>13</t>
  </si>
  <si>
    <t>Other interest</t>
  </si>
  <si>
    <t>14</t>
  </si>
  <si>
    <t>Repairs</t>
  </si>
  <si>
    <t>15</t>
  </si>
  <si>
    <t>Supplies</t>
  </si>
  <si>
    <t>16</t>
  </si>
  <si>
    <t>Taxes</t>
  </si>
  <si>
    <t>17</t>
  </si>
  <si>
    <t>Utilities</t>
  </si>
  <si>
    <t>18</t>
  </si>
  <si>
    <t>Depreciation expense or depletion</t>
  </si>
  <si>
    <t>19</t>
  </si>
  <si>
    <t>Other</t>
  </si>
  <si>
    <t>20</t>
  </si>
  <si>
    <t>Total expenses</t>
  </si>
  <si>
    <t>21</t>
  </si>
  <si>
    <t>Income or (loss)</t>
  </si>
  <si>
    <t>NOT ON SCHEDULE E THIS YEAR</t>
  </si>
  <si>
    <t>Capital improvement</t>
  </si>
  <si>
    <t>Mortgage principal</t>
  </si>
  <si>
    <t>Depreciation (line 18) is entered as an expense. Line 2 (rental and personal-use days) is for your tax preparer.</t>
  </si>
  <si>
    <t>Month by month</t>
  </si>
  <si>
    <t>All properties. Net rental income is collected minus deductible expenses; cash flow also takes out improvements and principal.</t>
  </si>
  <si>
    <t>Collected</t>
  </si>
  <si>
    <t>Deductible expenses</t>
  </si>
  <si>
    <t>Net rental income</t>
  </si>
  <si>
    <t>Improvements and principal</t>
  </si>
  <si>
    <t>Cash flow</t>
  </si>
  <si>
    <t>Lease key</t>
  </si>
  <si>
    <t>Due day</t>
  </si>
  <si>
    <t>Grace days</t>
  </si>
  <si>
    <t>Late fee</t>
  </si>
  <si>
    <t>Deposit held Jan 1</t>
  </si>
  <si>
    <t>Balance owed Jan 1</t>
  </si>
  <si>
    <t>Properties</t>
  </si>
  <si>
    <t>Fill this in first: your properties, then the units in each. White cells are yours.</t>
  </si>
  <si>
    <t>Your name or business</t>
  </si>
  <si>
    <t>Printed on the tenant ledger.</t>
  </si>
  <si>
    <t>Tax year</t>
  </si>
  <si>
    <t>Calendar year this file covers. Use a new copy each year.</t>
  </si>
  <si>
    <t>PROPERTIES</t>
  </si>
  <si>
    <t>Property name</t>
  </si>
  <si>
    <t>Address</t>
  </si>
  <si>
    <t>UNITS</t>
  </si>
  <si>
    <t>One row per unit. A house is one unit. Market rent is optional; the rent roll uses it for vacancy loss.</t>
  </si>
  <si>
    <t>Jan rent</t>
  </si>
  <si>
    <t>Feb rent</t>
  </si>
  <si>
    <t>Mar rent</t>
  </si>
  <si>
    <t>Apr rent</t>
  </si>
  <si>
    <t>May rent</t>
  </si>
  <si>
    <t>Jun rent</t>
  </si>
  <si>
    <t>Jul rent</t>
  </si>
  <si>
    <t>Aug rent</t>
  </si>
  <si>
    <t>Sep rent</t>
  </si>
  <si>
    <t>Oct rent</t>
  </si>
  <si>
    <t>Nov rent</t>
  </si>
  <si>
    <t>Dec rent</t>
  </si>
  <si>
    <t>Jan date</t>
  </si>
  <si>
    <t>Feb date</t>
  </si>
  <si>
    <t>Mar date</t>
  </si>
  <si>
    <t>Apr date</t>
  </si>
  <si>
    <t>May date</t>
  </si>
  <si>
    <t>Jun date</t>
  </si>
  <si>
    <t>Jul date</t>
  </si>
  <si>
    <t>Aug date</t>
  </si>
  <si>
    <t>Sep date</t>
  </si>
  <si>
    <t>Oct date</t>
  </si>
  <si>
    <t>Nov date</t>
  </si>
  <si>
    <t>Dec date</t>
  </si>
  <si>
    <t>Rent to roll date</t>
  </si>
  <si>
    <t>Entries to roll date</t>
  </si>
  <si>
    <t>Balance at roll date</t>
  </si>
  <si>
    <t>Deposit at roll date</t>
  </si>
  <si>
    <t>Payment</t>
  </si>
  <si>
    <t>Single family</t>
  </si>
  <si>
    <t>Multi-family</t>
  </si>
  <si>
    <t>Other charge</t>
  </si>
  <si>
    <t>Condo or townhome</t>
  </si>
  <si>
    <t>Credit</t>
  </si>
  <si>
    <t>Commercial</t>
  </si>
  <si>
    <t>Deposit received</t>
  </si>
  <si>
    <t>Deposit applied</t>
  </si>
  <si>
    <t>Deposit refunded</t>
  </si>
  <si>
    <t>All properties (split evenly)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</si>
</sst>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#,##0.00;[Red]-#,##0.00"/>
    <numFmt numFmtId="165" formatCode="0.0%"/>
    <numFmt numFmtId="166" formatCode="mmm d, yyyy"/>
    <numFmt numFmtId="167" formatCode="0&quot; units&quot;"/>
    <numFmt numFmtId="168" formatCode="0&quot; occupied&quot;"/>
    <numFmt numFmtId="169" formatCode="#,##0.00;[Red]-#,##0.00;&quot;-&quot;"/>
    <numFmt numFmtId="170" formatCode="[=0]&quot;&quot;;mmm d, yyyy"/>
  </numFmts>
  <fonts count="13" x14ac:knownFonts="1">
    <font>
      <color theme="1"/>
      <family val="2"/>
      <scheme val="minor"/>
      <sz val="11"/>
      <name val="Calibri"/>
    </font>
    <font>
      <color rgb="FF1C1B18"/>
      <sz val="20"/>
      <name val="Georgia"/>
    </font>
    <font>
      <color rgb="FF6B6558"/>
      <sz val="10"/>
      <name val="Arial"/>
    </font>
    <font>
      <b/>
      <color rgb="FF7D6020"/>
      <sz val="10"/>
      <name val="Arial"/>
    </font>
    <font>
      <sz val="10"/>
      <name val="Arial"/>
    </font>
    <font>
      <i/>
      <color rgb="FF6B6558"/>
      <sz val="9"/>
      <name val="Arial"/>
    </font>
    <font>
      <b/>
      <color rgb="FF1C1B18"/>
      <sz val="11"/>
      <name val="Arial"/>
    </font>
    <font>
      <b/>
      <color rgb="FF1C1B18"/>
      <sz val="10"/>
      <name val="Arial"/>
    </font>
    <font>
      <b/>
      <sz val="10"/>
      <name val="Arial"/>
    </font>
    <font>
      <color rgb="FF1C1B18"/>
      <sz val="10"/>
      <name val="Arial"/>
    </font>
    <font>
      <b/>
      <color rgb="FFF7F3EA"/>
      <sz val="10"/>
      <name val="Arial"/>
    </font>
    <font>
      <color rgb="FF6B6558"/>
      <sz val="9"/>
      <name val="Arial"/>
    </font>
    <font>
      <b/>
      <color rgb="FF7D6020"/>
      <sz val="9"/>
      <name val="Arial"/>
    </font>
  </fonts>
  <fills count="5">
    <fill>
      <patternFill patternType="none"/>
    </fill>
    <fill>
      <patternFill patternType="gray125"/>
    </fill>
    <fill>
      <patternFill patternType="solid">
        <fgColor rgb="FFF1EADB"/>
      </patternFill>
    </fill>
    <fill>
      <patternFill patternType="solid">
        <fgColor rgb="FFFFFFFF"/>
      </patternFill>
    </fill>
    <fill>
      <patternFill patternType="solid">
        <fgColor rgb="FF1C1B18"/>
      </patternFill>
    </fill>
  </fills>
  <borders count="4">
    <border>
      <left/>
      <right/>
      <top/>
      <bottom/>
      <diagonal/>
    </border>
    <border>
      <left/>
      <right/>
      <top style="medium">
        <color rgb="FF7D6020"/>
      </top>
      <bottom/>
      <diagonal/>
    </border>
    <border>
      <left/>
      <right/>
      <top/>
      <bottom style="thin">
        <color rgb="FFDED5C2"/>
      </bottom>
      <diagonal/>
    </border>
    <border>
      <left style="thin">
        <color rgb="FFDED5C2"/>
      </left>
      <right style="thin">
        <color rgb="FFDED5C2"/>
      </right>
      <top style="thin">
        <color rgb="FFDED5C2"/>
      </top>
      <bottom style="thin">
        <color rgb="FFDED5C2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3" fillId="0" borderId="0" xfId="0" applyFont="1"/>
    <xf numFmtId="0" fontId="4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0" fontId="6" fillId="0" borderId="0" xfId="0" applyFont="1"/>
    <xf numFmtId="164" fontId="7" fillId="2" borderId="2" xfId="0" applyNumberFormat="1" applyFont="1" applyFill="1" applyBorder="1"/>
    <xf numFmtId="165" fontId="7" fillId="2" borderId="2" xfId="0" applyNumberFormat="1" applyFont="1" applyFill="1" applyBorder="1"/>
    <xf numFmtId="0" fontId="8" fillId="0" borderId="0" xfId="0" applyFont="1"/>
    <xf numFmtId="166" fontId="9" fillId="3" borderId="3" xfId="0" applyNumberFormat="1" applyFont="1" applyFill="1" applyBorder="1" applyProtection="1">
      <protection locked="0"/>
    </xf>
    <xf numFmtId="0" fontId="10" fillId="4" borderId="2" xfId="0" applyFont="1" applyFill="1" applyBorder="1" applyAlignment="1">
      <alignment vertical="center" wrapText="1"/>
    </xf>
    <xf numFmtId="49" fontId="9" fillId="2" borderId="2" xfId="0" applyNumberFormat="1" applyFont="1" applyFill="1" applyBorder="1"/>
    <xf numFmtId="166" fontId="9" fillId="2" borderId="2" xfId="0" applyNumberFormat="1" applyFont="1" applyFill="1" applyBorder="1"/>
    <xf numFmtId="164" fontId="9" fillId="2" borderId="2" xfId="0" applyNumberFormat="1" applyFont="1" applyFill="1" applyBorder="1"/>
    <xf numFmtId="1" fontId="9" fillId="2" borderId="2" xfId="0" applyNumberFormat="1" applyFont="1" applyFill="1" applyBorder="1"/>
    <xf numFmtId="167" fontId="7" fillId="2" borderId="2" xfId="0" applyNumberFormat="1" applyFont="1" applyFill="1" applyBorder="1"/>
    <xf numFmtId="168" fontId="7" fillId="2" borderId="2" xfId="0" applyNumberFormat="1" applyFont="1" applyFill="1" applyBorder="1"/>
    <xf numFmtId="0" fontId="9" fillId="3" borderId="3" xfId="0" applyFont="1" applyFill="1" applyBorder="1" applyProtection="1">
      <protection locked="0"/>
    </xf>
    <xf numFmtId="0" fontId="11" fillId="0" borderId="0" xfId="0" applyFont="1"/>
    <xf numFmtId="0" fontId="4" fillId="0" borderId="0" xfId="0" applyFont="1"/>
    <xf numFmtId="169" fontId="9" fillId="2" borderId="2" xfId="0" applyNumberFormat="1" applyFont="1" applyFill="1" applyBorder="1"/>
    <xf numFmtId="164" fontId="9" fillId="3" borderId="3" xfId="0" applyNumberFormat="1" applyFont="1" applyFill="1" applyBorder="1" applyProtection="1">
      <protection locked="0"/>
    </xf>
    <xf numFmtId="49" fontId="7" fillId="2" borderId="2" xfId="0" applyNumberFormat="1" applyFont="1" applyFill="1" applyBorder="1" applyAlignment="1">
      <alignment vertical="center" wrapText="1"/>
    </xf>
    <xf numFmtId="169" fontId="7" fillId="2" borderId="2" xfId="0" applyNumberFormat="1" applyFont="1" applyFill="1" applyBorder="1"/>
    <xf numFmtId="0" fontId="12" fillId="0" borderId="0" xfId="0" applyFont="1"/>
    <xf numFmtId="1" fontId="9" fillId="3" borderId="3" xfId="0" applyNumberFormat="1" applyFont="1" applyFill="1" applyBorder="1" applyProtection="1">
      <protection locked="0"/>
    </xf>
    <xf numFmtId="170" fontId="9" fillId="2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B4332"/>
  </sheetPr>
  <dimension ref="A1:C13"/>
  <sheetViews>
    <sheetView workbookViewId="0" showGridLines="0"/>
  </sheetViews>
  <sheetFormatPr defaultRowHeight="18" outlineLevelRow="0" outlineLevelCol="0" x14ac:dyDescent="55" customHeight="1"/>
  <cols>
    <col min="1" max="1" width="3" customWidth="1"/>
    <col min="2" max="2" width="6" customWidth="1"/>
    <col min="3" max="3" width="100" customWidth="1"/>
  </cols>
  <sheetData>
    <row r="1" ht="32" customHeight="1" spans="1:1" x14ac:dyDescent="0.25">
      <c r="A1" s="1" t="s">
        <v>0</v>
      </c>
    </row>
    <row r="2" spans="1:1" x14ac:dyDescent="0.25">
      <c r="A2" s="2" t="s">
        <v>1</v>
      </c>
    </row>
    <row r="3" spans="1:3" x14ac:dyDescent="0.25">
      <c r="A3" s="3"/>
      <c r="B3" s="3"/>
      <c r="C3" s="3"/>
    </row>
    <row r="5" spans="2:3" x14ac:dyDescent="0.25">
      <c r="B5" s="4">
        <v>1</v>
      </c>
      <c r="C5" s="5" t="s">
        <v>2</v>
      </c>
    </row>
    <row r="6" spans="2:3" x14ac:dyDescent="0.25">
      <c r="B6" s="4">
        <v>2</v>
      </c>
      <c r="C6" s="5" t="s">
        <v>3</v>
      </c>
    </row>
    <row r="7" spans="2:3" x14ac:dyDescent="0.25">
      <c r="B7" s="4">
        <v>3</v>
      </c>
      <c r="C7" s="5" t="s">
        <v>4</v>
      </c>
    </row>
    <row r="8" spans="2:3" x14ac:dyDescent="0.25">
      <c r="B8" s="4">
        <v>4</v>
      </c>
      <c r="C8" s="5" t="s">
        <v>5</v>
      </c>
    </row>
    <row r="9" spans="2:3" x14ac:dyDescent="0.25">
      <c r="B9" s="4">
        <v>5</v>
      </c>
      <c r="C9" s="5" t="s">
        <v>6</v>
      </c>
    </row>
    <row r="10" spans="2:3" x14ac:dyDescent="0.25">
      <c r="B10" s="4">
        <v>6</v>
      </c>
      <c r="C10" s="5" t="s">
        <v>7</v>
      </c>
    </row>
    <row r="11" spans="2:3" x14ac:dyDescent="0.25">
      <c r="B11" s="4">
        <v>7</v>
      </c>
      <c r="C11" s="5" t="s">
        <v>8</v>
      </c>
    </row>
    <row r="13" spans="3:3" x14ac:dyDescent="0.25">
      <c r="C13" s="6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B4332"/>
  </sheetPr>
  <dimension ref="A1:D17"/>
  <sheetViews>
    <sheetView workbookViewId="0" showGridLines="0"/>
  </sheetViews>
  <sheetFormatPr defaultRowHeight="18" outlineLevelRow="0" outlineLevelCol="0" x14ac:dyDescent="55" customHeight="1"/>
  <cols>
    <col min="1" max="1" width="3" customWidth="1"/>
    <col min="2" max="2" width="40" customWidth="1"/>
    <col min="3" max="3" width="18" customWidth="1"/>
    <col min="4" max="4" width="50" customWidth="1"/>
  </cols>
  <sheetData>
    <row r="1" ht="32" customHeight="1" spans="1:1" x14ac:dyDescent="0.25">
      <c r="A1" s="1" t="s">
        <v>10</v>
      </c>
    </row>
    <row r="2" spans="1:1" x14ac:dyDescent="0.25">
      <c r="A2" s="2" t="s">
        <v>11</v>
      </c>
    </row>
    <row r="3" spans="1:4" x14ac:dyDescent="0.25">
      <c r="A3" s="3"/>
      <c r="B3" s="3"/>
      <c r="C3" s="3"/>
      <c r="D3" s="3"/>
    </row>
    <row r="5" spans="2:4" x14ac:dyDescent="0.25">
      <c r="B5" s="7" t="s">
        <v>12</v>
      </c>
      <c r="C5" s="8">
        <f>SUM('Rent schedule'!$Z$2:$Z$101)+SUMIF('Ledger entries'!$H$2:$H$3001,"&gt;0")</f>
      </c>
      <c r="D5" s="6" t="s">
        <v>13</v>
      </c>
    </row>
    <row r="7" spans="2:4" x14ac:dyDescent="0.25">
      <c r="B7" s="7" t="s">
        <v>14</v>
      </c>
      <c r="C7" s="8">
        <f>SUM('Ledger entries'!$J$2:$J$3001)</f>
      </c>
      <c r="D7" s="6" t="s">
        <v>15</v>
      </c>
    </row>
    <row r="9" spans="2:4" x14ac:dyDescent="0.25">
      <c r="B9" s="7" t="s">
        <v>16</v>
      </c>
      <c r="C9" s="8">
        <f>'Rent roll'!I69</f>
      </c>
      <c r="D9" s="6" t="s">
        <v>17</v>
      </c>
    </row>
    <row r="11" spans="2:3" x14ac:dyDescent="0.25">
      <c r="B11" s="7" t="s">
        <v>18</v>
      </c>
      <c r="C11" s="9">
        <f>'Rent roll'!D69</f>
      </c>
    </row>
    <row r="13" spans="2:4" x14ac:dyDescent="0.25">
      <c r="B13" s="7" t="s">
        <v>19</v>
      </c>
      <c r="C13" s="8">
        <f>'Rent roll'!H69</f>
      </c>
      <c r="D13" s="6" t="s">
        <v>20</v>
      </c>
    </row>
    <row r="15" spans="2:4" x14ac:dyDescent="0.25">
      <c r="B15" s="7" t="s">
        <v>21</v>
      </c>
      <c r="C15" s="8">
        <f>'Schedule E'!M23</f>
      </c>
      <c r="D15" s="6" t="s">
        <v>22</v>
      </c>
    </row>
    <row r="17" spans="2:4" x14ac:dyDescent="0.25">
      <c r="B17" s="7" t="s">
        <v>23</v>
      </c>
      <c r="C17" s="8">
        <f>'Schedule E'!M26</f>
      </c>
      <c r="D17" s="6" t="s">
        <v>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workbookViewId="0" showGridLines="0">
      <pane ySplit="7" topLeftCell="A8" activePane="bottomLeft" state="frozen"/>
      <selection pane="bottomLeft"/>
    </sheetView>
  </sheetViews>
  <sheetFormatPr defaultRowHeight="18" outlineLevelRow="0" outlineLevelCol="0" x14ac:dyDescent="55" customHeight="1"/>
  <cols>
    <col min="1" max="1" width="22" customWidth="1"/>
    <col min="2" max="2" width="12" customWidth="1"/>
    <col min="3" max="3" width="24" customWidth="1"/>
    <col min="4" max="4" width="13" customWidth="1"/>
    <col min="5" max="5" width="15" customWidth="1"/>
    <col min="6" max="9" width="12" customWidth="1"/>
    <col min="10" max="10" width="11" customWidth="1"/>
    <col min="11" max="11" width="6" customWidth="1"/>
    <col min="12" max="12" width="6" hidden="1" customWidth="1"/>
  </cols>
  <sheetData>
    <row r="1" ht="32" customHeight="1" spans="1:1" x14ac:dyDescent="0.25">
      <c r="A1" s="1" t="s">
        <v>25</v>
      </c>
    </row>
    <row r="2" spans="1:1" x14ac:dyDescent="0.25">
      <c r="A2" s="2" t="s">
        <v>26</v>
      </c>
    </row>
    <row r="3" spans="1:10" x14ac:dyDescent="0.25">
      <c r="A3" s="3"/>
      <c r="B3" s="3"/>
      <c r="C3" s="3"/>
      <c r="D3" s="3"/>
      <c r="E3" s="3"/>
      <c r="F3" s="3"/>
      <c r="G3" s="3"/>
      <c r="H3" s="3"/>
      <c r="I3" s="3"/>
      <c r="J3" s="3"/>
    </row>
    <row r="4" spans="2:5" x14ac:dyDescent="0.25">
      <c r="B4" s="10" t="s">
        <v>27</v>
      </c>
      <c r="C4" s="11">
        <f>DATE(Properties!$C$5,12,31)</f>
      </c>
      <c r="E4" s="6" t="s">
        <v>28</v>
      </c>
    </row>
    <row r="7" ht="30" customHeight="1" spans="1:12" x14ac:dyDescent="0.25">
      <c r="A7" s="12" t="s">
        <v>29</v>
      </c>
      <c r="B7" s="12" t="s">
        <v>30</v>
      </c>
      <c r="C7" s="12" t="s">
        <v>31</v>
      </c>
      <c r="D7" s="12" t="s">
        <v>32</v>
      </c>
      <c r="E7" s="12" t="s">
        <v>33</v>
      </c>
      <c r="F7" s="12" t="s">
        <v>34</v>
      </c>
      <c r="G7" s="12" t="s">
        <v>35</v>
      </c>
      <c r="H7" s="12" t="s">
        <v>36</v>
      </c>
      <c r="I7" s="12" t="s">
        <v>37</v>
      </c>
      <c r="J7" s="12" t="s">
        <v>38</v>
      </c>
      <c r="K7" s="12" t="s">
        <v>39</v>
      </c>
      <c r="L7" s="12" t="s">
        <v>40</v>
      </c>
    </row>
    <row r="8" spans="1:12" x14ac:dyDescent="0.25">
      <c r="A8" s="13">
        <f>IF(Properties!$C$23="","",Properties!$B$23)</f>
      </c>
      <c r="B8" s="13">
        <f>IF(Properties!$C$23="","",Properties!$C$23)</f>
      </c>
      <c r="C8" s="13">
        <f>IF($L8=0,"",INDEX(Leases!$D$2:$D$101,$L8))</f>
      </c>
      <c r="D8" s="14">
        <f>IF($L8=0,"",INDEX(Leases!$E$2:$E$101,$L8))</f>
      </c>
      <c r="E8" s="14">
        <f>IF($L8=0,"",IF(INDEX(Leases!$F$2:$F$101,$L8)="","Month to month",INDEX(Leases!$F$2:$F$101,$L8)))</f>
      </c>
      <c r="F8" s="15">
        <f>IF($L8=0,"",INDEX(Leases!$G$2:$G$101,$L8))</f>
      </c>
      <c r="G8" s="15">
        <f>IF(OR(B8="",Properties!$D$23=""),"",Properties!$D$23)</f>
      </c>
      <c r="H8" s="15">
        <f>IF($L8=0,"",INDEX('Rent schedule'!$AD$2:$AD$101,$L8))</f>
      </c>
      <c r="I8" s="15">
        <f>IF($L8=0,"",INDEX('Rent schedule'!$AC$2:$AC$101,$L8))</f>
      </c>
      <c r="J8" s="13">
        <f>IF(B8="","",IF($L8=0,"Vacant",IF(I8&gt;0,"Past due","Current")))</f>
      </c>
      <c r="L8" s="16">
        <f>IF(B8="",0,SUMPRODUCT(MAX((Leases!$B$2:$B$101=A8)*(Leases!$C$2:$C$101=B8)*(Leases!$A$2:$A$101&lt;&gt;"")*(Leases!$E$2:$E$101&lt;&gt;"")*(Leases!$E$2:$E$101&lt;=$C$4)*(((Leases!$F$2:$F$101="")+(Leases!$F$2:$F$101&gt;=$C$4))&gt;0)*Leases!$M$2:$M$101)))</f>
      </c>
    </row>
    <row r="9" spans="1:12" x14ac:dyDescent="0.25">
      <c r="A9" s="13">
        <f>IF(Properties!$C$24="","",Properties!$B$24)</f>
      </c>
      <c r="B9" s="13">
        <f>IF(Properties!$C$24="","",Properties!$C$24)</f>
      </c>
      <c r="C9" s="13">
        <f>IF($L9=0,"",INDEX(Leases!$D$2:$D$101,$L9))</f>
      </c>
      <c r="D9" s="14">
        <f>IF($L9=0,"",INDEX(Leases!$E$2:$E$101,$L9))</f>
      </c>
      <c r="E9" s="14">
        <f>IF($L9=0,"",IF(INDEX(Leases!$F$2:$F$101,$L9)="","Month to month",INDEX(Leases!$F$2:$F$101,$L9)))</f>
      </c>
      <c r="F9" s="15">
        <f>IF($L9=0,"",INDEX(Leases!$G$2:$G$101,$L9))</f>
      </c>
      <c r="G9" s="15">
        <f>IF(OR(B9="",Properties!$D$24=""),"",Properties!$D$24)</f>
      </c>
      <c r="H9" s="15">
        <f>IF($L9=0,"",INDEX('Rent schedule'!$AD$2:$AD$101,$L9))</f>
      </c>
      <c r="I9" s="15">
        <f>IF($L9=0,"",INDEX('Rent schedule'!$AC$2:$AC$101,$L9))</f>
      </c>
      <c r="J9" s="13">
        <f>IF(B9="","",IF($L9=0,"Vacant",IF(I9&gt;0,"Past due","Current")))</f>
      </c>
      <c r="L9" s="16">
        <f>IF(B9="",0,SUMPRODUCT(MAX((Leases!$B$2:$B$101=A9)*(Leases!$C$2:$C$101=B9)*(Leases!$A$2:$A$101&lt;&gt;"")*(Leases!$E$2:$E$101&lt;&gt;"")*(Leases!$E$2:$E$101&lt;=$C$4)*(((Leases!$F$2:$F$101="")+(Leases!$F$2:$F$101&gt;=$C$4))&gt;0)*Leases!$M$2:$M$101)))</f>
      </c>
    </row>
    <row r="10" spans="1:12" x14ac:dyDescent="0.25">
      <c r="A10" s="13">
        <f>IF(Properties!$C$25="","",Properties!$B$25)</f>
      </c>
      <c r="B10" s="13">
        <f>IF(Properties!$C$25="","",Properties!$C$25)</f>
      </c>
      <c r="C10" s="13">
        <f>IF($L10=0,"",INDEX(Leases!$D$2:$D$101,$L10))</f>
      </c>
      <c r="D10" s="14">
        <f>IF($L10=0,"",INDEX(Leases!$E$2:$E$101,$L10))</f>
      </c>
      <c r="E10" s="14">
        <f>IF($L10=0,"",IF(INDEX(Leases!$F$2:$F$101,$L10)="","Month to month",INDEX(Leases!$F$2:$F$101,$L10)))</f>
      </c>
      <c r="F10" s="15">
        <f>IF($L10=0,"",INDEX(Leases!$G$2:$G$101,$L10))</f>
      </c>
      <c r="G10" s="15">
        <f>IF(OR(B10="",Properties!$D$25=""),"",Properties!$D$25)</f>
      </c>
      <c r="H10" s="15">
        <f>IF($L10=0,"",INDEX('Rent schedule'!$AD$2:$AD$101,$L10))</f>
      </c>
      <c r="I10" s="15">
        <f>IF($L10=0,"",INDEX('Rent schedule'!$AC$2:$AC$101,$L10))</f>
      </c>
      <c r="J10" s="13">
        <f>IF(B10="","",IF($L10=0,"Vacant",IF(I10&gt;0,"Past due","Current")))</f>
      </c>
      <c r="L10" s="16">
        <f>IF(B10="",0,SUMPRODUCT(MAX((Leases!$B$2:$B$101=A10)*(Leases!$C$2:$C$101=B10)*(Leases!$A$2:$A$101&lt;&gt;"")*(Leases!$E$2:$E$101&lt;&gt;"")*(Leases!$E$2:$E$101&lt;=$C$4)*(((Leases!$F$2:$F$101="")+(Leases!$F$2:$F$101&gt;=$C$4))&gt;0)*Leases!$M$2:$M$101)))</f>
      </c>
    </row>
    <row r="11" spans="1:12" x14ac:dyDescent="0.25">
      <c r="A11" s="13">
        <f>IF(Properties!$C$26="","",Properties!$B$26)</f>
      </c>
      <c r="B11" s="13">
        <f>IF(Properties!$C$26="","",Properties!$C$26)</f>
      </c>
      <c r="C11" s="13">
        <f>IF($L11=0,"",INDEX(Leases!$D$2:$D$101,$L11))</f>
      </c>
      <c r="D11" s="14">
        <f>IF($L11=0,"",INDEX(Leases!$E$2:$E$101,$L11))</f>
      </c>
      <c r="E11" s="14">
        <f>IF($L11=0,"",IF(INDEX(Leases!$F$2:$F$101,$L11)="","Month to month",INDEX(Leases!$F$2:$F$101,$L11)))</f>
      </c>
      <c r="F11" s="15">
        <f>IF($L11=0,"",INDEX(Leases!$G$2:$G$101,$L11))</f>
      </c>
      <c r="G11" s="15">
        <f>IF(OR(B11="",Properties!$D$26=""),"",Properties!$D$26)</f>
      </c>
      <c r="H11" s="15">
        <f>IF($L11=0,"",INDEX('Rent schedule'!$AD$2:$AD$101,$L11))</f>
      </c>
      <c r="I11" s="15">
        <f>IF($L11=0,"",INDEX('Rent schedule'!$AC$2:$AC$101,$L11))</f>
      </c>
      <c r="J11" s="13">
        <f>IF(B11="","",IF($L11=0,"Vacant",IF(I11&gt;0,"Past due","Current")))</f>
      </c>
      <c r="L11" s="16">
        <f>IF(B11="",0,SUMPRODUCT(MAX((Leases!$B$2:$B$101=A11)*(Leases!$C$2:$C$101=B11)*(Leases!$A$2:$A$101&lt;&gt;"")*(Leases!$E$2:$E$101&lt;&gt;"")*(Leases!$E$2:$E$101&lt;=$C$4)*(((Leases!$F$2:$F$101="")+(Leases!$F$2:$F$101&gt;=$C$4))&gt;0)*Leases!$M$2:$M$101)))</f>
      </c>
    </row>
    <row r="12" spans="1:12" x14ac:dyDescent="0.25">
      <c r="A12" s="13">
        <f>IF(Properties!$C$27="","",Properties!$B$27)</f>
      </c>
      <c r="B12" s="13">
        <f>IF(Properties!$C$27="","",Properties!$C$27)</f>
      </c>
      <c r="C12" s="13">
        <f>IF($L12=0,"",INDEX(Leases!$D$2:$D$101,$L12))</f>
      </c>
      <c r="D12" s="14">
        <f>IF($L12=0,"",INDEX(Leases!$E$2:$E$101,$L12))</f>
      </c>
      <c r="E12" s="14">
        <f>IF($L12=0,"",IF(INDEX(Leases!$F$2:$F$101,$L12)="","Month to month",INDEX(Leases!$F$2:$F$101,$L12)))</f>
      </c>
      <c r="F12" s="15">
        <f>IF($L12=0,"",INDEX(Leases!$G$2:$G$101,$L12))</f>
      </c>
      <c r="G12" s="15">
        <f>IF(OR(B12="",Properties!$D$27=""),"",Properties!$D$27)</f>
      </c>
      <c r="H12" s="15">
        <f>IF($L12=0,"",INDEX('Rent schedule'!$AD$2:$AD$101,$L12))</f>
      </c>
      <c r="I12" s="15">
        <f>IF($L12=0,"",INDEX('Rent schedule'!$AC$2:$AC$101,$L12))</f>
      </c>
      <c r="J12" s="13">
        <f>IF(B12="","",IF($L12=0,"Vacant",IF(I12&gt;0,"Past due","Current")))</f>
      </c>
      <c r="L12" s="16">
        <f>IF(B12="",0,SUMPRODUCT(MAX((Leases!$B$2:$B$101=A12)*(Leases!$C$2:$C$101=B12)*(Leases!$A$2:$A$101&lt;&gt;"")*(Leases!$E$2:$E$101&lt;&gt;"")*(Leases!$E$2:$E$101&lt;=$C$4)*(((Leases!$F$2:$F$101="")+(Leases!$F$2:$F$101&gt;=$C$4))&gt;0)*Leases!$M$2:$M$101)))</f>
      </c>
    </row>
    <row r="13" spans="1:12" x14ac:dyDescent="0.25">
      <c r="A13" s="13">
        <f>IF(Properties!$C$28="","",Properties!$B$28)</f>
      </c>
      <c r="B13" s="13">
        <f>IF(Properties!$C$28="","",Properties!$C$28)</f>
      </c>
      <c r="C13" s="13">
        <f>IF($L13=0,"",INDEX(Leases!$D$2:$D$101,$L13))</f>
      </c>
      <c r="D13" s="14">
        <f>IF($L13=0,"",INDEX(Leases!$E$2:$E$101,$L13))</f>
      </c>
      <c r="E13" s="14">
        <f>IF($L13=0,"",IF(INDEX(Leases!$F$2:$F$101,$L13)="","Month to month",INDEX(Leases!$F$2:$F$101,$L13)))</f>
      </c>
      <c r="F13" s="15">
        <f>IF($L13=0,"",INDEX(Leases!$G$2:$G$101,$L13))</f>
      </c>
      <c r="G13" s="15">
        <f>IF(OR(B13="",Properties!$D$28=""),"",Properties!$D$28)</f>
      </c>
      <c r="H13" s="15">
        <f>IF($L13=0,"",INDEX('Rent schedule'!$AD$2:$AD$101,$L13))</f>
      </c>
      <c r="I13" s="15">
        <f>IF($L13=0,"",INDEX('Rent schedule'!$AC$2:$AC$101,$L13))</f>
      </c>
      <c r="J13" s="13">
        <f>IF(B13="","",IF($L13=0,"Vacant",IF(I13&gt;0,"Past due","Current")))</f>
      </c>
      <c r="L13" s="16">
        <f>IF(B13="",0,SUMPRODUCT(MAX((Leases!$B$2:$B$101=A13)*(Leases!$C$2:$C$101=B13)*(Leases!$A$2:$A$101&lt;&gt;"")*(Leases!$E$2:$E$101&lt;&gt;"")*(Leases!$E$2:$E$101&lt;=$C$4)*(((Leases!$F$2:$F$101="")+(Leases!$F$2:$F$101&gt;=$C$4))&gt;0)*Leases!$M$2:$M$101)))</f>
      </c>
    </row>
    <row r="14" spans="1:12" x14ac:dyDescent="0.25">
      <c r="A14" s="13">
        <f>IF(Properties!$C$29="","",Properties!$B$29)</f>
      </c>
      <c r="B14" s="13">
        <f>IF(Properties!$C$29="","",Properties!$C$29)</f>
      </c>
      <c r="C14" s="13">
        <f>IF($L14=0,"",INDEX(Leases!$D$2:$D$101,$L14))</f>
      </c>
      <c r="D14" s="14">
        <f>IF($L14=0,"",INDEX(Leases!$E$2:$E$101,$L14))</f>
      </c>
      <c r="E14" s="14">
        <f>IF($L14=0,"",IF(INDEX(Leases!$F$2:$F$101,$L14)="","Month to month",INDEX(Leases!$F$2:$F$101,$L14)))</f>
      </c>
      <c r="F14" s="15">
        <f>IF($L14=0,"",INDEX(Leases!$G$2:$G$101,$L14))</f>
      </c>
      <c r="G14" s="15">
        <f>IF(OR(B14="",Properties!$D$29=""),"",Properties!$D$29)</f>
      </c>
      <c r="H14" s="15">
        <f>IF($L14=0,"",INDEX('Rent schedule'!$AD$2:$AD$101,$L14))</f>
      </c>
      <c r="I14" s="15">
        <f>IF($L14=0,"",INDEX('Rent schedule'!$AC$2:$AC$101,$L14))</f>
      </c>
      <c r="J14" s="13">
        <f>IF(B14="","",IF($L14=0,"Vacant",IF(I14&gt;0,"Past due","Current")))</f>
      </c>
      <c r="L14" s="16">
        <f>IF(B14="",0,SUMPRODUCT(MAX((Leases!$B$2:$B$101=A14)*(Leases!$C$2:$C$101=B14)*(Leases!$A$2:$A$101&lt;&gt;"")*(Leases!$E$2:$E$101&lt;&gt;"")*(Leases!$E$2:$E$101&lt;=$C$4)*(((Leases!$F$2:$F$101="")+(Leases!$F$2:$F$101&gt;=$C$4))&gt;0)*Leases!$M$2:$M$101)))</f>
      </c>
    </row>
    <row r="15" spans="1:12" x14ac:dyDescent="0.25">
      <c r="A15" s="13">
        <f>IF(Properties!$C$30="","",Properties!$B$30)</f>
      </c>
      <c r="B15" s="13">
        <f>IF(Properties!$C$30="","",Properties!$C$30)</f>
      </c>
      <c r="C15" s="13">
        <f>IF($L15=0,"",INDEX(Leases!$D$2:$D$101,$L15))</f>
      </c>
      <c r="D15" s="14">
        <f>IF($L15=0,"",INDEX(Leases!$E$2:$E$101,$L15))</f>
      </c>
      <c r="E15" s="14">
        <f>IF($L15=0,"",IF(INDEX(Leases!$F$2:$F$101,$L15)="","Month to month",INDEX(Leases!$F$2:$F$101,$L15)))</f>
      </c>
      <c r="F15" s="15">
        <f>IF($L15=0,"",INDEX(Leases!$G$2:$G$101,$L15))</f>
      </c>
      <c r="G15" s="15">
        <f>IF(OR(B15="",Properties!$D$30=""),"",Properties!$D$30)</f>
      </c>
      <c r="H15" s="15">
        <f>IF($L15=0,"",INDEX('Rent schedule'!$AD$2:$AD$101,$L15))</f>
      </c>
      <c r="I15" s="15">
        <f>IF($L15=0,"",INDEX('Rent schedule'!$AC$2:$AC$101,$L15))</f>
      </c>
      <c r="J15" s="13">
        <f>IF(B15="","",IF($L15=0,"Vacant",IF(I15&gt;0,"Past due","Current")))</f>
      </c>
      <c r="L15" s="16">
        <f>IF(B15="",0,SUMPRODUCT(MAX((Leases!$B$2:$B$101=A15)*(Leases!$C$2:$C$101=B15)*(Leases!$A$2:$A$101&lt;&gt;"")*(Leases!$E$2:$E$101&lt;&gt;"")*(Leases!$E$2:$E$101&lt;=$C$4)*(((Leases!$F$2:$F$101="")+(Leases!$F$2:$F$101&gt;=$C$4))&gt;0)*Leases!$M$2:$M$101)))</f>
      </c>
    </row>
    <row r="16" spans="1:12" x14ac:dyDescent="0.25">
      <c r="A16" s="13">
        <f>IF(Properties!$C$31="","",Properties!$B$31)</f>
      </c>
      <c r="B16" s="13">
        <f>IF(Properties!$C$31="","",Properties!$C$31)</f>
      </c>
      <c r="C16" s="13">
        <f>IF($L16=0,"",INDEX(Leases!$D$2:$D$101,$L16))</f>
      </c>
      <c r="D16" s="14">
        <f>IF($L16=0,"",INDEX(Leases!$E$2:$E$101,$L16))</f>
      </c>
      <c r="E16" s="14">
        <f>IF($L16=0,"",IF(INDEX(Leases!$F$2:$F$101,$L16)="","Month to month",INDEX(Leases!$F$2:$F$101,$L16)))</f>
      </c>
      <c r="F16" s="15">
        <f>IF($L16=0,"",INDEX(Leases!$G$2:$G$101,$L16))</f>
      </c>
      <c r="G16" s="15">
        <f>IF(OR(B16="",Properties!$D$31=""),"",Properties!$D$31)</f>
      </c>
      <c r="H16" s="15">
        <f>IF($L16=0,"",INDEX('Rent schedule'!$AD$2:$AD$101,$L16))</f>
      </c>
      <c r="I16" s="15">
        <f>IF($L16=0,"",INDEX('Rent schedule'!$AC$2:$AC$101,$L16))</f>
      </c>
      <c r="J16" s="13">
        <f>IF(B16="","",IF($L16=0,"Vacant",IF(I16&gt;0,"Past due","Current")))</f>
      </c>
      <c r="L16" s="16">
        <f>IF(B16="",0,SUMPRODUCT(MAX((Leases!$B$2:$B$101=A16)*(Leases!$C$2:$C$101=B16)*(Leases!$A$2:$A$101&lt;&gt;"")*(Leases!$E$2:$E$101&lt;&gt;"")*(Leases!$E$2:$E$101&lt;=$C$4)*(((Leases!$F$2:$F$101="")+(Leases!$F$2:$F$101&gt;=$C$4))&gt;0)*Leases!$M$2:$M$101)))</f>
      </c>
    </row>
    <row r="17" spans="1:12" x14ac:dyDescent="0.25">
      <c r="A17" s="13">
        <f>IF(Properties!$C$32="","",Properties!$B$32)</f>
      </c>
      <c r="B17" s="13">
        <f>IF(Properties!$C$32="","",Properties!$C$32)</f>
      </c>
      <c r="C17" s="13">
        <f>IF($L17=0,"",INDEX(Leases!$D$2:$D$101,$L17))</f>
      </c>
      <c r="D17" s="14">
        <f>IF($L17=0,"",INDEX(Leases!$E$2:$E$101,$L17))</f>
      </c>
      <c r="E17" s="14">
        <f>IF($L17=0,"",IF(INDEX(Leases!$F$2:$F$101,$L17)="","Month to month",INDEX(Leases!$F$2:$F$101,$L17)))</f>
      </c>
      <c r="F17" s="15">
        <f>IF($L17=0,"",INDEX(Leases!$G$2:$G$101,$L17))</f>
      </c>
      <c r="G17" s="15">
        <f>IF(OR(B17="",Properties!$D$32=""),"",Properties!$D$32)</f>
      </c>
      <c r="H17" s="15">
        <f>IF($L17=0,"",INDEX('Rent schedule'!$AD$2:$AD$101,$L17))</f>
      </c>
      <c r="I17" s="15">
        <f>IF($L17=0,"",INDEX('Rent schedule'!$AC$2:$AC$101,$L17))</f>
      </c>
      <c r="J17" s="13">
        <f>IF(B17="","",IF($L17=0,"Vacant",IF(I17&gt;0,"Past due","Current")))</f>
      </c>
      <c r="L17" s="16">
        <f>IF(B17="",0,SUMPRODUCT(MAX((Leases!$B$2:$B$101=A17)*(Leases!$C$2:$C$101=B17)*(Leases!$A$2:$A$101&lt;&gt;"")*(Leases!$E$2:$E$101&lt;&gt;"")*(Leases!$E$2:$E$101&lt;=$C$4)*(((Leases!$F$2:$F$101="")+(Leases!$F$2:$F$101&gt;=$C$4))&gt;0)*Leases!$M$2:$M$101)))</f>
      </c>
    </row>
    <row r="18" spans="1:12" x14ac:dyDescent="0.25">
      <c r="A18" s="13">
        <f>IF(Properties!$C$33="","",Properties!$B$33)</f>
      </c>
      <c r="B18" s="13">
        <f>IF(Properties!$C$33="","",Properties!$C$33)</f>
      </c>
      <c r="C18" s="13">
        <f>IF($L18=0,"",INDEX(Leases!$D$2:$D$101,$L18))</f>
      </c>
      <c r="D18" s="14">
        <f>IF($L18=0,"",INDEX(Leases!$E$2:$E$101,$L18))</f>
      </c>
      <c r="E18" s="14">
        <f>IF($L18=0,"",IF(INDEX(Leases!$F$2:$F$101,$L18)="","Month to month",INDEX(Leases!$F$2:$F$101,$L18)))</f>
      </c>
      <c r="F18" s="15">
        <f>IF($L18=0,"",INDEX(Leases!$G$2:$G$101,$L18))</f>
      </c>
      <c r="G18" s="15">
        <f>IF(OR(B18="",Properties!$D$33=""),"",Properties!$D$33)</f>
      </c>
      <c r="H18" s="15">
        <f>IF($L18=0,"",INDEX('Rent schedule'!$AD$2:$AD$101,$L18))</f>
      </c>
      <c r="I18" s="15">
        <f>IF($L18=0,"",INDEX('Rent schedule'!$AC$2:$AC$101,$L18))</f>
      </c>
      <c r="J18" s="13">
        <f>IF(B18="","",IF($L18=0,"Vacant",IF(I18&gt;0,"Past due","Current")))</f>
      </c>
      <c r="L18" s="16">
        <f>IF(B18="",0,SUMPRODUCT(MAX((Leases!$B$2:$B$101=A18)*(Leases!$C$2:$C$101=B18)*(Leases!$A$2:$A$101&lt;&gt;"")*(Leases!$E$2:$E$101&lt;&gt;"")*(Leases!$E$2:$E$101&lt;=$C$4)*(((Leases!$F$2:$F$101="")+(Leases!$F$2:$F$101&gt;=$C$4))&gt;0)*Leases!$M$2:$M$101)))</f>
      </c>
    </row>
    <row r="19" spans="1:12" x14ac:dyDescent="0.25">
      <c r="A19" s="13">
        <f>IF(Properties!$C$34="","",Properties!$B$34)</f>
      </c>
      <c r="B19" s="13">
        <f>IF(Properties!$C$34="","",Properties!$C$34)</f>
      </c>
      <c r="C19" s="13">
        <f>IF($L19=0,"",INDEX(Leases!$D$2:$D$101,$L19))</f>
      </c>
      <c r="D19" s="14">
        <f>IF($L19=0,"",INDEX(Leases!$E$2:$E$101,$L19))</f>
      </c>
      <c r="E19" s="14">
        <f>IF($L19=0,"",IF(INDEX(Leases!$F$2:$F$101,$L19)="","Month to month",INDEX(Leases!$F$2:$F$101,$L19)))</f>
      </c>
      <c r="F19" s="15">
        <f>IF($L19=0,"",INDEX(Leases!$G$2:$G$101,$L19))</f>
      </c>
      <c r="G19" s="15">
        <f>IF(OR(B19="",Properties!$D$34=""),"",Properties!$D$34)</f>
      </c>
      <c r="H19" s="15">
        <f>IF($L19=0,"",INDEX('Rent schedule'!$AD$2:$AD$101,$L19))</f>
      </c>
      <c r="I19" s="15">
        <f>IF($L19=0,"",INDEX('Rent schedule'!$AC$2:$AC$101,$L19))</f>
      </c>
      <c r="J19" s="13">
        <f>IF(B19="","",IF($L19=0,"Vacant",IF(I19&gt;0,"Past due","Current")))</f>
      </c>
      <c r="L19" s="16">
        <f>IF(B19="",0,SUMPRODUCT(MAX((Leases!$B$2:$B$101=A19)*(Leases!$C$2:$C$101=B19)*(Leases!$A$2:$A$101&lt;&gt;"")*(Leases!$E$2:$E$101&lt;&gt;"")*(Leases!$E$2:$E$101&lt;=$C$4)*(((Leases!$F$2:$F$101="")+(Leases!$F$2:$F$101&gt;=$C$4))&gt;0)*Leases!$M$2:$M$101)))</f>
      </c>
    </row>
    <row r="20" spans="1:12" x14ac:dyDescent="0.25">
      <c r="A20" s="13">
        <f>IF(Properties!$C$35="","",Properties!$B$35)</f>
      </c>
      <c r="B20" s="13">
        <f>IF(Properties!$C$35="","",Properties!$C$35)</f>
      </c>
      <c r="C20" s="13">
        <f>IF($L20=0,"",INDEX(Leases!$D$2:$D$101,$L20))</f>
      </c>
      <c r="D20" s="14">
        <f>IF($L20=0,"",INDEX(Leases!$E$2:$E$101,$L20))</f>
      </c>
      <c r="E20" s="14">
        <f>IF($L20=0,"",IF(INDEX(Leases!$F$2:$F$101,$L20)="","Month to month",INDEX(Leases!$F$2:$F$101,$L20)))</f>
      </c>
      <c r="F20" s="15">
        <f>IF($L20=0,"",INDEX(Leases!$G$2:$G$101,$L20))</f>
      </c>
      <c r="G20" s="15">
        <f>IF(OR(B20="",Properties!$D$35=""),"",Properties!$D$35)</f>
      </c>
      <c r="H20" s="15">
        <f>IF($L20=0,"",INDEX('Rent schedule'!$AD$2:$AD$101,$L20))</f>
      </c>
      <c r="I20" s="15">
        <f>IF($L20=0,"",INDEX('Rent schedule'!$AC$2:$AC$101,$L20))</f>
      </c>
      <c r="J20" s="13">
        <f>IF(B20="","",IF($L20=0,"Vacant",IF(I20&gt;0,"Past due","Current")))</f>
      </c>
      <c r="L20" s="16">
        <f>IF(B20="",0,SUMPRODUCT(MAX((Leases!$B$2:$B$101=A20)*(Leases!$C$2:$C$101=B20)*(Leases!$A$2:$A$101&lt;&gt;"")*(Leases!$E$2:$E$101&lt;&gt;"")*(Leases!$E$2:$E$101&lt;=$C$4)*(((Leases!$F$2:$F$101="")+(Leases!$F$2:$F$101&gt;=$C$4))&gt;0)*Leases!$M$2:$M$101)))</f>
      </c>
    </row>
    <row r="21" spans="1:12" x14ac:dyDescent="0.25">
      <c r="A21" s="13">
        <f>IF(Properties!$C$36="","",Properties!$B$36)</f>
      </c>
      <c r="B21" s="13">
        <f>IF(Properties!$C$36="","",Properties!$C$36)</f>
      </c>
      <c r="C21" s="13">
        <f>IF($L21=0,"",INDEX(Leases!$D$2:$D$101,$L21))</f>
      </c>
      <c r="D21" s="14">
        <f>IF($L21=0,"",INDEX(Leases!$E$2:$E$101,$L21))</f>
      </c>
      <c r="E21" s="14">
        <f>IF($L21=0,"",IF(INDEX(Leases!$F$2:$F$101,$L21)="","Month to month",INDEX(Leases!$F$2:$F$101,$L21)))</f>
      </c>
      <c r="F21" s="15">
        <f>IF($L21=0,"",INDEX(Leases!$G$2:$G$101,$L21))</f>
      </c>
      <c r="G21" s="15">
        <f>IF(OR(B21="",Properties!$D$36=""),"",Properties!$D$36)</f>
      </c>
      <c r="H21" s="15">
        <f>IF($L21=0,"",INDEX('Rent schedule'!$AD$2:$AD$101,$L21))</f>
      </c>
      <c r="I21" s="15">
        <f>IF($L21=0,"",INDEX('Rent schedule'!$AC$2:$AC$101,$L21))</f>
      </c>
      <c r="J21" s="13">
        <f>IF(B21="","",IF($L21=0,"Vacant",IF(I21&gt;0,"Past due","Current")))</f>
      </c>
      <c r="L21" s="16">
        <f>IF(B21="",0,SUMPRODUCT(MAX((Leases!$B$2:$B$101=A21)*(Leases!$C$2:$C$101=B21)*(Leases!$A$2:$A$101&lt;&gt;"")*(Leases!$E$2:$E$101&lt;&gt;"")*(Leases!$E$2:$E$101&lt;=$C$4)*(((Leases!$F$2:$F$101="")+(Leases!$F$2:$F$101&gt;=$C$4))&gt;0)*Leases!$M$2:$M$101)))</f>
      </c>
    </row>
    <row r="22" spans="1:12" x14ac:dyDescent="0.25">
      <c r="A22" s="13">
        <f>IF(Properties!$C$37="","",Properties!$B$37)</f>
      </c>
      <c r="B22" s="13">
        <f>IF(Properties!$C$37="","",Properties!$C$37)</f>
      </c>
      <c r="C22" s="13">
        <f>IF($L22=0,"",INDEX(Leases!$D$2:$D$101,$L22))</f>
      </c>
      <c r="D22" s="14">
        <f>IF($L22=0,"",INDEX(Leases!$E$2:$E$101,$L22))</f>
      </c>
      <c r="E22" s="14">
        <f>IF($L22=0,"",IF(INDEX(Leases!$F$2:$F$101,$L22)="","Month to month",INDEX(Leases!$F$2:$F$101,$L22)))</f>
      </c>
      <c r="F22" s="15">
        <f>IF($L22=0,"",INDEX(Leases!$G$2:$G$101,$L22))</f>
      </c>
      <c r="G22" s="15">
        <f>IF(OR(B22="",Properties!$D$37=""),"",Properties!$D$37)</f>
      </c>
      <c r="H22" s="15">
        <f>IF($L22=0,"",INDEX('Rent schedule'!$AD$2:$AD$101,$L22))</f>
      </c>
      <c r="I22" s="15">
        <f>IF($L22=0,"",INDEX('Rent schedule'!$AC$2:$AC$101,$L22))</f>
      </c>
      <c r="J22" s="13">
        <f>IF(B22="","",IF($L22=0,"Vacant",IF(I22&gt;0,"Past due","Current")))</f>
      </c>
      <c r="L22" s="16">
        <f>IF(B22="",0,SUMPRODUCT(MAX((Leases!$B$2:$B$101=A22)*(Leases!$C$2:$C$101=B22)*(Leases!$A$2:$A$101&lt;&gt;"")*(Leases!$E$2:$E$101&lt;&gt;"")*(Leases!$E$2:$E$101&lt;=$C$4)*(((Leases!$F$2:$F$101="")+(Leases!$F$2:$F$101&gt;=$C$4))&gt;0)*Leases!$M$2:$M$101)))</f>
      </c>
    </row>
    <row r="23" spans="1:12" x14ac:dyDescent="0.25">
      <c r="A23" s="13">
        <f>IF(Properties!$C$38="","",Properties!$B$38)</f>
      </c>
      <c r="B23" s="13">
        <f>IF(Properties!$C$38="","",Properties!$C$38)</f>
      </c>
      <c r="C23" s="13">
        <f>IF($L23=0,"",INDEX(Leases!$D$2:$D$101,$L23))</f>
      </c>
      <c r="D23" s="14">
        <f>IF($L23=0,"",INDEX(Leases!$E$2:$E$101,$L23))</f>
      </c>
      <c r="E23" s="14">
        <f>IF($L23=0,"",IF(INDEX(Leases!$F$2:$F$101,$L23)="","Month to month",INDEX(Leases!$F$2:$F$101,$L23)))</f>
      </c>
      <c r="F23" s="15">
        <f>IF($L23=0,"",INDEX(Leases!$G$2:$G$101,$L23))</f>
      </c>
      <c r="G23" s="15">
        <f>IF(OR(B23="",Properties!$D$38=""),"",Properties!$D$38)</f>
      </c>
      <c r="H23" s="15">
        <f>IF($L23=0,"",INDEX('Rent schedule'!$AD$2:$AD$101,$L23))</f>
      </c>
      <c r="I23" s="15">
        <f>IF($L23=0,"",INDEX('Rent schedule'!$AC$2:$AC$101,$L23))</f>
      </c>
      <c r="J23" s="13">
        <f>IF(B23="","",IF($L23=0,"Vacant",IF(I23&gt;0,"Past due","Current")))</f>
      </c>
      <c r="L23" s="16">
        <f>IF(B23="",0,SUMPRODUCT(MAX((Leases!$B$2:$B$101=A23)*(Leases!$C$2:$C$101=B23)*(Leases!$A$2:$A$101&lt;&gt;"")*(Leases!$E$2:$E$101&lt;&gt;"")*(Leases!$E$2:$E$101&lt;=$C$4)*(((Leases!$F$2:$F$101="")+(Leases!$F$2:$F$101&gt;=$C$4))&gt;0)*Leases!$M$2:$M$101)))</f>
      </c>
    </row>
    <row r="24" spans="1:12" x14ac:dyDescent="0.25">
      <c r="A24" s="13">
        <f>IF(Properties!$C$39="","",Properties!$B$39)</f>
      </c>
      <c r="B24" s="13">
        <f>IF(Properties!$C$39="","",Properties!$C$39)</f>
      </c>
      <c r="C24" s="13">
        <f>IF($L24=0,"",INDEX(Leases!$D$2:$D$101,$L24))</f>
      </c>
      <c r="D24" s="14">
        <f>IF($L24=0,"",INDEX(Leases!$E$2:$E$101,$L24))</f>
      </c>
      <c r="E24" s="14">
        <f>IF($L24=0,"",IF(INDEX(Leases!$F$2:$F$101,$L24)="","Month to month",INDEX(Leases!$F$2:$F$101,$L24)))</f>
      </c>
      <c r="F24" s="15">
        <f>IF($L24=0,"",INDEX(Leases!$G$2:$G$101,$L24))</f>
      </c>
      <c r="G24" s="15">
        <f>IF(OR(B24="",Properties!$D$39=""),"",Properties!$D$39)</f>
      </c>
      <c r="H24" s="15">
        <f>IF($L24=0,"",INDEX('Rent schedule'!$AD$2:$AD$101,$L24))</f>
      </c>
      <c r="I24" s="15">
        <f>IF($L24=0,"",INDEX('Rent schedule'!$AC$2:$AC$101,$L24))</f>
      </c>
      <c r="J24" s="13">
        <f>IF(B24="","",IF($L24=0,"Vacant",IF(I24&gt;0,"Past due","Current")))</f>
      </c>
      <c r="L24" s="16">
        <f>IF(B24="",0,SUMPRODUCT(MAX((Leases!$B$2:$B$101=A24)*(Leases!$C$2:$C$101=B24)*(Leases!$A$2:$A$101&lt;&gt;"")*(Leases!$E$2:$E$101&lt;&gt;"")*(Leases!$E$2:$E$101&lt;=$C$4)*(((Leases!$F$2:$F$101="")+(Leases!$F$2:$F$101&gt;=$C$4))&gt;0)*Leases!$M$2:$M$101)))</f>
      </c>
    </row>
    <row r="25" spans="1:12" x14ac:dyDescent="0.25">
      <c r="A25" s="13">
        <f>IF(Properties!$C$40="","",Properties!$B$40)</f>
      </c>
      <c r="B25" s="13">
        <f>IF(Properties!$C$40="","",Properties!$C$40)</f>
      </c>
      <c r="C25" s="13">
        <f>IF($L25=0,"",INDEX(Leases!$D$2:$D$101,$L25))</f>
      </c>
      <c r="D25" s="14">
        <f>IF($L25=0,"",INDEX(Leases!$E$2:$E$101,$L25))</f>
      </c>
      <c r="E25" s="14">
        <f>IF($L25=0,"",IF(INDEX(Leases!$F$2:$F$101,$L25)="","Month to month",INDEX(Leases!$F$2:$F$101,$L25)))</f>
      </c>
      <c r="F25" s="15">
        <f>IF($L25=0,"",INDEX(Leases!$G$2:$G$101,$L25))</f>
      </c>
      <c r="G25" s="15">
        <f>IF(OR(B25="",Properties!$D$40=""),"",Properties!$D$40)</f>
      </c>
      <c r="H25" s="15">
        <f>IF($L25=0,"",INDEX('Rent schedule'!$AD$2:$AD$101,$L25))</f>
      </c>
      <c r="I25" s="15">
        <f>IF($L25=0,"",INDEX('Rent schedule'!$AC$2:$AC$101,$L25))</f>
      </c>
      <c r="J25" s="13">
        <f>IF(B25="","",IF($L25=0,"Vacant",IF(I25&gt;0,"Past due","Current")))</f>
      </c>
      <c r="L25" s="16">
        <f>IF(B25="",0,SUMPRODUCT(MAX((Leases!$B$2:$B$101=A25)*(Leases!$C$2:$C$101=B25)*(Leases!$A$2:$A$101&lt;&gt;"")*(Leases!$E$2:$E$101&lt;&gt;"")*(Leases!$E$2:$E$101&lt;=$C$4)*(((Leases!$F$2:$F$101="")+(Leases!$F$2:$F$101&gt;=$C$4))&gt;0)*Leases!$M$2:$M$101)))</f>
      </c>
    </row>
    <row r="26" spans="1:12" x14ac:dyDescent="0.25">
      <c r="A26" s="13">
        <f>IF(Properties!$C$41="","",Properties!$B$41)</f>
      </c>
      <c r="B26" s="13">
        <f>IF(Properties!$C$41="","",Properties!$C$41)</f>
      </c>
      <c r="C26" s="13">
        <f>IF($L26=0,"",INDEX(Leases!$D$2:$D$101,$L26))</f>
      </c>
      <c r="D26" s="14">
        <f>IF($L26=0,"",INDEX(Leases!$E$2:$E$101,$L26))</f>
      </c>
      <c r="E26" s="14">
        <f>IF($L26=0,"",IF(INDEX(Leases!$F$2:$F$101,$L26)="","Month to month",INDEX(Leases!$F$2:$F$101,$L26)))</f>
      </c>
      <c r="F26" s="15">
        <f>IF($L26=0,"",INDEX(Leases!$G$2:$G$101,$L26))</f>
      </c>
      <c r="G26" s="15">
        <f>IF(OR(B26="",Properties!$D$41=""),"",Properties!$D$41)</f>
      </c>
      <c r="H26" s="15">
        <f>IF($L26=0,"",INDEX('Rent schedule'!$AD$2:$AD$101,$L26))</f>
      </c>
      <c r="I26" s="15">
        <f>IF($L26=0,"",INDEX('Rent schedule'!$AC$2:$AC$101,$L26))</f>
      </c>
      <c r="J26" s="13">
        <f>IF(B26="","",IF($L26=0,"Vacant",IF(I26&gt;0,"Past due","Current")))</f>
      </c>
      <c r="L26" s="16">
        <f>IF(B26="",0,SUMPRODUCT(MAX((Leases!$B$2:$B$101=A26)*(Leases!$C$2:$C$101=B26)*(Leases!$A$2:$A$101&lt;&gt;"")*(Leases!$E$2:$E$101&lt;&gt;"")*(Leases!$E$2:$E$101&lt;=$C$4)*(((Leases!$F$2:$F$101="")+(Leases!$F$2:$F$101&gt;=$C$4))&gt;0)*Leases!$M$2:$M$101)))</f>
      </c>
    </row>
    <row r="27" spans="1:12" x14ac:dyDescent="0.25">
      <c r="A27" s="13">
        <f>IF(Properties!$C$42="","",Properties!$B$42)</f>
      </c>
      <c r="B27" s="13">
        <f>IF(Properties!$C$42="","",Properties!$C$42)</f>
      </c>
      <c r="C27" s="13">
        <f>IF($L27=0,"",INDEX(Leases!$D$2:$D$101,$L27))</f>
      </c>
      <c r="D27" s="14">
        <f>IF($L27=0,"",INDEX(Leases!$E$2:$E$101,$L27))</f>
      </c>
      <c r="E27" s="14">
        <f>IF($L27=0,"",IF(INDEX(Leases!$F$2:$F$101,$L27)="","Month to month",INDEX(Leases!$F$2:$F$101,$L27)))</f>
      </c>
      <c r="F27" s="15">
        <f>IF($L27=0,"",INDEX(Leases!$G$2:$G$101,$L27))</f>
      </c>
      <c r="G27" s="15">
        <f>IF(OR(B27="",Properties!$D$42=""),"",Properties!$D$42)</f>
      </c>
      <c r="H27" s="15">
        <f>IF($L27=0,"",INDEX('Rent schedule'!$AD$2:$AD$101,$L27))</f>
      </c>
      <c r="I27" s="15">
        <f>IF($L27=0,"",INDEX('Rent schedule'!$AC$2:$AC$101,$L27))</f>
      </c>
      <c r="J27" s="13">
        <f>IF(B27="","",IF($L27=0,"Vacant",IF(I27&gt;0,"Past due","Current")))</f>
      </c>
      <c r="L27" s="16">
        <f>IF(B27="",0,SUMPRODUCT(MAX((Leases!$B$2:$B$101=A27)*(Leases!$C$2:$C$101=B27)*(Leases!$A$2:$A$101&lt;&gt;"")*(Leases!$E$2:$E$101&lt;&gt;"")*(Leases!$E$2:$E$101&lt;=$C$4)*(((Leases!$F$2:$F$101="")+(Leases!$F$2:$F$101&gt;=$C$4))&gt;0)*Leases!$M$2:$M$101)))</f>
      </c>
    </row>
    <row r="28" spans="1:12" x14ac:dyDescent="0.25">
      <c r="A28" s="13">
        <f>IF(Properties!$C$43="","",Properties!$B$43)</f>
      </c>
      <c r="B28" s="13">
        <f>IF(Properties!$C$43="","",Properties!$C$43)</f>
      </c>
      <c r="C28" s="13">
        <f>IF($L28=0,"",INDEX(Leases!$D$2:$D$101,$L28))</f>
      </c>
      <c r="D28" s="14">
        <f>IF($L28=0,"",INDEX(Leases!$E$2:$E$101,$L28))</f>
      </c>
      <c r="E28" s="14">
        <f>IF($L28=0,"",IF(INDEX(Leases!$F$2:$F$101,$L28)="","Month to month",INDEX(Leases!$F$2:$F$101,$L28)))</f>
      </c>
      <c r="F28" s="15">
        <f>IF($L28=0,"",INDEX(Leases!$G$2:$G$101,$L28))</f>
      </c>
      <c r="G28" s="15">
        <f>IF(OR(B28="",Properties!$D$43=""),"",Properties!$D$43)</f>
      </c>
      <c r="H28" s="15">
        <f>IF($L28=0,"",INDEX('Rent schedule'!$AD$2:$AD$101,$L28))</f>
      </c>
      <c r="I28" s="15">
        <f>IF($L28=0,"",INDEX('Rent schedule'!$AC$2:$AC$101,$L28))</f>
      </c>
      <c r="J28" s="13">
        <f>IF(B28="","",IF($L28=0,"Vacant",IF(I28&gt;0,"Past due","Current")))</f>
      </c>
      <c r="L28" s="16">
        <f>IF(B28="",0,SUMPRODUCT(MAX((Leases!$B$2:$B$101=A28)*(Leases!$C$2:$C$101=B28)*(Leases!$A$2:$A$101&lt;&gt;"")*(Leases!$E$2:$E$101&lt;&gt;"")*(Leases!$E$2:$E$101&lt;=$C$4)*(((Leases!$F$2:$F$101="")+(Leases!$F$2:$F$101&gt;=$C$4))&gt;0)*Leases!$M$2:$M$101)))</f>
      </c>
    </row>
    <row r="29" spans="1:12" x14ac:dyDescent="0.25">
      <c r="A29" s="13">
        <f>IF(Properties!$C$44="","",Properties!$B$44)</f>
      </c>
      <c r="B29" s="13">
        <f>IF(Properties!$C$44="","",Properties!$C$44)</f>
      </c>
      <c r="C29" s="13">
        <f>IF($L29=0,"",INDEX(Leases!$D$2:$D$101,$L29))</f>
      </c>
      <c r="D29" s="14">
        <f>IF($L29=0,"",INDEX(Leases!$E$2:$E$101,$L29))</f>
      </c>
      <c r="E29" s="14">
        <f>IF($L29=0,"",IF(INDEX(Leases!$F$2:$F$101,$L29)="","Month to month",INDEX(Leases!$F$2:$F$101,$L29)))</f>
      </c>
      <c r="F29" s="15">
        <f>IF($L29=0,"",INDEX(Leases!$G$2:$G$101,$L29))</f>
      </c>
      <c r="G29" s="15">
        <f>IF(OR(B29="",Properties!$D$44=""),"",Properties!$D$44)</f>
      </c>
      <c r="H29" s="15">
        <f>IF($L29=0,"",INDEX('Rent schedule'!$AD$2:$AD$101,$L29))</f>
      </c>
      <c r="I29" s="15">
        <f>IF($L29=0,"",INDEX('Rent schedule'!$AC$2:$AC$101,$L29))</f>
      </c>
      <c r="J29" s="13">
        <f>IF(B29="","",IF($L29=0,"Vacant",IF(I29&gt;0,"Past due","Current")))</f>
      </c>
      <c r="L29" s="16">
        <f>IF(B29="",0,SUMPRODUCT(MAX((Leases!$B$2:$B$101=A29)*(Leases!$C$2:$C$101=B29)*(Leases!$A$2:$A$101&lt;&gt;"")*(Leases!$E$2:$E$101&lt;&gt;"")*(Leases!$E$2:$E$101&lt;=$C$4)*(((Leases!$F$2:$F$101="")+(Leases!$F$2:$F$101&gt;=$C$4))&gt;0)*Leases!$M$2:$M$101)))</f>
      </c>
    </row>
    <row r="30" spans="1:12" x14ac:dyDescent="0.25">
      <c r="A30" s="13">
        <f>IF(Properties!$C$45="","",Properties!$B$45)</f>
      </c>
      <c r="B30" s="13">
        <f>IF(Properties!$C$45="","",Properties!$C$45)</f>
      </c>
      <c r="C30" s="13">
        <f>IF($L30=0,"",INDEX(Leases!$D$2:$D$101,$L30))</f>
      </c>
      <c r="D30" s="14">
        <f>IF($L30=0,"",INDEX(Leases!$E$2:$E$101,$L30))</f>
      </c>
      <c r="E30" s="14">
        <f>IF($L30=0,"",IF(INDEX(Leases!$F$2:$F$101,$L30)="","Month to month",INDEX(Leases!$F$2:$F$101,$L30)))</f>
      </c>
      <c r="F30" s="15">
        <f>IF($L30=0,"",INDEX(Leases!$G$2:$G$101,$L30))</f>
      </c>
      <c r="G30" s="15">
        <f>IF(OR(B30="",Properties!$D$45=""),"",Properties!$D$45)</f>
      </c>
      <c r="H30" s="15">
        <f>IF($L30=0,"",INDEX('Rent schedule'!$AD$2:$AD$101,$L30))</f>
      </c>
      <c r="I30" s="15">
        <f>IF($L30=0,"",INDEX('Rent schedule'!$AC$2:$AC$101,$L30))</f>
      </c>
      <c r="J30" s="13">
        <f>IF(B30="","",IF($L30=0,"Vacant",IF(I30&gt;0,"Past due","Current")))</f>
      </c>
      <c r="L30" s="16">
        <f>IF(B30="",0,SUMPRODUCT(MAX((Leases!$B$2:$B$101=A30)*(Leases!$C$2:$C$101=B30)*(Leases!$A$2:$A$101&lt;&gt;"")*(Leases!$E$2:$E$101&lt;&gt;"")*(Leases!$E$2:$E$101&lt;=$C$4)*(((Leases!$F$2:$F$101="")+(Leases!$F$2:$F$101&gt;=$C$4))&gt;0)*Leases!$M$2:$M$101)))</f>
      </c>
    </row>
    <row r="31" spans="1:12" x14ac:dyDescent="0.25">
      <c r="A31" s="13">
        <f>IF(Properties!$C$46="","",Properties!$B$46)</f>
      </c>
      <c r="B31" s="13">
        <f>IF(Properties!$C$46="","",Properties!$C$46)</f>
      </c>
      <c r="C31" s="13">
        <f>IF($L31=0,"",INDEX(Leases!$D$2:$D$101,$L31))</f>
      </c>
      <c r="D31" s="14">
        <f>IF($L31=0,"",INDEX(Leases!$E$2:$E$101,$L31))</f>
      </c>
      <c r="E31" s="14">
        <f>IF($L31=0,"",IF(INDEX(Leases!$F$2:$F$101,$L31)="","Month to month",INDEX(Leases!$F$2:$F$101,$L31)))</f>
      </c>
      <c r="F31" s="15">
        <f>IF($L31=0,"",INDEX(Leases!$G$2:$G$101,$L31))</f>
      </c>
      <c r="G31" s="15">
        <f>IF(OR(B31="",Properties!$D$46=""),"",Properties!$D$46)</f>
      </c>
      <c r="H31" s="15">
        <f>IF($L31=0,"",INDEX('Rent schedule'!$AD$2:$AD$101,$L31))</f>
      </c>
      <c r="I31" s="15">
        <f>IF($L31=0,"",INDEX('Rent schedule'!$AC$2:$AC$101,$L31))</f>
      </c>
      <c r="J31" s="13">
        <f>IF(B31="","",IF($L31=0,"Vacant",IF(I31&gt;0,"Past due","Current")))</f>
      </c>
      <c r="L31" s="16">
        <f>IF(B31="",0,SUMPRODUCT(MAX((Leases!$B$2:$B$101=A31)*(Leases!$C$2:$C$101=B31)*(Leases!$A$2:$A$101&lt;&gt;"")*(Leases!$E$2:$E$101&lt;&gt;"")*(Leases!$E$2:$E$101&lt;=$C$4)*(((Leases!$F$2:$F$101="")+(Leases!$F$2:$F$101&gt;=$C$4))&gt;0)*Leases!$M$2:$M$101)))</f>
      </c>
    </row>
    <row r="32" spans="1:12" x14ac:dyDescent="0.25">
      <c r="A32" s="13">
        <f>IF(Properties!$C$47="","",Properties!$B$47)</f>
      </c>
      <c r="B32" s="13">
        <f>IF(Properties!$C$47="","",Properties!$C$47)</f>
      </c>
      <c r="C32" s="13">
        <f>IF($L32=0,"",INDEX(Leases!$D$2:$D$101,$L32))</f>
      </c>
      <c r="D32" s="14">
        <f>IF($L32=0,"",INDEX(Leases!$E$2:$E$101,$L32))</f>
      </c>
      <c r="E32" s="14">
        <f>IF($L32=0,"",IF(INDEX(Leases!$F$2:$F$101,$L32)="","Month to month",INDEX(Leases!$F$2:$F$101,$L32)))</f>
      </c>
      <c r="F32" s="15">
        <f>IF($L32=0,"",INDEX(Leases!$G$2:$G$101,$L32))</f>
      </c>
      <c r="G32" s="15">
        <f>IF(OR(B32="",Properties!$D$47=""),"",Properties!$D$47)</f>
      </c>
      <c r="H32" s="15">
        <f>IF($L32=0,"",INDEX('Rent schedule'!$AD$2:$AD$101,$L32))</f>
      </c>
      <c r="I32" s="15">
        <f>IF($L32=0,"",INDEX('Rent schedule'!$AC$2:$AC$101,$L32))</f>
      </c>
      <c r="J32" s="13">
        <f>IF(B32="","",IF($L32=0,"Vacant",IF(I32&gt;0,"Past due","Current")))</f>
      </c>
      <c r="L32" s="16">
        <f>IF(B32="",0,SUMPRODUCT(MAX((Leases!$B$2:$B$101=A32)*(Leases!$C$2:$C$101=B32)*(Leases!$A$2:$A$101&lt;&gt;"")*(Leases!$E$2:$E$101&lt;&gt;"")*(Leases!$E$2:$E$101&lt;=$C$4)*(((Leases!$F$2:$F$101="")+(Leases!$F$2:$F$101&gt;=$C$4))&gt;0)*Leases!$M$2:$M$101)))</f>
      </c>
    </row>
    <row r="33" spans="1:12" x14ac:dyDescent="0.25">
      <c r="A33" s="13">
        <f>IF(Properties!$C$48="","",Properties!$B$48)</f>
      </c>
      <c r="B33" s="13">
        <f>IF(Properties!$C$48="","",Properties!$C$48)</f>
      </c>
      <c r="C33" s="13">
        <f>IF($L33=0,"",INDEX(Leases!$D$2:$D$101,$L33))</f>
      </c>
      <c r="D33" s="14">
        <f>IF($L33=0,"",INDEX(Leases!$E$2:$E$101,$L33))</f>
      </c>
      <c r="E33" s="14">
        <f>IF($L33=0,"",IF(INDEX(Leases!$F$2:$F$101,$L33)="","Month to month",INDEX(Leases!$F$2:$F$101,$L33)))</f>
      </c>
      <c r="F33" s="15">
        <f>IF($L33=0,"",INDEX(Leases!$G$2:$G$101,$L33))</f>
      </c>
      <c r="G33" s="15">
        <f>IF(OR(B33="",Properties!$D$48=""),"",Properties!$D$48)</f>
      </c>
      <c r="H33" s="15">
        <f>IF($L33=0,"",INDEX('Rent schedule'!$AD$2:$AD$101,$L33))</f>
      </c>
      <c r="I33" s="15">
        <f>IF($L33=0,"",INDEX('Rent schedule'!$AC$2:$AC$101,$L33))</f>
      </c>
      <c r="J33" s="13">
        <f>IF(B33="","",IF($L33=0,"Vacant",IF(I33&gt;0,"Past due","Current")))</f>
      </c>
      <c r="L33" s="16">
        <f>IF(B33="",0,SUMPRODUCT(MAX((Leases!$B$2:$B$101=A33)*(Leases!$C$2:$C$101=B33)*(Leases!$A$2:$A$101&lt;&gt;"")*(Leases!$E$2:$E$101&lt;&gt;"")*(Leases!$E$2:$E$101&lt;=$C$4)*(((Leases!$F$2:$F$101="")+(Leases!$F$2:$F$101&gt;=$C$4))&gt;0)*Leases!$M$2:$M$101)))</f>
      </c>
    </row>
    <row r="34" spans="1:12" x14ac:dyDescent="0.25">
      <c r="A34" s="13">
        <f>IF(Properties!$C$49="","",Properties!$B$49)</f>
      </c>
      <c r="B34" s="13">
        <f>IF(Properties!$C$49="","",Properties!$C$49)</f>
      </c>
      <c r="C34" s="13">
        <f>IF($L34=0,"",INDEX(Leases!$D$2:$D$101,$L34))</f>
      </c>
      <c r="D34" s="14">
        <f>IF($L34=0,"",INDEX(Leases!$E$2:$E$101,$L34))</f>
      </c>
      <c r="E34" s="14">
        <f>IF($L34=0,"",IF(INDEX(Leases!$F$2:$F$101,$L34)="","Month to month",INDEX(Leases!$F$2:$F$101,$L34)))</f>
      </c>
      <c r="F34" s="15">
        <f>IF($L34=0,"",INDEX(Leases!$G$2:$G$101,$L34))</f>
      </c>
      <c r="G34" s="15">
        <f>IF(OR(B34="",Properties!$D$49=""),"",Properties!$D$49)</f>
      </c>
      <c r="H34" s="15">
        <f>IF($L34=0,"",INDEX('Rent schedule'!$AD$2:$AD$101,$L34))</f>
      </c>
      <c r="I34" s="15">
        <f>IF($L34=0,"",INDEX('Rent schedule'!$AC$2:$AC$101,$L34))</f>
      </c>
      <c r="J34" s="13">
        <f>IF(B34="","",IF($L34=0,"Vacant",IF(I34&gt;0,"Past due","Current")))</f>
      </c>
      <c r="L34" s="16">
        <f>IF(B34="",0,SUMPRODUCT(MAX((Leases!$B$2:$B$101=A34)*(Leases!$C$2:$C$101=B34)*(Leases!$A$2:$A$101&lt;&gt;"")*(Leases!$E$2:$E$101&lt;&gt;"")*(Leases!$E$2:$E$101&lt;=$C$4)*(((Leases!$F$2:$F$101="")+(Leases!$F$2:$F$101&gt;=$C$4))&gt;0)*Leases!$M$2:$M$101)))</f>
      </c>
    </row>
    <row r="35" spans="1:12" x14ac:dyDescent="0.25">
      <c r="A35" s="13">
        <f>IF(Properties!$C$50="","",Properties!$B$50)</f>
      </c>
      <c r="B35" s="13">
        <f>IF(Properties!$C$50="","",Properties!$C$50)</f>
      </c>
      <c r="C35" s="13">
        <f>IF($L35=0,"",INDEX(Leases!$D$2:$D$101,$L35))</f>
      </c>
      <c r="D35" s="14">
        <f>IF($L35=0,"",INDEX(Leases!$E$2:$E$101,$L35))</f>
      </c>
      <c r="E35" s="14">
        <f>IF($L35=0,"",IF(INDEX(Leases!$F$2:$F$101,$L35)="","Month to month",INDEX(Leases!$F$2:$F$101,$L35)))</f>
      </c>
      <c r="F35" s="15">
        <f>IF($L35=0,"",INDEX(Leases!$G$2:$G$101,$L35))</f>
      </c>
      <c r="G35" s="15">
        <f>IF(OR(B35="",Properties!$D$50=""),"",Properties!$D$50)</f>
      </c>
      <c r="H35" s="15">
        <f>IF($L35=0,"",INDEX('Rent schedule'!$AD$2:$AD$101,$L35))</f>
      </c>
      <c r="I35" s="15">
        <f>IF($L35=0,"",INDEX('Rent schedule'!$AC$2:$AC$101,$L35))</f>
      </c>
      <c r="J35" s="13">
        <f>IF(B35="","",IF($L35=0,"Vacant",IF(I35&gt;0,"Past due","Current")))</f>
      </c>
      <c r="L35" s="16">
        <f>IF(B35="",0,SUMPRODUCT(MAX((Leases!$B$2:$B$101=A35)*(Leases!$C$2:$C$101=B35)*(Leases!$A$2:$A$101&lt;&gt;"")*(Leases!$E$2:$E$101&lt;&gt;"")*(Leases!$E$2:$E$101&lt;=$C$4)*(((Leases!$F$2:$F$101="")+(Leases!$F$2:$F$101&gt;=$C$4))&gt;0)*Leases!$M$2:$M$101)))</f>
      </c>
    </row>
    <row r="36" spans="1:12" x14ac:dyDescent="0.25">
      <c r="A36" s="13">
        <f>IF(Properties!$C$51="","",Properties!$B$51)</f>
      </c>
      <c r="B36" s="13">
        <f>IF(Properties!$C$51="","",Properties!$C$51)</f>
      </c>
      <c r="C36" s="13">
        <f>IF($L36=0,"",INDEX(Leases!$D$2:$D$101,$L36))</f>
      </c>
      <c r="D36" s="14">
        <f>IF($L36=0,"",INDEX(Leases!$E$2:$E$101,$L36))</f>
      </c>
      <c r="E36" s="14">
        <f>IF($L36=0,"",IF(INDEX(Leases!$F$2:$F$101,$L36)="","Month to month",INDEX(Leases!$F$2:$F$101,$L36)))</f>
      </c>
      <c r="F36" s="15">
        <f>IF($L36=0,"",INDEX(Leases!$G$2:$G$101,$L36))</f>
      </c>
      <c r="G36" s="15">
        <f>IF(OR(B36="",Properties!$D$51=""),"",Properties!$D$51)</f>
      </c>
      <c r="H36" s="15">
        <f>IF($L36=0,"",INDEX('Rent schedule'!$AD$2:$AD$101,$L36))</f>
      </c>
      <c r="I36" s="15">
        <f>IF($L36=0,"",INDEX('Rent schedule'!$AC$2:$AC$101,$L36))</f>
      </c>
      <c r="J36" s="13">
        <f>IF(B36="","",IF($L36=0,"Vacant",IF(I36&gt;0,"Past due","Current")))</f>
      </c>
      <c r="L36" s="16">
        <f>IF(B36="",0,SUMPRODUCT(MAX((Leases!$B$2:$B$101=A36)*(Leases!$C$2:$C$101=B36)*(Leases!$A$2:$A$101&lt;&gt;"")*(Leases!$E$2:$E$101&lt;&gt;"")*(Leases!$E$2:$E$101&lt;=$C$4)*(((Leases!$F$2:$F$101="")+(Leases!$F$2:$F$101&gt;=$C$4))&gt;0)*Leases!$M$2:$M$101)))</f>
      </c>
    </row>
    <row r="37" spans="1:12" x14ac:dyDescent="0.25">
      <c r="A37" s="13">
        <f>IF(Properties!$C$52="","",Properties!$B$52)</f>
      </c>
      <c r="B37" s="13">
        <f>IF(Properties!$C$52="","",Properties!$C$52)</f>
      </c>
      <c r="C37" s="13">
        <f>IF($L37=0,"",INDEX(Leases!$D$2:$D$101,$L37))</f>
      </c>
      <c r="D37" s="14">
        <f>IF($L37=0,"",INDEX(Leases!$E$2:$E$101,$L37))</f>
      </c>
      <c r="E37" s="14">
        <f>IF($L37=0,"",IF(INDEX(Leases!$F$2:$F$101,$L37)="","Month to month",INDEX(Leases!$F$2:$F$101,$L37)))</f>
      </c>
      <c r="F37" s="15">
        <f>IF($L37=0,"",INDEX(Leases!$G$2:$G$101,$L37))</f>
      </c>
      <c r="G37" s="15">
        <f>IF(OR(B37="",Properties!$D$52=""),"",Properties!$D$52)</f>
      </c>
      <c r="H37" s="15">
        <f>IF($L37=0,"",INDEX('Rent schedule'!$AD$2:$AD$101,$L37))</f>
      </c>
      <c r="I37" s="15">
        <f>IF($L37=0,"",INDEX('Rent schedule'!$AC$2:$AC$101,$L37))</f>
      </c>
      <c r="J37" s="13">
        <f>IF(B37="","",IF($L37=0,"Vacant",IF(I37&gt;0,"Past due","Current")))</f>
      </c>
      <c r="L37" s="16">
        <f>IF(B37="",0,SUMPRODUCT(MAX((Leases!$B$2:$B$101=A37)*(Leases!$C$2:$C$101=B37)*(Leases!$A$2:$A$101&lt;&gt;"")*(Leases!$E$2:$E$101&lt;&gt;"")*(Leases!$E$2:$E$101&lt;=$C$4)*(((Leases!$F$2:$F$101="")+(Leases!$F$2:$F$101&gt;=$C$4))&gt;0)*Leases!$M$2:$M$101)))</f>
      </c>
    </row>
    <row r="38" spans="1:12" x14ac:dyDescent="0.25">
      <c r="A38" s="13">
        <f>IF(Properties!$C$53="","",Properties!$B$53)</f>
      </c>
      <c r="B38" s="13">
        <f>IF(Properties!$C$53="","",Properties!$C$53)</f>
      </c>
      <c r="C38" s="13">
        <f>IF($L38=0,"",INDEX(Leases!$D$2:$D$101,$L38))</f>
      </c>
      <c r="D38" s="14">
        <f>IF($L38=0,"",INDEX(Leases!$E$2:$E$101,$L38))</f>
      </c>
      <c r="E38" s="14">
        <f>IF($L38=0,"",IF(INDEX(Leases!$F$2:$F$101,$L38)="","Month to month",INDEX(Leases!$F$2:$F$101,$L38)))</f>
      </c>
      <c r="F38" s="15">
        <f>IF($L38=0,"",INDEX(Leases!$G$2:$G$101,$L38))</f>
      </c>
      <c r="G38" s="15">
        <f>IF(OR(B38="",Properties!$D$53=""),"",Properties!$D$53)</f>
      </c>
      <c r="H38" s="15">
        <f>IF($L38=0,"",INDEX('Rent schedule'!$AD$2:$AD$101,$L38))</f>
      </c>
      <c r="I38" s="15">
        <f>IF($L38=0,"",INDEX('Rent schedule'!$AC$2:$AC$101,$L38))</f>
      </c>
      <c r="J38" s="13">
        <f>IF(B38="","",IF($L38=0,"Vacant",IF(I38&gt;0,"Past due","Current")))</f>
      </c>
      <c r="L38" s="16">
        <f>IF(B38="",0,SUMPRODUCT(MAX((Leases!$B$2:$B$101=A38)*(Leases!$C$2:$C$101=B38)*(Leases!$A$2:$A$101&lt;&gt;"")*(Leases!$E$2:$E$101&lt;&gt;"")*(Leases!$E$2:$E$101&lt;=$C$4)*(((Leases!$F$2:$F$101="")+(Leases!$F$2:$F$101&gt;=$C$4))&gt;0)*Leases!$M$2:$M$101)))</f>
      </c>
    </row>
    <row r="39" spans="1:12" x14ac:dyDescent="0.25">
      <c r="A39" s="13">
        <f>IF(Properties!$C$54="","",Properties!$B$54)</f>
      </c>
      <c r="B39" s="13">
        <f>IF(Properties!$C$54="","",Properties!$C$54)</f>
      </c>
      <c r="C39" s="13">
        <f>IF($L39=0,"",INDEX(Leases!$D$2:$D$101,$L39))</f>
      </c>
      <c r="D39" s="14">
        <f>IF($L39=0,"",INDEX(Leases!$E$2:$E$101,$L39))</f>
      </c>
      <c r="E39" s="14">
        <f>IF($L39=0,"",IF(INDEX(Leases!$F$2:$F$101,$L39)="","Month to month",INDEX(Leases!$F$2:$F$101,$L39)))</f>
      </c>
      <c r="F39" s="15">
        <f>IF($L39=0,"",INDEX(Leases!$G$2:$G$101,$L39))</f>
      </c>
      <c r="G39" s="15">
        <f>IF(OR(B39="",Properties!$D$54=""),"",Properties!$D$54)</f>
      </c>
      <c r="H39" s="15">
        <f>IF($L39=0,"",INDEX('Rent schedule'!$AD$2:$AD$101,$L39))</f>
      </c>
      <c r="I39" s="15">
        <f>IF($L39=0,"",INDEX('Rent schedule'!$AC$2:$AC$101,$L39))</f>
      </c>
      <c r="J39" s="13">
        <f>IF(B39="","",IF($L39=0,"Vacant",IF(I39&gt;0,"Past due","Current")))</f>
      </c>
      <c r="L39" s="16">
        <f>IF(B39="",0,SUMPRODUCT(MAX((Leases!$B$2:$B$101=A39)*(Leases!$C$2:$C$101=B39)*(Leases!$A$2:$A$101&lt;&gt;"")*(Leases!$E$2:$E$101&lt;&gt;"")*(Leases!$E$2:$E$101&lt;=$C$4)*(((Leases!$F$2:$F$101="")+(Leases!$F$2:$F$101&gt;=$C$4))&gt;0)*Leases!$M$2:$M$101)))</f>
      </c>
    </row>
    <row r="40" spans="1:12" x14ac:dyDescent="0.25">
      <c r="A40" s="13">
        <f>IF(Properties!$C$55="","",Properties!$B$55)</f>
      </c>
      <c r="B40" s="13">
        <f>IF(Properties!$C$55="","",Properties!$C$55)</f>
      </c>
      <c r="C40" s="13">
        <f>IF($L40=0,"",INDEX(Leases!$D$2:$D$101,$L40))</f>
      </c>
      <c r="D40" s="14">
        <f>IF($L40=0,"",INDEX(Leases!$E$2:$E$101,$L40))</f>
      </c>
      <c r="E40" s="14">
        <f>IF($L40=0,"",IF(INDEX(Leases!$F$2:$F$101,$L40)="","Month to month",INDEX(Leases!$F$2:$F$101,$L40)))</f>
      </c>
      <c r="F40" s="15">
        <f>IF($L40=0,"",INDEX(Leases!$G$2:$G$101,$L40))</f>
      </c>
      <c r="G40" s="15">
        <f>IF(OR(B40="",Properties!$D$55=""),"",Properties!$D$55)</f>
      </c>
      <c r="H40" s="15">
        <f>IF($L40=0,"",INDEX('Rent schedule'!$AD$2:$AD$101,$L40))</f>
      </c>
      <c r="I40" s="15">
        <f>IF($L40=0,"",INDEX('Rent schedule'!$AC$2:$AC$101,$L40))</f>
      </c>
      <c r="J40" s="13">
        <f>IF(B40="","",IF($L40=0,"Vacant",IF(I40&gt;0,"Past due","Current")))</f>
      </c>
      <c r="L40" s="16">
        <f>IF(B40="",0,SUMPRODUCT(MAX((Leases!$B$2:$B$101=A40)*(Leases!$C$2:$C$101=B40)*(Leases!$A$2:$A$101&lt;&gt;"")*(Leases!$E$2:$E$101&lt;&gt;"")*(Leases!$E$2:$E$101&lt;=$C$4)*(((Leases!$F$2:$F$101="")+(Leases!$F$2:$F$101&gt;=$C$4))&gt;0)*Leases!$M$2:$M$101)))</f>
      </c>
    </row>
    <row r="41" spans="1:12" x14ac:dyDescent="0.25">
      <c r="A41" s="13">
        <f>IF(Properties!$C$56="","",Properties!$B$56)</f>
      </c>
      <c r="B41" s="13">
        <f>IF(Properties!$C$56="","",Properties!$C$56)</f>
      </c>
      <c r="C41" s="13">
        <f>IF($L41=0,"",INDEX(Leases!$D$2:$D$101,$L41))</f>
      </c>
      <c r="D41" s="14">
        <f>IF($L41=0,"",INDEX(Leases!$E$2:$E$101,$L41))</f>
      </c>
      <c r="E41" s="14">
        <f>IF($L41=0,"",IF(INDEX(Leases!$F$2:$F$101,$L41)="","Month to month",INDEX(Leases!$F$2:$F$101,$L41)))</f>
      </c>
      <c r="F41" s="15">
        <f>IF($L41=0,"",INDEX(Leases!$G$2:$G$101,$L41))</f>
      </c>
      <c r="G41" s="15">
        <f>IF(OR(B41="",Properties!$D$56=""),"",Properties!$D$56)</f>
      </c>
      <c r="H41" s="15">
        <f>IF($L41=0,"",INDEX('Rent schedule'!$AD$2:$AD$101,$L41))</f>
      </c>
      <c r="I41" s="15">
        <f>IF($L41=0,"",INDEX('Rent schedule'!$AC$2:$AC$101,$L41))</f>
      </c>
      <c r="J41" s="13">
        <f>IF(B41="","",IF($L41=0,"Vacant",IF(I41&gt;0,"Past due","Current")))</f>
      </c>
      <c r="L41" s="16">
        <f>IF(B41="",0,SUMPRODUCT(MAX((Leases!$B$2:$B$101=A41)*(Leases!$C$2:$C$101=B41)*(Leases!$A$2:$A$101&lt;&gt;"")*(Leases!$E$2:$E$101&lt;&gt;"")*(Leases!$E$2:$E$101&lt;=$C$4)*(((Leases!$F$2:$F$101="")+(Leases!$F$2:$F$101&gt;=$C$4))&gt;0)*Leases!$M$2:$M$101)))</f>
      </c>
    </row>
    <row r="42" spans="1:12" x14ac:dyDescent="0.25">
      <c r="A42" s="13">
        <f>IF(Properties!$C$57="","",Properties!$B$57)</f>
      </c>
      <c r="B42" s="13">
        <f>IF(Properties!$C$57="","",Properties!$C$57)</f>
      </c>
      <c r="C42" s="13">
        <f>IF($L42=0,"",INDEX(Leases!$D$2:$D$101,$L42))</f>
      </c>
      <c r="D42" s="14">
        <f>IF($L42=0,"",INDEX(Leases!$E$2:$E$101,$L42))</f>
      </c>
      <c r="E42" s="14">
        <f>IF($L42=0,"",IF(INDEX(Leases!$F$2:$F$101,$L42)="","Month to month",INDEX(Leases!$F$2:$F$101,$L42)))</f>
      </c>
      <c r="F42" s="15">
        <f>IF($L42=0,"",INDEX(Leases!$G$2:$G$101,$L42))</f>
      </c>
      <c r="G42" s="15">
        <f>IF(OR(B42="",Properties!$D$57=""),"",Properties!$D$57)</f>
      </c>
      <c r="H42" s="15">
        <f>IF($L42=0,"",INDEX('Rent schedule'!$AD$2:$AD$101,$L42))</f>
      </c>
      <c r="I42" s="15">
        <f>IF($L42=0,"",INDEX('Rent schedule'!$AC$2:$AC$101,$L42))</f>
      </c>
      <c r="J42" s="13">
        <f>IF(B42="","",IF($L42=0,"Vacant",IF(I42&gt;0,"Past due","Current")))</f>
      </c>
      <c r="L42" s="16">
        <f>IF(B42="",0,SUMPRODUCT(MAX((Leases!$B$2:$B$101=A42)*(Leases!$C$2:$C$101=B42)*(Leases!$A$2:$A$101&lt;&gt;"")*(Leases!$E$2:$E$101&lt;&gt;"")*(Leases!$E$2:$E$101&lt;=$C$4)*(((Leases!$F$2:$F$101="")+(Leases!$F$2:$F$101&gt;=$C$4))&gt;0)*Leases!$M$2:$M$101)))</f>
      </c>
    </row>
    <row r="43" spans="1:12" x14ac:dyDescent="0.25">
      <c r="A43" s="13">
        <f>IF(Properties!$C$58="","",Properties!$B$58)</f>
      </c>
      <c r="B43" s="13">
        <f>IF(Properties!$C$58="","",Properties!$C$58)</f>
      </c>
      <c r="C43" s="13">
        <f>IF($L43=0,"",INDEX(Leases!$D$2:$D$101,$L43))</f>
      </c>
      <c r="D43" s="14">
        <f>IF($L43=0,"",INDEX(Leases!$E$2:$E$101,$L43))</f>
      </c>
      <c r="E43" s="14">
        <f>IF($L43=0,"",IF(INDEX(Leases!$F$2:$F$101,$L43)="","Month to month",INDEX(Leases!$F$2:$F$101,$L43)))</f>
      </c>
      <c r="F43" s="15">
        <f>IF($L43=0,"",INDEX(Leases!$G$2:$G$101,$L43))</f>
      </c>
      <c r="G43" s="15">
        <f>IF(OR(B43="",Properties!$D$58=""),"",Properties!$D$58)</f>
      </c>
      <c r="H43" s="15">
        <f>IF($L43=0,"",INDEX('Rent schedule'!$AD$2:$AD$101,$L43))</f>
      </c>
      <c r="I43" s="15">
        <f>IF($L43=0,"",INDEX('Rent schedule'!$AC$2:$AC$101,$L43))</f>
      </c>
      <c r="J43" s="13">
        <f>IF(B43="","",IF($L43=0,"Vacant",IF(I43&gt;0,"Past due","Current")))</f>
      </c>
      <c r="L43" s="16">
        <f>IF(B43="",0,SUMPRODUCT(MAX((Leases!$B$2:$B$101=A43)*(Leases!$C$2:$C$101=B43)*(Leases!$A$2:$A$101&lt;&gt;"")*(Leases!$E$2:$E$101&lt;&gt;"")*(Leases!$E$2:$E$101&lt;=$C$4)*(((Leases!$F$2:$F$101="")+(Leases!$F$2:$F$101&gt;=$C$4))&gt;0)*Leases!$M$2:$M$101)))</f>
      </c>
    </row>
    <row r="44" spans="1:12" x14ac:dyDescent="0.25">
      <c r="A44" s="13">
        <f>IF(Properties!$C$59="","",Properties!$B$59)</f>
      </c>
      <c r="B44" s="13">
        <f>IF(Properties!$C$59="","",Properties!$C$59)</f>
      </c>
      <c r="C44" s="13">
        <f>IF($L44=0,"",INDEX(Leases!$D$2:$D$101,$L44))</f>
      </c>
      <c r="D44" s="14">
        <f>IF($L44=0,"",INDEX(Leases!$E$2:$E$101,$L44))</f>
      </c>
      <c r="E44" s="14">
        <f>IF($L44=0,"",IF(INDEX(Leases!$F$2:$F$101,$L44)="","Month to month",INDEX(Leases!$F$2:$F$101,$L44)))</f>
      </c>
      <c r="F44" s="15">
        <f>IF($L44=0,"",INDEX(Leases!$G$2:$G$101,$L44))</f>
      </c>
      <c r="G44" s="15">
        <f>IF(OR(B44="",Properties!$D$59=""),"",Properties!$D$59)</f>
      </c>
      <c r="H44" s="15">
        <f>IF($L44=0,"",INDEX('Rent schedule'!$AD$2:$AD$101,$L44))</f>
      </c>
      <c r="I44" s="15">
        <f>IF($L44=0,"",INDEX('Rent schedule'!$AC$2:$AC$101,$L44))</f>
      </c>
      <c r="J44" s="13">
        <f>IF(B44="","",IF($L44=0,"Vacant",IF(I44&gt;0,"Past due","Current")))</f>
      </c>
      <c r="L44" s="16">
        <f>IF(B44="",0,SUMPRODUCT(MAX((Leases!$B$2:$B$101=A44)*(Leases!$C$2:$C$101=B44)*(Leases!$A$2:$A$101&lt;&gt;"")*(Leases!$E$2:$E$101&lt;&gt;"")*(Leases!$E$2:$E$101&lt;=$C$4)*(((Leases!$F$2:$F$101="")+(Leases!$F$2:$F$101&gt;=$C$4))&gt;0)*Leases!$M$2:$M$101)))</f>
      </c>
    </row>
    <row r="45" spans="1:12" x14ac:dyDescent="0.25">
      <c r="A45" s="13">
        <f>IF(Properties!$C$60="","",Properties!$B$60)</f>
      </c>
      <c r="B45" s="13">
        <f>IF(Properties!$C$60="","",Properties!$C$60)</f>
      </c>
      <c r="C45" s="13">
        <f>IF($L45=0,"",INDEX(Leases!$D$2:$D$101,$L45))</f>
      </c>
      <c r="D45" s="14">
        <f>IF($L45=0,"",INDEX(Leases!$E$2:$E$101,$L45))</f>
      </c>
      <c r="E45" s="14">
        <f>IF($L45=0,"",IF(INDEX(Leases!$F$2:$F$101,$L45)="","Month to month",INDEX(Leases!$F$2:$F$101,$L45)))</f>
      </c>
      <c r="F45" s="15">
        <f>IF($L45=0,"",INDEX(Leases!$G$2:$G$101,$L45))</f>
      </c>
      <c r="G45" s="15">
        <f>IF(OR(B45="",Properties!$D$60=""),"",Properties!$D$60)</f>
      </c>
      <c r="H45" s="15">
        <f>IF($L45=0,"",INDEX('Rent schedule'!$AD$2:$AD$101,$L45))</f>
      </c>
      <c r="I45" s="15">
        <f>IF($L45=0,"",INDEX('Rent schedule'!$AC$2:$AC$101,$L45))</f>
      </c>
      <c r="J45" s="13">
        <f>IF(B45="","",IF($L45=0,"Vacant",IF(I45&gt;0,"Past due","Current")))</f>
      </c>
      <c r="L45" s="16">
        <f>IF(B45="",0,SUMPRODUCT(MAX((Leases!$B$2:$B$101=A45)*(Leases!$C$2:$C$101=B45)*(Leases!$A$2:$A$101&lt;&gt;"")*(Leases!$E$2:$E$101&lt;&gt;"")*(Leases!$E$2:$E$101&lt;=$C$4)*(((Leases!$F$2:$F$101="")+(Leases!$F$2:$F$101&gt;=$C$4))&gt;0)*Leases!$M$2:$M$101)))</f>
      </c>
    </row>
    <row r="46" spans="1:12" x14ac:dyDescent="0.25">
      <c r="A46" s="13">
        <f>IF(Properties!$C$61="","",Properties!$B$61)</f>
      </c>
      <c r="B46" s="13">
        <f>IF(Properties!$C$61="","",Properties!$C$61)</f>
      </c>
      <c r="C46" s="13">
        <f>IF($L46=0,"",INDEX(Leases!$D$2:$D$101,$L46))</f>
      </c>
      <c r="D46" s="14">
        <f>IF($L46=0,"",INDEX(Leases!$E$2:$E$101,$L46))</f>
      </c>
      <c r="E46" s="14">
        <f>IF($L46=0,"",IF(INDEX(Leases!$F$2:$F$101,$L46)="","Month to month",INDEX(Leases!$F$2:$F$101,$L46)))</f>
      </c>
      <c r="F46" s="15">
        <f>IF($L46=0,"",INDEX(Leases!$G$2:$G$101,$L46))</f>
      </c>
      <c r="G46" s="15">
        <f>IF(OR(B46="",Properties!$D$61=""),"",Properties!$D$61)</f>
      </c>
      <c r="H46" s="15">
        <f>IF($L46=0,"",INDEX('Rent schedule'!$AD$2:$AD$101,$L46))</f>
      </c>
      <c r="I46" s="15">
        <f>IF($L46=0,"",INDEX('Rent schedule'!$AC$2:$AC$101,$L46))</f>
      </c>
      <c r="J46" s="13">
        <f>IF(B46="","",IF($L46=0,"Vacant",IF(I46&gt;0,"Past due","Current")))</f>
      </c>
      <c r="L46" s="16">
        <f>IF(B46="",0,SUMPRODUCT(MAX((Leases!$B$2:$B$101=A46)*(Leases!$C$2:$C$101=B46)*(Leases!$A$2:$A$101&lt;&gt;"")*(Leases!$E$2:$E$101&lt;&gt;"")*(Leases!$E$2:$E$101&lt;=$C$4)*(((Leases!$F$2:$F$101="")+(Leases!$F$2:$F$101&gt;=$C$4))&gt;0)*Leases!$M$2:$M$101)))</f>
      </c>
    </row>
    <row r="47" spans="1:12" x14ac:dyDescent="0.25">
      <c r="A47" s="13">
        <f>IF(Properties!$C$62="","",Properties!$B$62)</f>
      </c>
      <c r="B47" s="13">
        <f>IF(Properties!$C$62="","",Properties!$C$62)</f>
      </c>
      <c r="C47" s="13">
        <f>IF($L47=0,"",INDEX(Leases!$D$2:$D$101,$L47))</f>
      </c>
      <c r="D47" s="14">
        <f>IF($L47=0,"",INDEX(Leases!$E$2:$E$101,$L47))</f>
      </c>
      <c r="E47" s="14">
        <f>IF($L47=0,"",IF(INDEX(Leases!$F$2:$F$101,$L47)="","Month to month",INDEX(Leases!$F$2:$F$101,$L47)))</f>
      </c>
      <c r="F47" s="15">
        <f>IF($L47=0,"",INDEX(Leases!$G$2:$G$101,$L47))</f>
      </c>
      <c r="G47" s="15">
        <f>IF(OR(B47="",Properties!$D$62=""),"",Properties!$D$62)</f>
      </c>
      <c r="H47" s="15">
        <f>IF($L47=0,"",INDEX('Rent schedule'!$AD$2:$AD$101,$L47))</f>
      </c>
      <c r="I47" s="15">
        <f>IF($L47=0,"",INDEX('Rent schedule'!$AC$2:$AC$101,$L47))</f>
      </c>
      <c r="J47" s="13">
        <f>IF(B47="","",IF($L47=0,"Vacant",IF(I47&gt;0,"Past due","Current")))</f>
      </c>
      <c r="L47" s="16">
        <f>IF(B47="",0,SUMPRODUCT(MAX((Leases!$B$2:$B$101=A47)*(Leases!$C$2:$C$101=B47)*(Leases!$A$2:$A$101&lt;&gt;"")*(Leases!$E$2:$E$101&lt;&gt;"")*(Leases!$E$2:$E$101&lt;=$C$4)*(((Leases!$F$2:$F$101="")+(Leases!$F$2:$F$101&gt;=$C$4))&gt;0)*Leases!$M$2:$M$101)))</f>
      </c>
    </row>
    <row r="48" spans="1:12" x14ac:dyDescent="0.25">
      <c r="A48" s="13">
        <f>IF(Properties!$C$63="","",Properties!$B$63)</f>
      </c>
      <c r="B48" s="13">
        <f>IF(Properties!$C$63="","",Properties!$C$63)</f>
      </c>
      <c r="C48" s="13">
        <f>IF($L48=0,"",INDEX(Leases!$D$2:$D$101,$L48))</f>
      </c>
      <c r="D48" s="14">
        <f>IF($L48=0,"",INDEX(Leases!$E$2:$E$101,$L48))</f>
      </c>
      <c r="E48" s="14">
        <f>IF($L48=0,"",IF(INDEX(Leases!$F$2:$F$101,$L48)="","Month to month",INDEX(Leases!$F$2:$F$101,$L48)))</f>
      </c>
      <c r="F48" s="15">
        <f>IF($L48=0,"",INDEX(Leases!$G$2:$G$101,$L48))</f>
      </c>
      <c r="G48" s="15">
        <f>IF(OR(B48="",Properties!$D$63=""),"",Properties!$D$63)</f>
      </c>
      <c r="H48" s="15">
        <f>IF($L48=0,"",INDEX('Rent schedule'!$AD$2:$AD$101,$L48))</f>
      </c>
      <c r="I48" s="15">
        <f>IF($L48=0,"",INDEX('Rent schedule'!$AC$2:$AC$101,$L48))</f>
      </c>
      <c r="J48" s="13">
        <f>IF(B48="","",IF($L48=0,"Vacant",IF(I48&gt;0,"Past due","Current")))</f>
      </c>
      <c r="L48" s="16">
        <f>IF(B48="",0,SUMPRODUCT(MAX((Leases!$B$2:$B$101=A48)*(Leases!$C$2:$C$101=B48)*(Leases!$A$2:$A$101&lt;&gt;"")*(Leases!$E$2:$E$101&lt;&gt;"")*(Leases!$E$2:$E$101&lt;=$C$4)*(((Leases!$F$2:$F$101="")+(Leases!$F$2:$F$101&gt;=$C$4))&gt;0)*Leases!$M$2:$M$101)))</f>
      </c>
    </row>
    <row r="49" spans="1:12" x14ac:dyDescent="0.25">
      <c r="A49" s="13">
        <f>IF(Properties!$C$64="","",Properties!$B$64)</f>
      </c>
      <c r="B49" s="13">
        <f>IF(Properties!$C$64="","",Properties!$C$64)</f>
      </c>
      <c r="C49" s="13">
        <f>IF($L49=0,"",INDEX(Leases!$D$2:$D$101,$L49))</f>
      </c>
      <c r="D49" s="14">
        <f>IF($L49=0,"",INDEX(Leases!$E$2:$E$101,$L49))</f>
      </c>
      <c r="E49" s="14">
        <f>IF($L49=0,"",IF(INDEX(Leases!$F$2:$F$101,$L49)="","Month to month",INDEX(Leases!$F$2:$F$101,$L49)))</f>
      </c>
      <c r="F49" s="15">
        <f>IF($L49=0,"",INDEX(Leases!$G$2:$G$101,$L49))</f>
      </c>
      <c r="G49" s="15">
        <f>IF(OR(B49="",Properties!$D$64=""),"",Properties!$D$64)</f>
      </c>
      <c r="H49" s="15">
        <f>IF($L49=0,"",INDEX('Rent schedule'!$AD$2:$AD$101,$L49))</f>
      </c>
      <c r="I49" s="15">
        <f>IF($L49=0,"",INDEX('Rent schedule'!$AC$2:$AC$101,$L49))</f>
      </c>
      <c r="J49" s="13">
        <f>IF(B49="","",IF($L49=0,"Vacant",IF(I49&gt;0,"Past due","Current")))</f>
      </c>
      <c r="L49" s="16">
        <f>IF(B49="",0,SUMPRODUCT(MAX((Leases!$B$2:$B$101=A49)*(Leases!$C$2:$C$101=B49)*(Leases!$A$2:$A$101&lt;&gt;"")*(Leases!$E$2:$E$101&lt;&gt;"")*(Leases!$E$2:$E$101&lt;=$C$4)*(((Leases!$F$2:$F$101="")+(Leases!$F$2:$F$101&gt;=$C$4))&gt;0)*Leases!$M$2:$M$101)))</f>
      </c>
    </row>
    <row r="50" spans="1:12" x14ac:dyDescent="0.25">
      <c r="A50" s="13">
        <f>IF(Properties!$C$65="","",Properties!$B$65)</f>
      </c>
      <c r="B50" s="13">
        <f>IF(Properties!$C$65="","",Properties!$C$65)</f>
      </c>
      <c r="C50" s="13">
        <f>IF($L50=0,"",INDEX(Leases!$D$2:$D$101,$L50))</f>
      </c>
      <c r="D50" s="14">
        <f>IF($L50=0,"",INDEX(Leases!$E$2:$E$101,$L50))</f>
      </c>
      <c r="E50" s="14">
        <f>IF($L50=0,"",IF(INDEX(Leases!$F$2:$F$101,$L50)="","Month to month",INDEX(Leases!$F$2:$F$101,$L50)))</f>
      </c>
      <c r="F50" s="15">
        <f>IF($L50=0,"",INDEX(Leases!$G$2:$G$101,$L50))</f>
      </c>
      <c r="G50" s="15">
        <f>IF(OR(B50="",Properties!$D$65=""),"",Properties!$D$65)</f>
      </c>
      <c r="H50" s="15">
        <f>IF($L50=0,"",INDEX('Rent schedule'!$AD$2:$AD$101,$L50))</f>
      </c>
      <c r="I50" s="15">
        <f>IF($L50=0,"",INDEX('Rent schedule'!$AC$2:$AC$101,$L50))</f>
      </c>
      <c r="J50" s="13">
        <f>IF(B50="","",IF($L50=0,"Vacant",IF(I50&gt;0,"Past due","Current")))</f>
      </c>
      <c r="L50" s="16">
        <f>IF(B50="",0,SUMPRODUCT(MAX((Leases!$B$2:$B$101=A50)*(Leases!$C$2:$C$101=B50)*(Leases!$A$2:$A$101&lt;&gt;"")*(Leases!$E$2:$E$101&lt;&gt;"")*(Leases!$E$2:$E$101&lt;=$C$4)*(((Leases!$F$2:$F$101="")+(Leases!$F$2:$F$101&gt;=$C$4))&gt;0)*Leases!$M$2:$M$101)))</f>
      </c>
    </row>
    <row r="51" spans="1:12" x14ac:dyDescent="0.25">
      <c r="A51" s="13">
        <f>IF(Properties!$C$66="","",Properties!$B$66)</f>
      </c>
      <c r="B51" s="13">
        <f>IF(Properties!$C$66="","",Properties!$C$66)</f>
      </c>
      <c r="C51" s="13">
        <f>IF($L51=0,"",INDEX(Leases!$D$2:$D$101,$L51))</f>
      </c>
      <c r="D51" s="14">
        <f>IF($L51=0,"",INDEX(Leases!$E$2:$E$101,$L51))</f>
      </c>
      <c r="E51" s="14">
        <f>IF($L51=0,"",IF(INDEX(Leases!$F$2:$F$101,$L51)="","Month to month",INDEX(Leases!$F$2:$F$101,$L51)))</f>
      </c>
      <c r="F51" s="15">
        <f>IF($L51=0,"",INDEX(Leases!$G$2:$G$101,$L51))</f>
      </c>
      <c r="G51" s="15">
        <f>IF(OR(B51="",Properties!$D$66=""),"",Properties!$D$66)</f>
      </c>
      <c r="H51" s="15">
        <f>IF($L51=0,"",INDEX('Rent schedule'!$AD$2:$AD$101,$L51))</f>
      </c>
      <c r="I51" s="15">
        <f>IF($L51=0,"",INDEX('Rent schedule'!$AC$2:$AC$101,$L51))</f>
      </c>
      <c r="J51" s="13">
        <f>IF(B51="","",IF($L51=0,"Vacant",IF(I51&gt;0,"Past due","Current")))</f>
      </c>
      <c r="L51" s="16">
        <f>IF(B51="",0,SUMPRODUCT(MAX((Leases!$B$2:$B$101=A51)*(Leases!$C$2:$C$101=B51)*(Leases!$A$2:$A$101&lt;&gt;"")*(Leases!$E$2:$E$101&lt;&gt;"")*(Leases!$E$2:$E$101&lt;=$C$4)*(((Leases!$F$2:$F$101="")+(Leases!$F$2:$F$101&gt;=$C$4))&gt;0)*Leases!$M$2:$M$101)))</f>
      </c>
    </row>
    <row r="52" spans="1:12" x14ac:dyDescent="0.25">
      <c r="A52" s="13">
        <f>IF(Properties!$C$67="","",Properties!$B$67)</f>
      </c>
      <c r="B52" s="13">
        <f>IF(Properties!$C$67="","",Properties!$C$67)</f>
      </c>
      <c r="C52" s="13">
        <f>IF($L52=0,"",INDEX(Leases!$D$2:$D$101,$L52))</f>
      </c>
      <c r="D52" s="14">
        <f>IF($L52=0,"",INDEX(Leases!$E$2:$E$101,$L52))</f>
      </c>
      <c r="E52" s="14">
        <f>IF($L52=0,"",IF(INDEX(Leases!$F$2:$F$101,$L52)="","Month to month",INDEX(Leases!$F$2:$F$101,$L52)))</f>
      </c>
      <c r="F52" s="15">
        <f>IF($L52=0,"",INDEX(Leases!$G$2:$G$101,$L52))</f>
      </c>
      <c r="G52" s="15">
        <f>IF(OR(B52="",Properties!$D$67=""),"",Properties!$D$67)</f>
      </c>
      <c r="H52" s="15">
        <f>IF($L52=0,"",INDEX('Rent schedule'!$AD$2:$AD$101,$L52))</f>
      </c>
      <c r="I52" s="15">
        <f>IF($L52=0,"",INDEX('Rent schedule'!$AC$2:$AC$101,$L52))</f>
      </c>
      <c r="J52" s="13">
        <f>IF(B52="","",IF($L52=0,"Vacant",IF(I52&gt;0,"Past due","Current")))</f>
      </c>
      <c r="L52" s="16">
        <f>IF(B52="",0,SUMPRODUCT(MAX((Leases!$B$2:$B$101=A52)*(Leases!$C$2:$C$101=B52)*(Leases!$A$2:$A$101&lt;&gt;"")*(Leases!$E$2:$E$101&lt;&gt;"")*(Leases!$E$2:$E$101&lt;=$C$4)*(((Leases!$F$2:$F$101="")+(Leases!$F$2:$F$101&gt;=$C$4))&gt;0)*Leases!$M$2:$M$101)))</f>
      </c>
    </row>
    <row r="53" spans="1:12" x14ac:dyDescent="0.25">
      <c r="A53" s="13">
        <f>IF(Properties!$C$68="","",Properties!$B$68)</f>
      </c>
      <c r="B53" s="13">
        <f>IF(Properties!$C$68="","",Properties!$C$68)</f>
      </c>
      <c r="C53" s="13">
        <f>IF($L53=0,"",INDEX(Leases!$D$2:$D$101,$L53))</f>
      </c>
      <c r="D53" s="14">
        <f>IF($L53=0,"",INDEX(Leases!$E$2:$E$101,$L53))</f>
      </c>
      <c r="E53" s="14">
        <f>IF($L53=0,"",IF(INDEX(Leases!$F$2:$F$101,$L53)="","Month to month",INDEX(Leases!$F$2:$F$101,$L53)))</f>
      </c>
      <c r="F53" s="15">
        <f>IF($L53=0,"",INDEX(Leases!$G$2:$G$101,$L53))</f>
      </c>
      <c r="G53" s="15">
        <f>IF(OR(B53="",Properties!$D$68=""),"",Properties!$D$68)</f>
      </c>
      <c r="H53" s="15">
        <f>IF($L53=0,"",INDEX('Rent schedule'!$AD$2:$AD$101,$L53))</f>
      </c>
      <c r="I53" s="15">
        <f>IF($L53=0,"",INDEX('Rent schedule'!$AC$2:$AC$101,$L53))</f>
      </c>
      <c r="J53" s="13">
        <f>IF(B53="","",IF($L53=0,"Vacant",IF(I53&gt;0,"Past due","Current")))</f>
      </c>
      <c r="L53" s="16">
        <f>IF(B53="",0,SUMPRODUCT(MAX((Leases!$B$2:$B$101=A53)*(Leases!$C$2:$C$101=B53)*(Leases!$A$2:$A$101&lt;&gt;"")*(Leases!$E$2:$E$101&lt;&gt;"")*(Leases!$E$2:$E$101&lt;=$C$4)*(((Leases!$F$2:$F$101="")+(Leases!$F$2:$F$101&gt;=$C$4))&gt;0)*Leases!$M$2:$M$101)))</f>
      </c>
    </row>
    <row r="54" spans="1:12" x14ac:dyDescent="0.25">
      <c r="A54" s="13">
        <f>IF(Properties!$C$69="","",Properties!$B$69)</f>
      </c>
      <c r="B54" s="13">
        <f>IF(Properties!$C$69="","",Properties!$C$69)</f>
      </c>
      <c r="C54" s="13">
        <f>IF($L54=0,"",INDEX(Leases!$D$2:$D$101,$L54))</f>
      </c>
      <c r="D54" s="14">
        <f>IF($L54=0,"",INDEX(Leases!$E$2:$E$101,$L54))</f>
      </c>
      <c r="E54" s="14">
        <f>IF($L54=0,"",IF(INDEX(Leases!$F$2:$F$101,$L54)="","Month to month",INDEX(Leases!$F$2:$F$101,$L54)))</f>
      </c>
      <c r="F54" s="15">
        <f>IF($L54=0,"",INDEX(Leases!$G$2:$G$101,$L54))</f>
      </c>
      <c r="G54" s="15">
        <f>IF(OR(B54="",Properties!$D$69=""),"",Properties!$D$69)</f>
      </c>
      <c r="H54" s="15">
        <f>IF($L54=0,"",INDEX('Rent schedule'!$AD$2:$AD$101,$L54))</f>
      </c>
      <c r="I54" s="15">
        <f>IF($L54=0,"",INDEX('Rent schedule'!$AC$2:$AC$101,$L54))</f>
      </c>
      <c r="J54" s="13">
        <f>IF(B54="","",IF($L54=0,"Vacant",IF(I54&gt;0,"Past due","Current")))</f>
      </c>
      <c r="L54" s="16">
        <f>IF(B54="",0,SUMPRODUCT(MAX((Leases!$B$2:$B$101=A54)*(Leases!$C$2:$C$101=B54)*(Leases!$A$2:$A$101&lt;&gt;"")*(Leases!$E$2:$E$101&lt;&gt;"")*(Leases!$E$2:$E$101&lt;=$C$4)*(((Leases!$F$2:$F$101="")+(Leases!$F$2:$F$101&gt;=$C$4))&gt;0)*Leases!$M$2:$M$101)))</f>
      </c>
    </row>
    <row r="55" spans="1:12" x14ac:dyDescent="0.25">
      <c r="A55" s="13">
        <f>IF(Properties!$C$70="","",Properties!$B$70)</f>
      </c>
      <c r="B55" s="13">
        <f>IF(Properties!$C$70="","",Properties!$C$70)</f>
      </c>
      <c r="C55" s="13">
        <f>IF($L55=0,"",INDEX(Leases!$D$2:$D$101,$L55))</f>
      </c>
      <c r="D55" s="14">
        <f>IF($L55=0,"",INDEX(Leases!$E$2:$E$101,$L55))</f>
      </c>
      <c r="E55" s="14">
        <f>IF($L55=0,"",IF(INDEX(Leases!$F$2:$F$101,$L55)="","Month to month",INDEX(Leases!$F$2:$F$101,$L55)))</f>
      </c>
      <c r="F55" s="15">
        <f>IF($L55=0,"",INDEX(Leases!$G$2:$G$101,$L55))</f>
      </c>
      <c r="G55" s="15">
        <f>IF(OR(B55="",Properties!$D$70=""),"",Properties!$D$70)</f>
      </c>
      <c r="H55" s="15">
        <f>IF($L55=0,"",INDEX('Rent schedule'!$AD$2:$AD$101,$L55))</f>
      </c>
      <c r="I55" s="15">
        <f>IF($L55=0,"",INDEX('Rent schedule'!$AC$2:$AC$101,$L55))</f>
      </c>
      <c r="J55" s="13">
        <f>IF(B55="","",IF($L55=0,"Vacant",IF(I55&gt;0,"Past due","Current")))</f>
      </c>
      <c r="L55" s="16">
        <f>IF(B55="",0,SUMPRODUCT(MAX((Leases!$B$2:$B$101=A55)*(Leases!$C$2:$C$101=B55)*(Leases!$A$2:$A$101&lt;&gt;"")*(Leases!$E$2:$E$101&lt;&gt;"")*(Leases!$E$2:$E$101&lt;=$C$4)*(((Leases!$F$2:$F$101="")+(Leases!$F$2:$F$101&gt;=$C$4))&gt;0)*Leases!$M$2:$M$101)))</f>
      </c>
    </row>
    <row r="56" spans="1:12" x14ac:dyDescent="0.25">
      <c r="A56" s="13">
        <f>IF(Properties!$C$71="","",Properties!$B$71)</f>
      </c>
      <c r="B56" s="13">
        <f>IF(Properties!$C$71="","",Properties!$C$71)</f>
      </c>
      <c r="C56" s="13">
        <f>IF($L56=0,"",INDEX(Leases!$D$2:$D$101,$L56))</f>
      </c>
      <c r="D56" s="14">
        <f>IF($L56=0,"",INDEX(Leases!$E$2:$E$101,$L56))</f>
      </c>
      <c r="E56" s="14">
        <f>IF($L56=0,"",IF(INDEX(Leases!$F$2:$F$101,$L56)="","Month to month",INDEX(Leases!$F$2:$F$101,$L56)))</f>
      </c>
      <c r="F56" s="15">
        <f>IF($L56=0,"",INDEX(Leases!$G$2:$G$101,$L56))</f>
      </c>
      <c r="G56" s="15">
        <f>IF(OR(B56="",Properties!$D$71=""),"",Properties!$D$71)</f>
      </c>
      <c r="H56" s="15">
        <f>IF($L56=0,"",INDEX('Rent schedule'!$AD$2:$AD$101,$L56))</f>
      </c>
      <c r="I56" s="15">
        <f>IF($L56=0,"",INDEX('Rent schedule'!$AC$2:$AC$101,$L56))</f>
      </c>
      <c r="J56" s="13">
        <f>IF(B56="","",IF($L56=0,"Vacant",IF(I56&gt;0,"Past due","Current")))</f>
      </c>
      <c r="L56" s="16">
        <f>IF(B56="",0,SUMPRODUCT(MAX((Leases!$B$2:$B$101=A56)*(Leases!$C$2:$C$101=B56)*(Leases!$A$2:$A$101&lt;&gt;"")*(Leases!$E$2:$E$101&lt;&gt;"")*(Leases!$E$2:$E$101&lt;=$C$4)*(((Leases!$F$2:$F$101="")+(Leases!$F$2:$F$101&gt;=$C$4))&gt;0)*Leases!$M$2:$M$101)))</f>
      </c>
    </row>
    <row r="57" spans="1:12" x14ac:dyDescent="0.25">
      <c r="A57" s="13">
        <f>IF(Properties!$C$72="","",Properties!$B$72)</f>
      </c>
      <c r="B57" s="13">
        <f>IF(Properties!$C$72="","",Properties!$C$72)</f>
      </c>
      <c r="C57" s="13">
        <f>IF($L57=0,"",INDEX(Leases!$D$2:$D$101,$L57))</f>
      </c>
      <c r="D57" s="14">
        <f>IF($L57=0,"",INDEX(Leases!$E$2:$E$101,$L57))</f>
      </c>
      <c r="E57" s="14">
        <f>IF($L57=0,"",IF(INDEX(Leases!$F$2:$F$101,$L57)="","Month to month",INDEX(Leases!$F$2:$F$101,$L57)))</f>
      </c>
      <c r="F57" s="15">
        <f>IF($L57=0,"",INDEX(Leases!$G$2:$G$101,$L57))</f>
      </c>
      <c r="G57" s="15">
        <f>IF(OR(B57="",Properties!$D$72=""),"",Properties!$D$72)</f>
      </c>
      <c r="H57" s="15">
        <f>IF($L57=0,"",INDEX('Rent schedule'!$AD$2:$AD$101,$L57))</f>
      </c>
      <c r="I57" s="15">
        <f>IF($L57=0,"",INDEX('Rent schedule'!$AC$2:$AC$101,$L57))</f>
      </c>
      <c r="J57" s="13">
        <f>IF(B57="","",IF($L57=0,"Vacant",IF(I57&gt;0,"Past due","Current")))</f>
      </c>
      <c r="L57" s="16">
        <f>IF(B57="",0,SUMPRODUCT(MAX((Leases!$B$2:$B$101=A57)*(Leases!$C$2:$C$101=B57)*(Leases!$A$2:$A$101&lt;&gt;"")*(Leases!$E$2:$E$101&lt;&gt;"")*(Leases!$E$2:$E$101&lt;=$C$4)*(((Leases!$F$2:$F$101="")+(Leases!$F$2:$F$101&gt;=$C$4))&gt;0)*Leases!$M$2:$M$101)))</f>
      </c>
    </row>
    <row r="58" spans="1:12" x14ac:dyDescent="0.25">
      <c r="A58" s="13">
        <f>IF(Properties!$C$73="","",Properties!$B$73)</f>
      </c>
      <c r="B58" s="13">
        <f>IF(Properties!$C$73="","",Properties!$C$73)</f>
      </c>
      <c r="C58" s="13">
        <f>IF($L58=0,"",INDEX(Leases!$D$2:$D$101,$L58))</f>
      </c>
      <c r="D58" s="14">
        <f>IF($L58=0,"",INDEX(Leases!$E$2:$E$101,$L58))</f>
      </c>
      <c r="E58" s="14">
        <f>IF($L58=0,"",IF(INDEX(Leases!$F$2:$F$101,$L58)="","Month to month",INDEX(Leases!$F$2:$F$101,$L58)))</f>
      </c>
      <c r="F58" s="15">
        <f>IF($L58=0,"",INDEX(Leases!$G$2:$G$101,$L58))</f>
      </c>
      <c r="G58" s="15">
        <f>IF(OR(B58="",Properties!$D$73=""),"",Properties!$D$73)</f>
      </c>
      <c r="H58" s="15">
        <f>IF($L58=0,"",INDEX('Rent schedule'!$AD$2:$AD$101,$L58))</f>
      </c>
      <c r="I58" s="15">
        <f>IF($L58=0,"",INDEX('Rent schedule'!$AC$2:$AC$101,$L58))</f>
      </c>
      <c r="J58" s="13">
        <f>IF(B58="","",IF($L58=0,"Vacant",IF(I58&gt;0,"Past due","Current")))</f>
      </c>
      <c r="L58" s="16">
        <f>IF(B58="",0,SUMPRODUCT(MAX((Leases!$B$2:$B$101=A58)*(Leases!$C$2:$C$101=B58)*(Leases!$A$2:$A$101&lt;&gt;"")*(Leases!$E$2:$E$101&lt;&gt;"")*(Leases!$E$2:$E$101&lt;=$C$4)*(((Leases!$F$2:$F$101="")+(Leases!$F$2:$F$101&gt;=$C$4))&gt;0)*Leases!$M$2:$M$101)))</f>
      </c>
    </row>
    <row r="59" spans="1:12" x14ac:dyDescent="0.25">
      <c r="A59" s="13">
        <f>IF(Properties!$C$74="","",Properties!$B$74)</f>
      </c>
      <c r="B59" s="13">
        <f>IF(Properties!$C$74="","",Properties!$C$74)</f>
      </c>
      <c r="C59" s="13">
        <f>IF($L59=0,"",INDEX(Leases!$D$2:$D$101,$L59))</f>
      </c>
      <c r="D59" s="14">
        <f>IF($L59=0,"",INDEX(Leases!$E$2:$E$101,$L59))</f>
      </c>
      <c r="E59" s="14">
        <f>IF($L59=0,"",IF(INDEX(Leases!$F$2:$F$101,$L59)="","Month to month",INDEX(Leases!$F$2:$F$101,$L59)))</f>
      </c>
      <c r="F59" s="15">
        <f>IF($L59=0,"",INDEX(Leases!$G$2:$G$101,$L59))</f>
      </c>
      <c r="G59" s="15">
        <f>IF(OR(B59="",Properties!$D$74=""),"",Properties!$D$74)</f>
      </c>
      <c r="H59" s="15">
        <f>IF($L59=0,"",INDEX('Rent schedule'!$AD$2:$AD$101,$L59))</f>
      </c>
      <c r="I59" s="15">
        <f>IF($L59=0,"",INDEX('Rent schedule'!$AC$2:$AC$101,$L59))</f>
      </c>
      <c r="J59" s="13">
        <f>IF(B59="","",IF($L59=0,"Vacant",IF(I59&gt;0,"Past due","Current")))</f>
      </c>
      <c r="L59" s="16">
        <f>IF(B59="",0,SUMPRODUCT(MAX((Leases!$B$2:$B$101=A59)*(Leases!$C$2:$C$101=B59)*(Leases!$A$2:$A$101&lt;&gt;"")*(Leases!$E$2:$E$101&lt;&gt;"")*(Leases!$E$2:$E$101&lt;=$C$4)*(((Leases!$F$2:$F$101="")+(Leases!$F$2:$F$101&gt;=$C$4))&gt;0)*Leases!$M$2:$M$101)))</f>
      </c>
    </row>
    <row r="60" spans="1:12" x14ac:dyDescent="0.25">
      <c r="A60" s="13">
        <f>IF(Properties!$C$75="","",Properties!$B$75)</f>
      </c>
      <c r="B60" s="13">
        <f>IF(Properties!$C$75="","",Properties!$C$75)</f>
      </c>
      <c r="C60" s="13">
        <f>IF($L60=0,"",INDEX(Leases!$D$2:$D$101,$L60))</f>
      </c>
      <c r="D60" s="14">
        <f>IF($L60=0,"",INDEX(Leases!$E$2:$E$101,$L60))</f>
      </c>
      <c r="E60" s="14">
        <f>IF($L60=0,"",IF(INDEX(Leases!$F$2:$F$101,$L60)="","Month to month",INDEX(Leases!$F$2:$F$101,$L60)))</f>
      </c>
      <c r="F60" s="15">
        <f>IF($L60=0,"",INDEX(Leases!$G$2:$G$101,$L60))</f>
      </c>
      <c r="G60" s="15">
        <f>IF(OR(B60="",Properties!$D$75=""),"",Properties!$D$75)</f>
      </c>
      <c r="H60" s="15">
        <f>IF($L60=0,"",INDEX('Rent schedule'!$AD$2:$AD$101,$L60))</f>
      </c>
      <c r="I60" s="15">
        <f>IF($L60=0,"",INDEX('Rent schedule'!$AC$2:$AC$101,$L60))</f>
      </c>
      <c r="J60" s="13">
        <f>IF(B60="","",IF($L60=0,"Vacant",IF(I60&gt;0,"Past due","Current")))</f>
      </c>
      <c r="L60" s="16">
        <f>IF(B60="",0,SUMPRODUCT(MAX((Leases!$B$2:$B$101=A60)*(Leases!$C$2:$C$101=B60)*(Leases!$A$2:$A$101&lt;&gt;"")*(Leases!$E$2:$E$101&lt;&gt;"")*(Leases!$E$2:$E$101&lt;=$C$4)*(((Leases!$F$2:$F$101="")+(Leases!$F$2:$F$101&gt;=$C$4))&gt;0)*Leases!$M$2:$M$101)))</f>
      </c>
    </row>
    <row r="61" spans="1:12" x14ac:dyDescent="0.25">
      <c r="A61" s="13">
        <f>IF(Properties!$C$76="","",Properties!$B$76)</f>
      </c>
      <c r="B61" s="13">
        <f>IF(Properties!$C$76="","",Properties!$C$76)</f>
      </c>
      <c r="C61" s="13">
        <f>IF($L61=0,"",INDEX(Leases!$D$2:$D$101,$L61))</f>
      </c>
      <c r="D61" s="14">
        <f>IF($L61=0,"",INDEX(Leases!$E$2:$E$101,$L61))</f>
      </c>
      <c r="E61" s="14">
        <f>IF($L61=0,"",IF(INDEX(Leases!$F$2:$F$101,$L61)="","Month to month",INDEX(Leases!$F$2:$F$101,$L61)))</f>
      </c>
      <c r="F61" s="15">
        <f>IF($L61=0,"",INDEX(Leases!$G$2:$G$101,$L61))</f>
      </c>
      <c r="G61" s="15">
        <f>IF(OR(B61="",Properties!$D$76=""),"",Properties!$D$76)</f>
      </c>
      <c r="H61" s="15">
        <f>IF($L61=0,"",INDEX('Rent schedule'!$AD$2:$AD$101,$L61))</f>
      </c>
      <c r="I61" s="15">
        <f>IF($L61=0,"",INDEX('Rent schedule'!$AC$2:$AC$101,$L61))</f>
      </c>
      <c r="J61" s="13">
        <f>IF(B61="","",IF($L61=0,"Vacant",IF(I61&gt;0,"Past due","Current")))</f>
      </c>
      <c r="L61" s="16">
        <f>IF(B61="",0,SUMPRODUCT(MAX((Leases!$B$2:$B$101=A61)*(Leases!$C$2:$C$101=B61)*(Leases!$A$2:$A$101&lt;&gt;"")*(Leases!$E$2:$E$101&lt;&gt;"")*(Leases!$E$2:$E$101&lt;=$C$4)*(((Leases!$F$2:$F$101="")+(Leases!$F$2:$F$101&gt;=$C$4))&gt;0)*Leases!$M$2:$M$101)))</f>
      </c>
    </row>
    <row r="62" spans="1:12" x14ac:dyDescent="0.25">
      <c r="A62" s="13">
        <f>IF(Properties!$C$77="","",Properties!$B$77)</f>
      </c>
      <c r="B62" s="13">
        <f>IF(Properties!$C$77="","",Properties!$C$77)</f>
      </c>
      <c r="C62" s="13">
        <f>IF($L62=0,"",INDEX(Leases!$D$2:$D$101,$L62))</f>
      </c>
      <c r="D62" s="14">
        <f>IF($L62=0,"",INDEX(Leases!$E$2:$E$101,$L62))</f>
      </c>
      <c r="E62" s="14">
        <f>IF($L62=0,"",IF(INDEX(Leases!$F$2:$F$101,$L62)="","Month to month",INDEX(Leases!$F$2:$F$101,$L62)))</f>
      </c>
      <c r="F62" s="15">
        <f>IF($L62=0,"",INDEX(Leases!$G$2:$G$101,$L62))</f>
      </c>
      <c r="G62" s="15">
        <f>IF(OR(B62="",Properties!$D$77=""),"",Properties!$D$77)</f>
      </c>
      <c r="H62" s="15">
        <f>IF($L62=0,"",INDEX('Rent schedule'!$AD$2:$AD$101,$L62))</f>
      </c>
      <c r="I62" s="15">
        <f>IF($L62=0,"",INDEX('Rent schedule'!$AC$2:$AC$101,$L62))</f>
      </c>
      <c r="J62" s="13">
        <f>IF(B62="","",IF($L62=0,"Vacant",IF(I62&gt;0,"Past due","Current")))</f>
      </c>
      <c r="L62" s="16">
        <f>IF(B62="",0,SUMPRODUCT(MAX((Leases!$B$2:$B$101=A62)*(Leases!$C$2:$C$101=B62)*(Leases!$A$2:$A$101&lt;&gt;"")*(Leases!$E$2:$E$101&lt;&gt;"")*(Leases!$E$2:$E$101&lt;=$C$4)*(((Leases!$F$2:$F$101="")+(Leases!$F$2:$F$101&gt;=$C$4))&gt;0)*Leases!$M$2:$M$101)))</f>
      </c>
    </row>
    <row r="63" spans="1:12" x14ac:dyDescent="0.25">
      <c r="A63" s="13">
        <f>IF(Properties!$C$78="","",Properties!$B$78)</f>
      </c>
      <c r="B63" s="13">
        <f>IF(Properties!$C$78="","",Properties!$C$78)</f>
      </c>
      <c r="C63" s="13">
        <f>IF($L63=0,"",INDEX(Leases!$D$2:$D$101,$L63))</f>
      </c>
      <c r="D63" s="14">
        <f>IF($L63=0,"",INDEX(Leases!$E$2:$E$101,$L63))</f>
      </c>
      <c r="E63" s="14">
        <f>IF($L63=0,"",IF(INDEX(Leases!$F$2:$F$101,$L63)="","Month to month",INDEX(Leases!$F$2:$F$101,$L63)))</f>
      </c>
      <c r="F63" s="15">
        <f>IF($L63=0,"",INDEX(Leases!$G$2:$G$101,$L63))</f>
      </c>
      <c r="G63" s="15">
        <f>IF(OR(B63="",Properties!$D$78=""),"",Properties!$D$78)</f>
      </c>
      <c r="H63" s="15">
        <f>IF($L63=0,"",INDEX('Rent schedule'!$AD$2:$AD$101,$L63))</f>
      </c>
      <c r="I63" s="15">
        <f>IF($L63=0,"",INDEX('Rent schedule'!$AC$2:$AC$101,$L63))</f>
      </c>
      <c r="J63" s="13">
        <f>IF(B63="","",IF($L63=0,"Vacant",IF(I63&gt;0,"Past due","Current")))</f>
      </c>
      <c r="L63" s="16">
        <f>IF(B63="",0,SUMPRODUCT(MAX((Leases!$B$2:$B$101=A63)*(Leases!$C$2:$C$101=B63)*(Leases!$A$2:$A$101&lt;&gt;"")*(Leases!$E$2:$E$101&lt;&gt;"")*(Leases!$E$2:$E$101&lt;=$C$4)*(((Leases!$F$2:$F$101="")+(Leases!$F$2:$F$101&gt;=$C$4))&gt;0)*Leases!$M$2:$M$101)))</f>
      </c>
    </row>
    <row r="64" spans="1:12" x14ac:dyDescent="0.25">
      <c r="A64" s="13">
        <f>IF(Properties!$C$79="","",Properties!$B$79)</f>
      </c>
      <c r="B64" s="13">
        <f>IF(Properties!$C$79="","",Properties!$C$79)</f>
      </c>
      <c r="C64" s="13">
        <f>IF($L64=0,"",INDEX(Leases!$D$2:$D$101,$L64))</f>
      </c>
      <c r="D64" s="14">
        <f>IF($L64=0,"",INDEX(Leases!$E$2:$E$101,$L64))</f>
      </c>
      <c r="E64" s="14">
        <f>IF($L64=0,"",IF(INDEX(Leases!$F$2:$F$101,$L64)="","Month to month",INDEX(Leases!$F$2:$F$101,$L64)))</f>
      </c>
      <c r="F64" s="15">
        <f>IF($L64=0,"",INDEX(Leases!$G$2:$G$101,$L64))</f>
      </c>
      <c r="G64" s="15">
        <f>IF(OR(B64="",Properties!$D$79=""),"",Properties!$D$79)</f>
      </c>
      <c r="H64" s="15">
        <f>IF($L64=0,"",INDEX('Rent schedule'!$AD$2:$AD$101,$L64))</f>
      </c>
      <c r="I64" s="15">
        <f>IF($L64=0,"",INDEX('Rent schedule'!$AC$2:$AC$101,$L64))</f>
      </c>
      <c r="J64" s="13">
        <f>IF(B64="","",IF($L64=0,"Vacant",IF(I64&gt;0,"Past due","Current")))</f>
      </c>
      <c r="L64" s="16">
        <f>IF(B64="",0,SUMPRODUCT(MAX((Leases!$B$2:$B$101=A64)*(Leases!$C$2:$C$101=B64)*(Leases!$A$2:$A$101&lt;&gt;"")*(Leases!$E$2:$E$101&lt;&gt;"")*(Leases!$E$2:$E$101&lt;=$C$4)*(((Leases!$F$2:$F$101="")+(Leases!$F$2:$F$101&gt;=$C$4))&gt;0)*Leases!$M$2:$M$101)))</f>
      </c>
    </row>
    <row r="65" spans="1:12" x14ac:dyDescent="0.25">
      <c r="A65" s="13">
        <f>IF(Properties!$C$80="","",Properties!$B$80)</f>
      </c>
      <c r="B65" s="13">
        <f>IF(Properties!$C$80="","",Properties!$C$80)</f>
      </c>
      <c r="C65" s="13">
        <f>IF($L65=0,"",INDEX(Leases!$D$2:$D$101,$L65))</f>
      </c>
      <c r="D65" s="14">
        <f>IF($L65=0,"",INDEX(Leases!$E$2:$E$101,$L65))</f>
      </c>
      <c r="E65" s="14">
        <f>IF($L65=0,"",IF(INDEX(Leases!$F$2:$F$101,$L65)="","Month to month",INDEX(Leases!$F$2:$F$101,$L65)))</f>
      </c>
      <c r="F65" s="15">
        <f>IF($L65=0,"",INDEX(Leases!$G$2:$G$101,$L65))</f>
      </c>
      <c r="G65" s="15">
        <f>IF(OR(B65="",Properties!$D$80=""),"",Properties!$D$80)</f>
      </c>
      <c r="H65" s="15">
        <f>IF($L65=0,"",INDEX('Rent schedule'!$AD$2:$AD$101,$L65))</f>
      </c>
      <c r="I65" s="15">
        <f>IF($L65=0,"",INDEX('Rent schedule'!$AC$2:$AC$101,$L65))</f>
      </c>
      <c r="J65" s="13">
        <f>IF(B65="","",IF($L65=0,"Vacant",IF(I65&gt;0,"Past due","Current")))</f>
      </c>
      <c r="L65" s="16">
        <f>IF(B65="",0,SUMPRODUCT(MAX((Leases!$B$2:$B$101=A65)*(Leases!$C$2:$C$101=B65)*(Leases!$A$2:$A$101&lt;&gt;"")*(Leases!$E$2:$E$101&lt;&gt;"")*(Leases!$E$2:$E$101&lt;=$C$4)*(((Leases!$F$2:$F$101="")+(Leases!$F$2:$F$101&gt;=$C$4))&gt;0)*Leases!$M$2:$M$101)))</f>
      </c>
    </row>
    <row r="66" spans="1:12" x14ac:dyDescent="0.25">
      <c r="A66" s="13">
        <f>IF(Properties!$C$81="","",Properties!$B$81)</f>
      </c>
      <c r="B66" s="13">
        <f>IF(Properties!$C$81="","",Properties!$C$81)</f>
      </c>
      <c r="C66" s="13">
        <f>IF($L66=0,"",INDEX(Leases!$D$2:$D$101,$L66))</f>
      </c>
      <c r="D66" s="14">
        <f>IF($L66=0,"",INDEX(Leases!$E$2:$E$101,$L66))</f>
      </c>
      <c r="E66" s="14">
        <f>IF($L66=0,"",IF(INDEX(Leases!$F$2:$F$101,$L66)="","Month to month",INDEX(Leases!$F$2:$F$101,$L66)))</f>
      </c>
      <c r="F66" s="15">
        <f>IF($L66=0,"",INDEX(Leases!$G$2:$G$101,$L66))</f>
      </c>
      <c r="G66" s="15">
        <f>IF(OR(B66="",Properties!$D$81=""),"",Properties!$D$81)</f>
      </c>
      <c r="H66" s="15">
        <f>IF($L66=0,"",INDEX('Rent schedule'!$AD$2:$AD$101,$L66))</f>
      </c>
      <c r="I66" s="15">
        <f>IF($L66=0,"",INDEX('Rent schedule'!$AC$2:$AC$101,$L66))</f>
      </c>
      <c r="J66" s="13">
        <f>IF(B66="","",IF($L66=0,"Vacant",IF(I66&gt;0,"Past due","Current")))</f>
      </c>
      <c r="L66" s="16">
        <f>IF(B66="",0,SUMPRODUCT(MAX((Leases!$B$2:$B$101=A66)*(Leases!$C$2:$C$101=B66)*(Leases!$A$2:$A$101&lt;&gt;"")*(Leases!$E$2:$E$101&lt;&gt;"")*(Leases!$E$2:$E$101&lt;=$C$4)*(((Leases!$F$2:$F$101="")+(Leases!$F$2:$F$101&gt;=$C$4))&gt;0)*Leases!$M$2:$M$101)))</f>
      </c>
    </row>
    <row r="67" spans="1:12" x14ac:dyDescent="0.25">
      <c r="A67" s="13">
        <f>IF(Properties!$C$82="","",Properties!$B$82)</f>
      </c>
      <c r="B67" s="13">
        <f>IF(Properties!$C$82="","",Properties!$C$82)</f>
      </c>
      <c r="C67" s="13">
        <f>IF($L67=0,"",INDEX(Leases!$D$2:$D$101,$L67))</f>
      </c>
      <c r="D67" s="14">
        <f>IF($L67=0,"",INDEX(Leases!$E$2:$E$101,$L67))</f>
      </c>
      <c r="E67" s="14">
        <f>IF($L67=0,"",IF(INDEX(Leases!$F$2:$F$101,$L67)="","Month to month",INDEX(Leases!$F$2:$F$101,$L67)))</f>
      </c>
      <c r="F67" s="15">
        <f>IF($L67=0,"",INDEX(Leases!$G$2:$G$101,$L67))</f>
      </c>
      <c r="G67" s="15">
        <f>IF(OR(B67="",Properties!$D$82=""),"",Properties!$D$82)</f>
      </c>
      <c r="H67" s="15">
        <f>IF($L67=0,"",INDEX('Rent schedule'!$AD$2:$AD$101,$L67))</f>
      </c>
      <c r="I67" s="15">
        <f>IF($L67=0,"",INDEX('Rent schedule'!$AC$2:$AC$101,$L67))</f>
      </c>
      <c r="J67" s="13">
        <f>IF(B67="","",IF($L67=0,"Vacant",IF(I67&gt;0,"Past due","Current")))</f>
      </c>
      <c r="L67" s="16">
        <f>IF(B67="",0,SUMPRODUCT(MAX((Leases!$B$2:$B$101=A67)*(Leases!$C$2:$C$101=B67)*(Leases!$A$2:$A$101&lt;&gt;"")*(Leases!$E$2:$E$101&lt;&gt;"")*(Leases!$E$2:$E$101&lt;=$C$4)*(((Leases!$F$2:$F$101="")+(Leases!$F$2:$F$101&gt;=$C$4))&gt;0)*Leases!$M$2:$M$101)))</f>
      </c>
    </row>
    <row r="69" spans="1:9" x14ac:dyDescent="0.25">
      <c r="A69" s="10" t="s">
        <v>41</v>
      </c>
      <c r="B69" s="17">
        <f>SUMPRODUCT((B8:B67&lt;&gt;"")*1)</f>
      </c>
      <c r="C69" s="18">
        <f>COUNTIF(L8:L67,"&gt;0")</f>
      </c>
      <c r="D69" s="9">
        <f>IF(B69=0,"",C69/B69)</f>
      </c>
      <c r="F69" s="8">
        <f>SUM(F8:F67)</f>
      </c>
      <c r="G69" s="8">
        <f>SUM(G8:G67)</f>
      </c>
      <c r="H69" s="8">
        <f>SUM(H8:H67)</f>
      </c>
      <c r="I69" s="8">
        <f>SUM(I8:I67)</f>
      </c>
    </row>
    <row r="70" spans="1:7" x14ac:dyDescent="0.25">
      <c r="A70" s="2" t="s">
        <v>42</v>
      </c>
      <c r="G70" s="15">
        <f>SUMIFS(G8:G67,L8:L67,0)</f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 showGridLines="0"/>
  </sheetViews>
  <sheetFormatPr defaultRowHeight="18" outlineLevelRow="0" outlineLevelCol="0" x14ac:dyDescent="55" customHeight="1"/>
  <cols>
    <col min="1" max="1" width="3" customWidth="1"/>
    <col min="2" max="2" width="22" customWidth="1"/>
    <col min="3" max="4" width="16" customWidth="1"/>
    <col min="5" max="5" width="20" customWidth="1"/>
    <col min="6" max="7" width="16" customWidth="1"/>
  </cols>
  <sheetData>
    <row r="1" ht="32" customHeight="1" spans="1:1" x14ac:dyDescent="0.25">
      <c r="A1" s="1" t="s">
        <v>43</v>
      </c>
    </row>
    <row r="2" spans="1:1" x14ac:dyDescent="0.25">
      <c r="A2" s="2" t="s">
        <v>44</v>
      </c>
    </row>
    <row r="3" spans="1:6" x14ac:dyDescent="0.25">
      <c r="A3" s="3"/>
      <c r="B3" s="3"/>
      <c r="C3" s="3"/>
      <c r="D3" s="3"/>
      <c r="E3" s="3"/>
      <c r="F3" s="3"/>
    </row>
    <row r="4" spans="2:6" x14ac:dyDescent="0.25">
      <c r="B4" s="10" t="s">
        <v>31</v>
      </c>
      <c r="C4" s="19"/>
      <c r="D4" s="19"/>
      <c r="E4" s="19"/>
      <c r="F4" s="19"/>
    </row>
    <row r="5" spans="2:3" x14ac:dyDescent="0.25">
      <c r="B5" s="20" t="s">
        <v>45</v>
      </c>
      <c r="C5" s="16">
        <f>IFERROR(MATCH($C$4,Leases!$A$2:$A$101,0),0)</f>
      </c>
    </row>
    <row r="7" spans="2:3" x14ac:dyDescent="0.25">
      <c r="B7" s="2" t="s">
        <v>31</v>
      </c>
      <c r="C7" s="13">
        <f>IF($C$5=0,"",INDEX(Leases!$D$2:$D$101,$C$5))</f>
      </c>
    </row>
    <row r="8" spans="2:3" x14ac:dyDescent="0.25">
      <c r="B8" s="2" t="s">
        <v>46</v>
      </c>
      <c r="C8" s="13">
        <f>IF($C$5=0,"",INDEX(Leases!$B$2:$B$101,$C$5)&amp;", "&amp;INDEX(Leases!$C$2:$C$101,$C$5))</f>
      </c>
    </row>
    <row r="9" spans="2:3" x14ac:dyDescent="0.25">
      <c r="B9" s="2" t="s">
        <v>32</v>
      </c>
      <c r="C9" s="14">
        <f>IF($C$5=0,"",INDEX(Leases!$E$2:$E$101,$C$5))</f>
      </c>
    </row>
    <row r="10" spans="2:3" x14ac:dyDescent="0.25">
      <c r="B10" s="2" t="s">
        <v>33</v>
      </c>
      <c r="C10" s="14">
        <f>IF($C$5=0,"",IF(INDEX(Leases!$F$2:$F$101,$C$5)="","Month to month",INDEX(Leases!$F$2:$F$101,$C$5)))</f>
      </c>
    </row>
    <row r="11" spans="2:3" x14ac:dyDescent="0.25">
      <c r="B11" s="2" t="s">
        <v>47</v>
      </c>
      <c r="C11" s="15">
        <f>IF($C$5=0,"",INDEX(Leases!$G$2:$G$101,$C$5))</f>
      </c>
    </row>
    <row r="13" ht="30" customHeight="1" spans="2:7" x14ac:dyDescent="0.25">
      <c r="B13" s="12" t="s">
        <v>48</v>
      </c>
      <c r="C13" s="12" t="s">
        <v>49</v>
      </c>
      <c r="D13" s="12" t="s">
        <v>50</v>
      </c>
      <c r="E13" s="12" t="s">
        <v>51</v>
      </c>
      <c r="F13" s="12" t="s">
        <v>37</v>
      </c>
      <c r="G13" s="12" t="s">
        <v>52</v>
      </c>
    </row>
    <row r="14" spans="2:7" x14ac:dyDescent="0.25">
      <c r="B14" s="2" t="s">
        <v>53</v>
      </c>
      <c r="F14" s="15">
        <f>IF($C$5=0,0,N(INDEX(Leases!$L$2:$L$101,$C$5)))</f>
      </c>
      <c r="G14" s="15">
        <f>IF($C$5=0,0,N(INDEX(Leases!$K$2:$K$101,$C$5)))</f>
      </c>
    </row>
    <row r="15" spans="2:7" x14ac:dyDescent="0.25">
      <c r="B15" s="21" t="s">
        <v>54</v>
      </c>
      <c r="C15" s="22">
        <f>IF($C$5=0,0,INDEX('Rent schedule'!$B$2:$B$101,$C$5))</f>
      </c>
      <c r="D15" s="22">
        <f>IF($C$5=0,0,SUMIFS('Ledger entries'!$H$2:$H$3001,'Ledger entries'!$B$2:$B$3001,$C$4,'Ledger entries'!$G$2:$G$3001,1,'Ledger entries'!$H$2:$H$3001,"&gt;0"))</f>
      </c>
      <c r="E15" s="22">
        <f>IF($C$5=0,0,-SUMIFS('Ledger entries'!$H$2:$H$3001,'Ledger entries'!$B$2:$B$3001,$C$4,'Ledger entries'!$G$2:$G$3001,1,'Ledger entries'!$H$2:$H$3001,"&lt;0"))</f>
      </c>
      <c r="F15" s="15">
        <f>F14+C15+D15-E15</f>
      </c>
      <c r="G15" s="15">
        <f>G14+IF($C$5=0,0,SUMIFS('Ledger entries'!$I$2:$I$3001,'Ledger entries'!$B$2:$B$3001,$C$4,'Ledger entries'!$G$2:$G$3001,1))</f>
      </c>
    </row>
    <row r="16" spans="2:7" x14ac:dyDescent="0.25">
      <c r="B16" s="21" t="s">
        <v>55</v>
      </c>
      <c r="C16" s="22">
        <f>IF($C$5=0,0,INDEX('Rent schedule'!$C$2:$C$101,$C$5))</f>
      </c>
      <c r="D16" s="22">
        <f>IF($C$5=0,0,SUMIFS('Ledger entries'!$H$2:$H$3001,'Ledger entries'!$B$2:$B$3001,$C$4,'Ledger entries'!$G$2:$G$3001,2,'Ledger entries'!$H$2:$H$3001,"&gt;0"))</f>
      </c>
      <c r="E16" s="22">
        <f>IF($C$5=0,0,-SUMIFS('Ledger entries'!$H$2:$H$3001,'Ledger entries'!$B$2:$B$3001,$C$4,'Ledger entries'!$G$2:$G$3001,2,'Ledger entries'!$H$2:$H$3001,"&lt;0"))</f>
      </c>
      <c r="F16" s="15">
        <f>F15+C16+D16-E16</f>
      </c>
      <c r="G16" s="15">
        <f>G15+IF($C$5=0,0,SUMIFS('Ledger entries'!$I$2:$I$3001,'Ledger entries'!$B$2:$B$3001,$C$4,'Ledger entries'!$G$2:$G$3001,2))</f>
      </c>
    </row>
    <row r="17" spans="2:7" x14ac:dyDescent="0.25">
      <c r="B17" s="21" t="s">
        <v>56</v>
      </c>
      <c r="C17" s="22">
        <f>IF($C$5=0,0,INDEX('Rent schedule'!$D$2:$D$101,$C$5))</f>
      </c>
      <c r="D17" s="22">
        <f>IF($C$5=0,0,SUMIFS('Ledger entries'!$H$2:$H$3001,'Ledger entries'!$B$2:$B$3001,$C$4,'Ledger entries'!$G$2:$G$3001,3,'Ledger entries'!$H$2:$H$3001,"&gt;0"))</f>
      </c>
      <c r="E17" s="22">
        <f>IF($C$5=0,0,-SUMIFS('Ledger entries'!$H$2:$H$3001,'Ledger entries'!$B$2:$B$3001,$C$4,'Ledger entries'!$G$2:$G$3001,3,'Ledger entries'!$H$2:$H$3001,"&lt;0"))</f>
      </c>
      <c r="F17" s="15">
        <f>F16+C17+D17-E17</f>
      </c>
      <c r="G17" s="15">
        <f>G16+IF($C$5=0,0,SUMIFS('Ledger entries'!$I$2:$I$3001,'Ledger entries'!$B$2:$B$3001,$C$4,'Ledger entries'!$G$2:$G$3001,3))</f>
      </c>
    </row>
    <row r="18" spans="2:7" x14ac:dyDescent="0.25">
      <c r="B18" s="21" t="s">
        <v>57</v>
      </c>
      <c r="C18" s="22">
        <f>IF($C$5=0,0,INDEX('Rent schedule'!$E$2:$E$101,$C$5))</f>
      </c>
      <c r="D18" s="22">
        <f>IF($C$5=0,0,SUMIFS('Ledger entries'!$H$2:$H$3001,'Ledger entries'!$B$2:$B$3001,$C$4,'Ledger entries'!$G$2:$G$3001,4,'Ledger entries'!$H$2:$H$3001,"&gt;0"))</f>
      </c>
      <c r="E18" s="22">
        <f>IF($C$5=0,0,-SUMIFS('Ledger entries'!$H$2:$H$3001,'Ledger entries'!$B$2:$B$3001,$C$4,'Ledger entries'!$G$2:$G$3001,4,'Ledger entries'!$H$2:$H$3001,"&lt;0"))</f>
      </c>
      <c r="F18" s="15">
        <f>F17+C18+D18-E18</f>
      </c>
      <c r="G18" s="15">
        <f>G17+IF($C$5=0,0,SUMIFS('Ledger entries'!$I$2:$I$3001,'Ledger entries'!$B$2:$B$3001,$C$4,'Ledger entries'!$G$2:$G$3001,4))</f>
      </c>
    </row>
    <row r="19" spans="2:7" x14ac:dyDescent="0.25">
      <c r="B19" s="21" t="s">
        <v>58</v>
      </c>
      <c r="C19" s="22">
        <f>IF($C$5=0,0,INDEX('Rent schedule'!$F$2:$F$101,$C$5))</f>
      </c>
      <c r="D19" s="22">
        <f>IF($C$5=0,0,SUMIFS('Ledger entries'!$H$2:$H$3001,'Ledger entries'!$B$2:$B$3001,$C$4,'Ledger entries'!$G$2:$G$3001,5,'Ledger entries'!$H$2:$H$3001,"&gt;0"))</f>
      </c>
      <c r="E19" s="22">
        <f>IF($C$5=0,0,-SUMIFS('Ledger entries'!$H$2:$H$3001,'Ledger entries'!$B$2:$B$3001,$C$4,'Ledger entries'!$G$2:$G$3001,5,'Ledger entries'!$H$2:$H$3001,"&lt;0"))</f>
      </c>
      <c r="F19" s="15">
        <f>F18+C19+D19-E19</f>
      </c>
      <c r="G19" s="15">
        <f>G18+IF($C$5=0,0,SUMIFS('Ledger entries'!$I$2:$I$3001,'Ledger entries'!$B$2:$B$3001,$C$4,'Ledger entries'!$G$2:$G$3001,5))</f>
      </c>
    </row>
    <row r="20" spans="2:7" x14ac:dyDescent="0.25">
      <c r="B20" s="21" t="s">
        <v>59</v>
      </c>
      <c r="C20" s="22">
        <f>IF($C$5=0,0,INDEX('Rent schedule'!$G$2:$G$101,$C$5))</f>
      </c>
      <c r="D20" s="22">
        <f>IF($C$5=0,0,SUMIFS('Ledger entries'!$H$2:$H$3001,'Ledger entries'!$B$2:$B$3001,$C$4,'Ledger entries'!$G$2:$G$3001,6,'Ledger entries'!$H$2:$H$3001,"&gt;0"))</f>
      </c>
      <c r="E20" s="22">
        <f>IF($C$5=0,0,-SUMIFS('Ledger entries'!$H$2:$H$3001,'Ledger entries'!$B$2:$B$3001,$C$4,'Ledger entries'!$G$2:$G$3001,6,'Ledger entries'!$H$2:$H$3001,"&lt;0"))</f>
      </c>
      <c r="F20" s="15">
        <f>F19+C20+D20-E20</f>
      </c>
      <c r="G20" s="15">
        <f>G19+IF($C$5=0,0,SUMIFS('Ledger entries'!$I$2:$I$3001,'Ledger entries'!$B$2:$B$3001,$C$4,'Ledger entries'!$G$2:$G$3001,6))</f>
      </c>
    </row>
    <row r="21" spans="2:7" x14ac:dyDescent="0.25">
      <c r="B21" s="21" t="s">
        <v>60</v>
      </c>
      <c r="C21" s="22">
        <f>IF($C$5=0,0,INDEX('Rent schedule'!$H$2:$H$101,$C$5))</f>
      </c>
      <c r="D21" s="22">
        <f>IF($C$5=0,0,SUMIFS('Ledger entries'!$H$2:$H$3001,'Ledger entries'!$B$2:$B$3001,$C$4,'Ledger entries'!$G$2:$G$3001,7,'Ledger entries'!$H$2:$H$3001,"&gt;0"))</f>
      </c>
      <c r="E21" s="22">
        <f>IF($C$5=0,0,-SUMIFS('Ledger entries'!$H$2:$H$3001,'Ledger entries'!$B$2:$B$3001,$C$4,'Ledger entries'!$G$2:$G$3001,7,'Ledger entries'!$H$2:$H$3001,"&lt;0"))</f>
      </c>
      <c r="F21" s="15">
        <f>F20+C21+D21-E21</f>
      </c>
      <c r="G21" s="15">
        <f>G20+IF($C$5=0,0,SUMIFS('Ledger entries'!$I$2:$I$3001,'Ledger entries'!$B$2:$B$3001,$C$4,'Ledger entries'!$G$2:$G$3001,7))</f>
      </c>
    </row>
    <row r="22" spans="2:7" x14ac:dyDescent="0.25">
      <c r="B22" s="21" t="s">
        <v>61</v>
      </c>
      <c r="C22" s="22">
        <f>IF($C$5=0,0,INDEX('Rent schedule'!$I$2:$I$101,$C$5))</f>
      </c>
      <c r="D22" s="22">
        <f>IF($C$5=0,0,SUMIFS('Ledger entries'!$H$2:$H$3001,'Ledger entries'!$B$2:$B$3001,$C$4,'Ledger entries'!$G$2:$G$3001,8,'Ledger entries'!$H$2:$H$3001,"&gt;0"))</f>
      </c>
      <c r="E22" s="22">
        <f>IF($C$5=0,0,-SUMIFS('Ledger entries'!$H$2:$H$3001,'Ledger entries'!$B$2:$B$3001,$C$4,'Ledger entries'!$G$2:$G$3001,8,'Ledger entries'!$H$2:$H$3001,"&lt;0"))</f>
      </c>
      <c r="F22" s="15">
        <f>F21+C22+D22-E22</f>
      </c>
      <c r="G22" s="15">
        <f>G21+IF($C$5=0,0,SUMIFS('Ledger entries'!$I$2:$I$3001,'Ledger entries'!$B$2:$B$3001,$C$4,'Ledger entries'!$G$2:$G$3001,8))</f>
      </c>
    </row>
    <row r="23" spans="2:7" x14ac:dyDescent="0.25">
      <c r="B23" s="21" t="s">
        <v>62</v>
      </c>
      <c r="C23" s="22">
        <f>IF($C$5=0,0,INDEX('Rent schedule'!$J$2:$J$101,$C$5))</f>
      </c>
      <c r="D23" s="22">
        <f>IF($C$5=0,0,SUMIFS('Ledger entries'!$H$2:$H$3001,'Ledger entries'!$B$2:$B$3001,$C$4,'Ledger entries'!$G$2:$G$3001,9,'Ledger entries'!$H$2:$H$3001,"&gt;0"))</f>
      </c>
      <c r="E23" s="22">
        <f>IF($C$5=0,0,-SUMIFS('Ledger entries'!$H$2:$H$3001,'Ledger entries'!$B$2:$B$3001,$C$4,'Ledger entries'!$G$2:$G$3001,9,'Ledger entries'!$H$2:$H$3001,"&lt;0"))</f>
      </c>
      <c r="F23" s="15">
        <f>F22+C23+D23-E23</f>
      </c>
      <c r="G23" s="15">
        <f>G22+IF($C$5=0,0,SUMIFS('Ledger entries'!$I$2:$I$3001,'Ledger entries'!$B$2:$B$3001,$C$4,'Ledger entries'!$G$2:$G$3001,9))</f>
      </c>
    </row>
    <row r="24" spans="2:7" x14ac:dyDescent="0.25">
      <c r="B24" s="21" t="s">
        <v>63</v>
      </c>
      <c r="C24" s="22">
        <f>IF($C$5=0,0,INDEX('Rent schedule'!$K$2:$K$101,$C$5))</f>
      </c>
      <c r="D24" s="22">
        <f>IF($C$5=0,0,SUMIFS('Ledger entries'!$H$2:$H$3001,'Ledger entries'!$B$2:$B$3001,$C$4,'Ledger entries'!$G$2:$G$3001,10,'Ledger entries'!$H$2:$H$3001,"&gt;0"))</f>
      </c>
      <c r="E24" s="22">
        <f>IF($C$5=0,0,-SUMIFS('Ledger entries'!$H$2:$H$3001,'Ledger entries'!$B$2:$B$3001,$C$4,'Ledger entries'!$G$2:$G$3001,10,'Ledger entries'!$H$2:$H$3001,"&lt;0"))</f>
      </c>
      <c r="F24" s="15">
        <f>F23+C24+D24-E24</f>
      </c>
      <c r="G24" s="15">
        <f>G23+IF($C$5=0,0,SUMIFS('Ledger entries'!$I$2:$I$3001,'Ledger entries'!$B$2:$B$3001,$C$4,'Ledger entries'!$G$2:$G$3001,10))</f>
      </c>
    </row>
    <row r="25" spans="2:7" x14ac:dyDescent="0.25">
      <c r="B25" s="21" t="s">
        <v>64</v>
      </c>
      <c r="C25" s="22">
        <f>IF($C$5=0,0,INDEX('Rent schedule'!$L$2:$L$101,$C$5))</f>
      </c>
      <c r="D25" s="22">
        <f>IF($C$5=0,0,SUMIFS('Ledger entries'!$H$2:$H$3001,'Ledger entries'!$B$2:$B$3001,$C$4,'Ledger entries'!$G$2:$G$3001,11,'Ledger entries'!$H$2:$H$3001,"&gt;0"))</f>
      </c>
      <c r="E25" s="22">
        <f>IF($C$5=0,0,-SUMIFS('Ledger entries'!$H$2:$H$3001,'Ledger entries'!$B$2:$B$3001,$C$4,'Ledger entries'!$G$2:$G$3001,11,'Ledger entries'!$H$2:$H$3001,"&lt;0"))</f>
      </c>
      <c r="F25" s="15">
        <f>F24+C25+D25-E25</f>
      </c>
      <c r="G25" s="15">
        <f>G24+IF($C$5=0,0,SUMIFS('Ledger entries'!$I$2:$I$3001,'Ledger entries'!$B$2:$B$3001,$C$4,'Ledger entries'!$G$2:$G$3001,11))</f>
      </c>
    </row>
    <row r="26" spans="2:7" x14ac:dyDescent="0.25">
      <c r="B26" s="21" t="s">
        <v>65</v>
      </c>
      <c r="C26" s="22">
        <f>IF($C$5=0,0,INDEX('Rent schedule'!$M$2:$M$101,$C$5))</f>
      </c>
      <c r="D26" s="22">
        <f>IF($C$5=0,0,SUMIFS('Ledger entries'!$H$2:$H$3001,'Ledger entries'!$B$2:$B$3001,$C$4,'Ledger entries'!$G$2:$G$3001,12,'Ledger entries'!$H$2:$H$3001,"&gt;0"))</f>
      </c>
      <c r="E26" s="22">
        <f>IF($C$5=0,0,-SUMIFS('Ledger entries'!$H$2:$H$3001,'Ledger entries'!$B$2:$B$3001,$C$4,'Ledger entries'!$G$2:$G$3001,12,'Ledger entries'!$H$2:$H$3001,"&lt;0"))</f>
      </c>
      <c r="F26" s="15">
        <f>F25+C26+D26-E26</f>
      </c>
      <c r="G26" s="15">
        <f>G25+IF($C$5=0,0,SUMIFS('Ledger entries'!$I$2:$I$3001,'Ledger entries'!$B$2:$B$3001,$C$4,'Ledger entries'!$G$2:$G$3001,12))</f>
      </c>
    </row>
    <row r="27" spans="2:7" x14ac:dyDescent="0.25">
      <c r="B27" s="10" t="s">
        <v>66</v>
      </c>
      <c r="C27" s="8">
        <f>SUM(C15:C26)</f>
      </c>
      <c r="D27" s="8">
        <f>SUM(D15:D26)</f>
      </c>
      <c r="E27" s="8">
        <f>SUM(E15:E26)</f>
      </c>
      <c r="F27" s="8">
        <f>F26</f>
      </c>
      <c r="G27" s="8">
        <f>G26</f>
      </c>
    </row>
    <row r="29" spans="2:2" x14ac:dyDescent="0.25">
      <c r="B29" s="6" t="s">
        <v>67</v>
      </c>
    </row>
  </sheetData>
  <mergeCells count="1">
    <mergeCell ref="C4:F4"/>
  </mergeCells>
  <dataValidations count="1">
    <dataValidation type="list" allowBlank="1" sqref="C4">
      <formula1>Leases!$A$2:$A$101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01"/>
  <sheetViews>
    <sheetView workbookViewId="0" showGridLines="0">
      <pane ySplit="1" topLeftCell="A2" activePane="bottomLeft" state="frozen"/>
      <selection pane="bottomLeft"/>
    </sheetView>
  </sheetViews>
  <sheetFormatPr defaultRowHeight="18" outlineLevelRow="0" outlineLevelCol="0" x14ac:dyDescent="55" customHeight="1"/>
  <cols>
    <col min="1" max="1" width="13" customWidth="1"/>
    <col min="2" max="2" width="40" customWidth="1"/>
    <col min="3" max="3" width="17" customWidth="1"/>
    <col min="4" max="4" width="12" customWidth="1"/>
    <col min="5" max="5" width="32" customWidth="1"/>
    <col min="6" max="6" width="22" customWidth="1"/>
    <col min="7" max="7" width="8" customWidth="1"/>
    <col min="8" max="10" width="12" customWidth="1"/>
  </cols>
  <sheetData>
    <row r="1" ht="30" customHeight="1" spans="1:10" x14ac:dyDescent="0.25">
      <c r="A1" s="12" t="s">
        <v>68</v>
      </c>
      <c r="B1" s="12" t="s">
        <v>69</v>
      </c>
      <c r="C1" s="12" t="s">
        <v>70</v>
      </c>
      <c r="D1" s="12" t="s">
        <v>71</v>
      </c>
      <c r="E1" s="12" t="s">
        <v>72</v>
      </c>
      <c r="F1" s="12" t="s">
        <v>29</v>
      </c>
      <c r="G1" s="12" t="s">
        <v>48</v>
      </c>
      <c r="H1" s="12" t="s">
        <v>73</v>
      </c>
      <c r="I1" s="12" t="s">
        <v>74</v>
      </c>
      <c r="J1" s="12" t="s">
        <v>75</v>
      </c>
    </row>
    <row r="2" spans="1:10" x14ac:dyDescent="0.25">
      <c r="A2" s="11"/>
      <c r="B2" s="19"/>
      <c r="C2" s="19"/>
      <c r="D2" s="23"/>
      <c r="E2" s="19"/>
      <c r="F2" s="13">
        <f>IF(B2="","",IFERROR(INDEX(Leases!$B$2:$B$101,MATCH(B2,Leases!$A$2:$A$101,0)),""))</f>
      </c>
      <c r="G2" s="16">
        <f>IF(A2="","",MONTH(A2))</f>
      </c>
      <c r="H2" s="22">
        <f>IF(A2="",0,IF(YEAR(A2)&lt;&gt;Properties!$C$5,0,N(D2)*IFERROR(INDEX(Lists!$B$1:$B$7,MATCH(C2,Lists!$A$1:$A$7,0)),0)))</f>
      </c>
      <c r="I2" s="22">
        <f>IF(A2="",0,IF(YEAR(A2)&lt;&gt;Properties!$C$5,0,N(D2)*IFERROR(INDEX(Lists!$C$1:$C$7,MATCH(C2,Lists!$A$1:$A$7,0)),0)))</f>
      </c>
      <c r="J2" s="22">
        <f>IF(A2="",0,IF(YEAR(A2)&lt;&gt;Properties!$C$5,0,N(D2)*IFERROR(INDEX(Lists!$D$1:$D$7,MATCH(C2,Lists!$A$1:$A$7,0)),0)))</f>
      </c>
    </row>
    <row r="3" spans="1:10" x14ac:dyDescent="0.25">
      <c r="A3" s="11"/>
      <c r="B3" s="19"/>
      <c r="C3" s="19"/>
      <c r="D3" s="23"/>
      <c r="E3" s="19"/>
      <c r="F3" s="13">
        <f>IF(B3="","",IFERROR(INDEX(Leases!$B$2:$B$101,MATCH(B3,Leases!$A$2:$A$101,0)),""))</f>
      </c>
      <c r="G3" s="16">
        <f>IF(A3="","",MONTH(A3))</f>
      </c>
      <c r="H3" s="22">
        <f>IF(A3="",0,IF(YEAR(A3)&lt;&gt;Properties!$C$5,0,N(D3)*IFERROR(INDEX(Lists!$B$1:$B$7,MATCH(C3,Lists!$A$1:$A$7,0)),0)))</f>
      </c>
      <c r="I3" s="22">
        <f>IF(A3="",0,IF(YEAR(A3)&lt;&gt;Properties!$C$5,0,N(D3)*IFERROR(INDEX(Lists!$C$1:$C$7,MATCH(C3,Lists!$A$1:$A$7,0)),0)))</f>
      </c>
      <c r="J3" s="22">
        <f>IF(A3="",0,IF(YEAR(A3)&lt;&gt;Properties!$C$5,0,N(D3)*IFERROR(INDEX(Lists!$D$1:$D$7,MATCH(C3,Lists!$A$1:$A$7,0)),0)))</f>
      </c>
    </row>
    <row r="4" spans="1:10" x14ac:dyDescent="0.25">
      <c r="A4" s="11"/>
      <c r="B4" s="19"/>
      <c r="C4" s="19"/>
      <c r="D4" s="23"/>
      <c r="E4" s="19"/>
      <c r="F4" s="13">
        <f>IF(B4="","",IFERROR(INDEX(Leases!$B$2:$B$101,MATCH(B4,Leases!$A$2:$A$101,0)),""))</f>
      </c>
      <c r="G4" s="16">
        <f>IF(A4="","",MONTH(A4))</f>
      </c>
      <c r="H4" s="22">
        <f>IF(A4="",0,IF(YEAR(A4)&lt;&gt;Properties!$C$5,0,N(D4)*IFERROR(INDEX(Lists!$B$1:$B$7,MATCH(C4,Lists!$A$1:$A$7,0)),0)))</f>
      </c>
      <c r="I4" s="22">
        <f>IF(A4="",0,IF(YEAR(A4)&lt;&gt;Properties!$C$5,0,N(D4)*IFERROR(INDEX(Lists!$C$1:$C$7,MATCH(C4,Lists!$A$1:$A$7,0)),0)))</f>
      </c>
      <c r="J4" s="22">
        <f>IF(A4="",0,IF(YEAR(A4)&lt;&gt;Properties!$C$5,0,N(D4)*IFERROR(INDEX(Lists!$D$1:$D$7,MATCH(C4,Lists!$A$1:$A$7,0)),0)))</f>
      </c>
    </row>
    <row r="5" spans="1:10" x14ac:dyDescent="0.25">
      <c r="A5" s="11"/>
      <c r="B5" s="19"/>
      <c r="C5" s="19"/>
      <c r="D5" s="23"/>
      <c r="E5" s="19"/>
      <c r="F5" s="13">
        <f>IF(B5="","",IFERROR(INDEX(Leases!$B$2:$B$101,MATCH(B5,Leases!$A$2:$A$101,0)),""))</f>
      </c>
      <c r="G5" s="16">
        <f>IF(A5="","",MONTH(A5))</f>
      </c>
      <c r="H5" s="22">
        <f>IF(A5="",0,IF(YEAR(A5)&lt;&gt;Properties!$C$5,0,N(D5)*IFERROR(INDEX(Lists!$B$1:$B$7,MATCH(C5,Lists!$A$1:$A$7,0)),0)))</f>
      </c>
      <c r="I5" s="22">
        <f>IF(A5="",0,IF(YEAR(A5)&lt;&gt;Properties!$C$5,0,N(D5)*IFERROR(INDEX(Lists!$C$1:$C$7,MATCH(C5,Lists!$A$1:$A$7,0)),0)))</f>
      </c>
      <c r="J5" s="22">
        <f>IF(A5="",0,IF(YEAR(A5)&lt;&gt;Properties!$C$5,0,N(D5)*IFERROR(INDEX(Lists!$D$1:$D$7,MATCH(C5,Lists!$A$1:$A$7,0)),0)))</f>
      </c>
    </row>
    <row r="6" spans="1:10" x14ac:dyDescent="0.25">
      <c r="A6" s="11"/>
      <c r="B6" s="19"/>
      <c r="C6" s="19"/>
      <c r="D6" s="23"/>
      <c r="E6" s="19"/>
      <c r="F6" s="13">
        <f>IF(B6="","",IFERROR(INDEX(Leases!$B$2:$B$101,MATCH(B6,Leases!$A$2:$A$101,0)),""))</f>
      </c>
      <c r="G6" s="16">
        <f>IF(A6="","",MONTH(A6))</f>
      </c>
      <c r="H6" s="22">
        <f>IF(A6="",0,IF(YEAR(A6)&lt;&gt;Properties!$C$5,0,N(D6)*IFERROR(INDEX(Lists!$B$1:$B$7,MATCH(C6,Lists!$A$1:$A$7,0)),0)))</f>
      </c>
      <c r="I6" s="22">
        <f>IF(A6="",0,IF(YEAR(A6)&lt;&gt;Properties!$C$5,0,N(D6)*IFERROR(INDEX(Lists!$C$1:$C$7,MATCH(C6,Lists!$A$1:$A$7,0)),0)))</f>
      </c>
      <c r="J6" s="22">
        <f>IF(A6="",0,IF(YEAR(A6)&lt;&gt;Properties!$C$5,0,N(D6)*IFERROR(INDEX(Lists!$D$1:$D$7,MATCH(C6,Lists!$A$1:$A$7,0)),0)))</f>
      </c>
    </row>
    <row r="7" spans="1:10" x14ac:dyDescent="0.25">
      <c r="A7" s="11"/>
      <c r="B7" s="19"/>
      <c r="C7" s="19"/>
      <c r="D7" s="23"/>
      <c r="E7" s="19"/>
      <c r="F7" s="13">
        <f>IF(B7="","",IFERROR(INDEX(Leases!$B$2:$B$101,MATCH(B7,Leases!$A$2:$A$101,0)),""))</f>
      </c>
      <c r="G7" s="16">
        <f>IF(A7="","",MONTH(A7))</f>
      </c>
      <c r="H7" s="22">
        <f>IF(A7="",0,IF(YEAR(A7)&lt;&gt;Properties!$C$5,0,N(D7)*IFERROR(INDEX(Lists!$B$1:$B$7,MATCH(C7,Lists!$A$1:$A$7,0)),0)))</f>
      </c>
      <c r="I7" s="22">
        <f>IF(A7="",0,IF(YEAR(A7)&lt;&gt;Properties!$C$5,0,N(D7)*IFERROR(INDEX(Lists!$C$1:$C$7,MATCH(C7,Lists!$A$1:$A$7,0)),0)))</f>
      </c>
      <c r="J7" s="22">
        <f>IF(A7="",0,IF(YEAR(A7)&lt;&gt;Properties!$C$5,0,N(D7)*IFERROR(INDEX(Lists!$D$1:$D$7,MATCH(C7,Lists!$A$1:$A$7,0)),0)))</f>
      </c>
    </row>
    <row r="8" spans="1:10" x14ac:dyDescent="0.25">
      <c r="A8" s="11"/>
      <c r="B8" s="19"/>
      <c r="C8" s="19"/>
      <c r="D8" s="23"/>
      <c r="E8" s="19"/>
      <c r="F8" s="13">
        <f>IF(B8="","",IFERROR(INDEX(Leases!$B$2:$B$101,MATCH(B8,Leases!$A$2:$A$101,0)),""))</f>
      </c>
      <c r="G8" s="16">
        <f>IF(A8="","",MONTH(A8))</f>
      </c>
      <c r="H8" s="22">
        <f>IF(A8="",0,IF(YEAR(A8)&lt;&gt;Properties!$C$5,0,N(D8)*IFERROR(INDEX(Lists!$B$1:$B$7,MATCH(C8,Lists!$A$1:$A$7,0)),0)))</f>
      </c>
      <c r="I8" s="22">
        <f>IF(A8="",0,IF(YEAR(A8)&lt;&gt;Properties!$C$5,0,N(D8)*IFERROR(INDEX(Lists!$C$1:$C$7,MATCH(C8,Lists!$A$1:$A$7,0)),0)))</f>
      </c>
      <c r="J8" s="22">
        <f>IF(A8="",0,IF(YEAR(A8)&lt;&gt;Properties!$C$5,0,N(D8)*IFERROR(INDEX(Lists!$D$1:$D$7,MATCH(C8,Lists!$A$1:$A$7,0)),0)))</f>
      </c>
    </row>
    <row r="9" spans="1:10" x14ac:dyDescent="0.25">
      <c r="A9" s="11"/>
      <c r="B9" s="19"/>
      <c r="C9" s="19"/>
      <c r="D9" s="23"/>
      <c r="E9" s="19"/>
      <c r="F9" s="13">
        <f>IF(B9="","",IFERROR(INDEX(Leases!$B$2:$B$101,MATCH(B9,Leases!$A$2:$A$101,0)),""))</f>
      </c>
      <c r="G9" s="16">
        <f>IF(A9="","",MONTH(A9))</f>
      </c>
      <c r="H9" s="22">
        <f>IF(A9="",0,IF(YEAR(A9)&lt;&gt;Properties!$C$5,0,N(D9)*IFERROR(INDEX(Lists!$B$1:$B$7,MATCH(C9,Lists!$A$1:$A$7,0)),0)))</f>
      </c>
      <c r="I9" s="22">
        <f>IF(A9="",0,IF(YEAR(A9)&lt;&gt;Properties!$C$5,0,N(D9)*IFERROR(INDEX(Lists!$C$1:$C$7,MATCH(C9,Lists!$A$1:$A$7,0)),0)))</f>
      </c>
      <c r="J9" s="22">
        <f>IF(A9="",0,IF(YEAR(A9)&lt;&gt;Properties!$C$5,0,N(D9)*IFERROR(INDEX(Lists!$D$1:$D$7,MATCH(C9,Lists!$A$1:$A$7,0)),0)))</f>
      </c>
    </row>
    <row r="10" spans="1:10" x14ac:dyDescent="0.25">
      <c r="A10" s="11"/>
      <c r="B10" s="19"/>
      <c r="C10" s="19"/>
      <c r="D10" s="23"/>
      <c r="E10" s="19"/>
      <c r="F10" s="13">
        <f>IF(B10="","",IFERROR(INDEX(Leases!$B$2:$B$101,MATCH(B10,Leases!$A$2:$A$101,0)),""))</f>
      </c>
      <c r="G10" s="16">
        <f>IF(A10="","",MONTH(A10))</f>
      </c>
      <c r="H10" s="22">
        <f>IF(A10="",0,IF(YEAR(A10)&lt;&gt;Properties!$C$5,0,N(D10)*IFERROR(INDEX(Lists!$B$1:$B$7,MATCH(C10,Lists!$A$1:$A$7,0)),0)))</f>
      </c>
      <c r="I10" s="22">
        <f>IF(A10="",0,IF(YEAR(A10)&lt;&gt;Properties!$C$5,0,N(D10)*IFERROR(INDEX(Lists!$C$1:$C$7,MATCH(C10,Lists!$A$1:$A$7,0)),0)))</f>
      </c>
      <c r="J10" s="22">
        <f>IF(A10="",0,IF(YEAR(A10)&lt;&gt;Properties!$C$5,0,N(D10)*IFERROR(INDEX(Lists!$D$1:$D$7,MATCH(C10,Lists!$A$1:$A$7,0)),0)))</f>
      </c>
    </row>
    <row r="11" spans="1:10" x14ac:dyDescent="0.25">
      <c r="A11" s="11"/>
      <c r="B11" s="19"/>
      <c r="C11" s="19"/>
      <c r="D11" s="23"/>
      <c r="E11" s="19"/>
      <c r="F11" s="13">
        <f>IF(B11="","",IFERROR(INDEX(Leases!$B$2:$B$101,MATCH(B11,Leases!$A$2:$A$101,0)),""))</f>
      </c>
      <c r="G11" s="16">
        <f>IF(A11="","",MONTH(A11))</f>
      </c>
      <c r="H11" s="22">
        <f>IF(A11="",0,IF(YEAR(A11)&lt;&gt;Properties!$C$5,0,N(D11)*IFERROR(INDEX(Lists!$B$1:$B$7,MATCH(C11,Lists!$A$1:$A$7,0)),0)))</f>
      </c>
      <c r="I11" s="22">
        <f>IF(A11="",0,IF(YEAR(A11)&lt;&gt;Properties!$C$5,0,N(D11)*IFERROR(INDEX(Lists!$C$1:$C$7,MATCH(C11,Lists!$A$1:$A$7,0)),0)))</f>
      </c>
      <c r="J11" s="22">
        <f>IF(A11="",0,IF(YEAR(A11)&lt;&gt;Properties!$C$5,0,N(D11)*IFERROR(INDEX(Lists!$D$1:$D$7,MATCH(C11,Lists!$A$1:$A$7,0)),0)))</f>
      </c>
    </row>
    <row r="12" spans="1:10" x14ac:dyDescent="0.25">
      <c r="A12" s="11"/>
      <c r="B12" s="19"/>
      <c r="C12" s="19"/>
      <c r="D12" s="23"/>
      <c r="E12" s="19"/>
      <c r="F12" s="13">
        <f>IF(B12="","",IFERROR(INDEX(Leases!$B$2:$B$101,MATCH(B12,Leases!$A$2:$A$101,0)),""))</f>
      </c>
      <c r="G12" s="16">
        <f>IF(A12="","",MONTH(A12))</f>
      </c>
      <c r="H12" s="22">
        <f>IF(A12="",0,IF(YEAR(A12)&lt;&gt;Properties!$C$5,0,N(D12)*IFERROR(INDEX(Lists!$B$1:$B$7,MATCH(C12,Lists!$A$1:$A$7,0)),0)))</f>
      </c>
      <c r="I12" s="22">
        <f>IF(A12="",0,IF(YEAR(A12)&lt;&gt;Properties!$C$5,0,N(D12)*IFERROR(INDEX(Lists!$C$1:$C$7,MATCH(C12,Lists!$A$1:$A$7,0)),0)))</f>
      </c>
      <c r="J12" s="22">
        <f>IF(A12="",0,IF(YEAR(A12)&lt;&gt;Properties!$C$5,0,N(D12)*IFERROR(INDEX(Lists!$D$1:$D$7,MATCH(C12,Lists!$A$1:$A$7,0)),0)))</f>
      </c>
    </row>
    <row r="13" spans="1:10" x14ac:dyDescent="0.25">
      <c r="A13" s="11"/>
      <c r="B13" s="19"/>
      <c r="C13" s="19"/>
      <c r="D13" s="23"/>
      <c r="E13" s="19"/>
      <c r="F13" s="13">
        <f>IF(B13="","",IFERROR(INDEX(Leases!$B$2:$B$101,MATCH(B13,Leases!$A$2:$A$101,0)),""))</f>
      </c>
      <c r="G13" s="16">
        <f>IF(A13="","",MONTH(A13))</f>
      </c>
      <c r="H13" s="22">
        <f>IF(A13="",0,IF(YEAR(A13)&lt;&gt;Properties!$C$5,0,N(D13)*IFERROR(INDEX(Lists!$B$1:$B$7,MATCH(C13,Lists!$A$1:$A$7,0)),0)))</f>
      </c>
      <c r="I13" s="22">
        <f>IF(A13="",0,IF(YEAR(A13)&lt;&gt;Properties!$C$5,0,N(D13)*IFERROR(INDEX(Lists!$C$1:$C$7,MATCH(C13,Lists!$A$1:$A$7,0)),0)))</f>
      </c>
      <c r="J13" s="22">
        <f>IF(A13="",0,IF(YEAR(A13)&lt;&gt;Properties!$C$5,0,N(D13)*IFERROR(INDEX(Lists!$D$1:$D$7,MATCH(C13,Lists!$A$1:$A$7,0)),0)))</f>
      </c>
    </row>
    <row r="14" spans="1:10" x14ac:dyDescent="0.25">
      <c r="A14" s="11"/>
      <c r="B14" s="19"/>
      <c r="C14" s="19"/>
      <c r="D14" s="23"/>
      <c r="E14" s="19"/>
      <c r="F14" s="13">
        <f>IF(B14="","",IFERROR(INDEX(Leases!$B$2:$B$101,MATCH(B14,Leases!$A$2:$A$101,0)),""))</f>
      </c>
      <c r="G14" s="16">
        <f>IF(A14="","",MONTH(A14))</f>
      </c>
      <c r="H14" s="22">
        <f>IF(A14="",0,IF(YEAR(A14)&lt;&gt;Properties!$C$5,0,N(D14)*IFERROR(INDEX(Lists!$B$1:$B$7,MATCH(C14,Lists!$A$1:$A$7,0)),0)))</f>
      </c>
      <c r="I14" s="22">
        <f>IF(A14="",0,IF(YEAR(A14)&lt;&gt;Properties!$C$5,0,N(D14)*IFERROR(INDEX(Lists!$C$1:$C$7,MATCH(C14,Lists!$A$1:$A$7,0)),0)))</f>
      </c>
      <c r="J14" s="22">
        <f>IF(A14="",0,IF(YEAR(A14)&lt;&gt;Properties!$C$5,0,N(D14)*IFERROR(INDEX(Lists!$D$1:$D$7,MATCH(C14,Lists!$A$1:$A$7,0)),0)))</f>
      </c>
    </row>
    <row r="15" spans="1:10" x14ac:dyDescent="0.25">
      <c r="A15" s="11"/>
      <c r="B15" s="19"/>
      <c r="C15" s="19"/>
      <c r="D15" s="23"/>
      <c r="E15" s="19"/>
      <c r="F15" s="13">
        <f>IF(B15="","",IFERROR(INDEX(Leases!$B$2:$B$101,MATCH(B15,Leases!$A$2:$A$101,0)),""))</f>
      </c>
      <c r="G15" s="16">
        <f>IF(A15="","",MONTH(A15))</f>
      </c>
      <c r="H15" s="22">
        <f>IF(A15="",0,IF(YEAR(A15)&lt;&gt;Properties!$C$5,0,N(D15)*IFERROR(INDEX(Lists!$B$1:$B$7,MATCH(C15,Lists!$A$1:$A$7,0)),0)))</f>
      </c>
      <c r="I15" s="22">
        <f>IF(A15="",0,IF(YEAR(A15)&lt;&gt;Properties!$C$5,0,N(D15)*IFERROR(INDEX(Lists!$C$1:$C$7,MATCH(C15,Lists!$A$1:$A$7,0)),0)))</f>
      </c>
      <c r="J15" s="22">
        <f>IF(A15="",0,IF(YEAR(A15)&lt;&gt;Properties!$C$5,0,N(D15)*IFERROR(INDEX(Lists!$D$1:$D$7,MATCH(C15,Lists!$A$1:$A$7,0)),0)))</f>
      </c>
    </row>
    <row r="16" spans="1:10" x14ac:dyDescent="0.25">
      <c r="A16" s="11"/>
      <c r="B16" s="19"/>
      <c r="C16" s="19"/>
      <c r="D16" s="23"/>
      <c r="E16" s="19"/>
      <c r="F16" s="13">
        <f>IF(B16="","",IFERROR(INDEX(Leases!$B$2:$B$101,MATCH(B16,Leases!$A$2:$A$101,0)),""))</f>
      </c>
      <c r="G16" s="16">
        <f>IF(A16="","",MONTH(A16))</f>
      </c>
      <c r="H16" s="22">
        <f>IF(A16="",0,IF(YEAR(A16)&lt;&gt;Properties!$C$5,0,N(D16)*IFERROR(INDEX(Lists!$B$1:$B$7,MATCH(C16,Lists!$A$1:$A$7,0)),0)))</f>
      </c>
      <c r="I16" s="22">
        <f>IF(A16="",0,IF(YEAR(A16)&lt;&gt;Properties!$C$5,0,N(D16)*IFERROR(INDEX(Lists!$C$1:$C$7,MATCH(C16,Lists!$A$1:$A$7,0)),0)))</f>
      </c>
      <c r="J16" s="22">
        <f>IF(A16="",0,IF(YEAR(A16)&lt;&gt;Properties!$C$5,0,N(D16)*IFERROR(INDEX(Lists!$D$1:$D$7,MATCH(C16,Lists!$A$1:$A$7,0)),0)))</f>
      </c>
    </row>
    <row r="17" spans="1:10" x14ac:dyDescent="0.25">
      <c r="A17" s="11"/>
      <c r="B17" s="19"/>
      <c r="C17" s="19"/>
      <c r="D17" s="23"/>
      <c r="E17" s="19"/>
      <c r="F17" s="13">
        <f>IF(B17="","",IFERROR(INDEX(Leases!$B$2:$B$101,MATCH(B17,Leases!$A$2:$A$101,0)),""))</f>
      </c>
      <c r="G17" s="16">
        <f>IF(A17="","",MONTH(A17))</f>
      </c>
      <c r="H17" s="22">
        <f>IF(A17="",0,IF(YEAR(A17)&lt;&gt;Properties!$C$5,0,N(D17)*IFERROR(INDEX(Lists!$B$1:$B$7,MATCH(C17,Lists!$A$1:$A$7,0)),0)))</f>
      </c>
      <c r="I17" s="22">
        <f>IF(A17="",0,IF(YEAR(A17)&lt;&gt;Properties!$C$5,0,N(D17)*IFERROR(INDEX(Lists!$C$1:$C$7,MATCH(C17,Lists!$A$1:$A$7,0)),0)))</f>
      </c>
      <c r="J17" s="22">
        <f>IF(A17="",0,IF(YEAR(A17)&lt;&gt;Properties!$C$5,0,N(D17)*IFERROR(INDEX(Lists!$D$1:$D$7,MATCH(C17,Lists!$A$1:$A$7,0)),0)))</f>
      </c>
    </row>
    <row r="18" spans="1:10" x14ac:dyDescent="0.25">
      <c r="A18" s="11"/>
      <c r="B18" s="19"/>
      <c r="C18" s="19"/>
      <c r="D18" s="23"/>
      <c r="E18" s="19"/>
      <c r="F18" s="13">
        <f>IF(B18="","",IFERROR(INDEX(Leases!$B$2:$B$101,MATCH(B18,Leases!$A$2:$A$101,0)),""))</f>
      </c>
      <c r="G18" s="16">
        <f>IF(A18="","",MONTH(A18))</f>
      </c>
      <c r="H18" s="22">
        <f>IF(A18="",0,IF(YEAR(A18)&lt;&gt;Properties!$C$5,0,N(D18)*IFERROR(INDEX(Lists!$B$1:$B$7,MATCH(C18,Lists!$A$1:$A$7,0)),0)))</f>
      </c>
      <c r="I18" s="22">
        <f>IF(A18="",0,IF(YEAR(A18)&lt;&gt;Properties!$C$5,0,N(D18)*IFERROR(INDEX(Lists!$C$1:$C$7,MATCH(C18,Lists!$A$1:$A$7,0)),0)))</f>
      </c>
      <c r="J18" s="22">
        <f>IF(A18="",0,IF(YEAR(A18)&lt;&gt;Properties!$C$5,0,N(D18)*IFERROR(INDEX(Lists!$D$1:$D$7,MATCH(C18,Lists!$A$1:$A$7,0)),0)))</f>
      </c>
    </row>
    <row r="19" spans="1:10" x14ac:dyDescent="0.25">
      <c r="A19" s="11"/>
      <c r="B19" s="19"/>
      <c r="C19" s="19"/>
      <c r="D19" s="23"/>
      <c r="E19" s="19"/>
      <c r="F19" s="13">
        <f>IF(B19="","",IFERROR(INDEX(Leases!$B$2:$B$101,MATCH(B19,Leases!$A$2:$A$101,0)),""))</f>
      </c>
      <c r="G19" s="16">
        <f>IF(A19="","",MONTH(A19))</f>
      </c>
      <c r="H19" s="22">
        <f>IF(A19="",0,IF(YEAR(A19)&lt;&gt;Properties!$C$5,0,N(D19)*IFERROR(INDEX(Lists!$B$1:$B$7,MATCH(C19,Lists!$A$1:$A$7,0)),0)))</f>
      </c>
      <c r="I19" s="22">
        <f>IF(A19="",0,IF(YEAR(A19)&lt;&gt;Properties!$C$5,0,N(D19)*IFERROR(INDEX(Lists!$C$1:$C$7,MATCH(C19,Lists!$A$1:$A$7,0)),0)))</f>
      </c>
      <c r="J19" s="22">
        <f>IF(A19="",0,IF(YEAR(A19)&lt;&gt;Properties!$C$5,0,N(D19)*IFERROR(INDEX(Lists!$D$1:$D$7,MATCH(C19,Lists!$A$1:$A$7,0)),0)))</f>
      </c>
    </row>
    <row r="20" spans="1:10" x14ac:dyDescent="0.25">
      <c r="A20" s="11"/>
      <c r="B20" s="19"/>
      <c r="C20" s="19"/>
      <c r="D20" s="23"/>
      <c r="E20" s="19"/>
      <c r="F20" s="13">
        <f>IF(B20="","",IFERROR(INDEX(Leases!$B$2:$B$101,MATCH(B20,Leases!$A$2:$A$101,0)),""))</f>
      </c>
      <c r="G20" s="16">
        <f>IF(A20="","",MONTH(A20))</f>
      </c>
      <c r="H20" s="22">
        <f>IF(A20="",0,IF(YEAR(A20)&lt;&gt;Properties!$C$5,0,N(D20)*IFERROR(INDEX(Lists!$B$1:$B$7,MATCH(C20,Lists!$A$1:$A$7,0)),0)))</f>
      </c>
      <c r="I20" s="22">
        <f>IF(A20="",0,IF(YEAR(A20)&lt;&gt;Properties!$C$5,0,N(D20)*IFERROR(INDEX(Lists!$C$1:$C$7,MATCH(C20,Lists!$A$1:$A$7,0)),0)))</f>
      </c>
      <c r="J20" s="22">
        <f>IF(A20="",0,IF(YEAR(A20)&lt;&gt;Properties!$C$5,0,N(D20)*IFERROR(INDEX(Lists!$D$1:$D$7,MATCH(C20,Lists!$A$1:$A$7,0)),0)))</f>
      </c>
    </row>
    <row r="21" spans="1:10" x14ac:dyDescent="0.25">
      <c r="A21" s="11"/>
      <c r="B21" s="19"/>
      <c r="C21" s="19"/>
      <c r="D21" s="23"/>
      <c r="E21" s="19"/>
      <c r="F21" s="13">
        <f>IF(B21="","",IFERROR(INDEX(Leases!$B$2:$B$101,MATCH(B21,Leases!$A$2:$A$101,0)),""))</f>
      </c>
      <c r="G21" s="16">
        <f>IF(A21="","",MONTH(A21))</f>
      </c>
      <c r="H21" s="22">
        <f>IF(A21="",0,IF(YEAR(A21)&lt;&gt;Properties!$C$5,0,N(D21)*IFERROR(INDEX(Lists!$B$1:$B$7,MATCH(C21,Lists!$A$1:$A$7,0)),0)))</f>
      </c>
      <c r="I21" s="22">
        <f>IF(A21="",0,IF(YEAR(A21)&lt;&gt;Properties!$C$5,0,N(D21)*IFERROR(INDEX(Lists!$C$1:$C$7,MATCH(C21,Lists!$A$1:$A$7,0)),0)))</f>
      </c>
      <c r="J21" s="22">
        <f>IF(A21="",0,IF(YEAR(A21)&lt;&gt;Properties!$C$5,0,N(D21)*IFERROR(INDEX(Lists!$D$1:$D$7,MATCH(C21,Lists!$A$1:$A$7,0)),0)))</f>
      </c>
    </row>
    <row r="22" spans="1:10" x14ac:dyDescent="0.25">
      <c r="A22" s="11"/>
      <c r="B22" s="19"/>
      <c r="C22" s="19"/>
      <c r="D22" s="23"/>
      <c r="E22" s="19"/>
      <c r="F22" s="13">
        <f>IF(B22="","",IFERROR(INDEX(Leases!$B$2:$B$101,MATCH(B22,Leases!$A$2:$A$101,0)),""))</f>
      </c>
      <c r="G22" s="16">
        <f>IF(A22="","",MONTH(A22))</f>
      </c>
      <c r="H22" s="22">
        <f>IF(A22="",0,IF(YEAR(A22)&lt;&gt;Properties!$C$5,0,N(D22)*IFERROR(INDEX(Lists!$B$1:$B$7,MATCH(C22,Lists!$A$1:$A$7,0)),0)))</f>
      </c>
      <c r="I22" s="22">
        <f>IF(A22="",0,IF(YEAR(A22)&lt;&gt;Properties!$C$5,0,N(D22)*IFERROR(INDEX(Lists!$C$1:$C$7,MATCH(C22,Lists!$A$1:$A$7,0)),0)))</f>
      </c>
      <c r="J22" s="22">
        <f>IF(A22="",0,IF(YEAR(A22)&lt;&gt;Properties!$C$5,0,N(D22)*IFERROR(INDEX(Lists!$D$1:$D$7,MATCH(C22,Lists!$A$1:$A$7,0)),0)))</f>
      </c>
    </row>
    <row r="23" spans="1:10" x14ac:dyDescent="0.25">
      <c r="A23" s="11"/>
      <c r="B23" s="19"/>
      <c r="C23" s="19"/>
      <c r="D23" s="23"/>
      <c r="E23" s="19"/>
      <c r="F23" s="13">
        <f>IF(B23="","",IFERROR(INDEX(Leases!$B$2:$B$101,MATCH(B23,Leases!$A$2:$A$101,0)),""))</f>
      </c>
      <c r="G23" s="16">
        <f>IF(A23="","",MONTH(A23))</f>
      </c>
      <c r="H23" s="22">
        <f>IF(A23="",0,IF(YEAR(A23)&lt;&gt;Properties!$C$5,0,N(D23)*IFERROR(INDEX(Lists!$B$1:$B$7,MATCH(C23,Lists!$A$1:$A$7,0)),0)))</f>
      </c>
      <c r="I23" s="22">
        <f>IF(A23="",0,IF(YEAR(A23)&lt;&gt;Properties!$C$5,0,N(D23)*IFERROR(INDEX(Lists!$C$1:$C$7,MATCH(C23,Lists!$A$1:$A$7,0)),0)))</f>
      </c>
      <c r="J23" s="22">
        <f>IF(A23="",0,IF(YEAR(A23)&lt;&gt;Properties!$C$5,0,N(D23)*IFERROR(INDEX(Lists!$D$1:$D$7,MATCH(C23,Lists!$A$1:$A$7,0)),0)))</f>
      </c>
    </row>
    <row r="24" spans="1:10" x14ac:dyDescent="0.25">
      <c r="A24" s="11"/>
      <c r="B24" s="19"/>
      <c r="C24" s="19"/>
      <c r="D24" s="23"/>
      <c r="E24" s="19"/>
      <c r="F24" s="13">
        <f>IF(B24="","",IFERROR(INDEX(Leases!$B$2:$B$101,MATCH(B24,Leases!$A$2:$A$101,0)),""))</f>
      </c>
      <c r="G24" s="16">
        <f>IF(A24="","",MONTH(A24))</f>
      </c>
      <c r="H24" s="22">
        <f>IF(A24="",0,IF(YEAR(A24)&lt;&gt;Properties!$C$5,0,N(D24)*IFERROR(INDEX(Lists!$B$1:$B$7,MATCH(C24,Lists!$A$1:$A$7,0)),0)))</f>
      </c>
      <c r="I24" s="22">
        <f>IF(A24="",0,IF(YEAR(A24)&lt;&gt;Properties!$C$5,0,N(D24)*IFERROR(INDEX(Lists!$C$1:$C$7,MATCH(C24,Lists!$A$1:$A$7,0)),0)))</f>
      </c>
      <c r="J24" s="22">
        <f>IF(A24="",0,IF(YEAR(A24)&lt;&gt;Properties!$C$5,0,N(D24)*IFERROR(INDEX(Lists!$D$1:$D$7,MATCH(C24,Lists!$A$1:$A$7,0)),0)))</f>
      </c>
    </row>
    <row r="25" spans="1:10" x14ac:dyDescent="0.25">
      <c r="A25" s="11"/>
      <c r="B25" s="19"/>
      <c r="C25" s="19"/>
      <c r="D25" s="23"/>
      <c r="E25" s="19"/>
      <c r="F25" s="13">
        <f>IF(B25="","",IFERROR(INDEX(Leases!$B$2:$B$101,MATCH(B25,Leases!$A$2:$A$101,0)),""))</f>
      </c>
      <c r="G25" s="16">
        <f>IF(A25="","",MONTH(A25))</f>
      </c>
      <c r="H25" s="22">
        <f>IF(A25="",0,IF(YEAR(A25)&lt;&gt;Properties!$C$5,0,N(D25)*IFERROR(INDEX(Lists!$B$1:$B$7,MATCH(C25,Lists!$A$1:$A$7,0)),0)))</f>
      </c>
      <c r="I25" s="22">
        <f>IF(A25="",0,IF(YEAR(A25)&lt;&gt;Properties!$C$5,0,N(D25)*IFERROR(INDEX(Lists!$C$1:$C$7,MATCH(C25,Lists!$A$1:$A$7,0)),0)))</f>
      </c>
      <c r="J25" s="22">
        <f>IF(A25="",0,IF(YEAR(A25)&lt;&gt;Properties!$C$5,0,N(D25)*IFERROR(INDEX(Lists!$D$1:$D$7,MATCH(C25,Lists!$A$1:$A$7,0)),0)))</f>
      </c>
    </row>
    <row r="26" spans="1:10" x14ac:dyDescent="0.25">
      <c r="A26" s="11"/>
      <c r="B26" s="19"/>
      <c r="C26" s="19"/>
      <c r="D26" s="23"/>
      <c r="E26" s="19"/>
      <c r="F26" s="13">
        <f>IF(B26="","",IFERROR(INDEX(Leases!$B$2:$B$101,MATCH(B26,Leases!$A$2:$A$101,0)),""))</f>
      </c>
      <c r="G26" s="16">
        <f>IF(A26="","",MONTH(A26))</f>
      </c>
      <c r="H26" s="22">
        <f>IF(A26="",0,IF(YEAR(A26)&lt;&gt;Properties!$C$5,0,N(D26)*IFERROR(INDEX(Lists!$B$1:$B$7,MATCH(C26,Lists!$A$1:$A$7,0)),0)))</f>
      </c>
      <c r="I26" s="22">
        <f>IF(A26="",0,IF(YEAR(A26)&lt;&gt;Properties!$C$5,0,N(D26)*IFERROR(INDEX(Lists!$C$1:$C$7,MATCH(C26,Lists!$A$1:$A$7,0)),0)))</f>
      </c>
      <c r="J26" s="22">
        <f>IF(A26="",0,IF(YEAR(A26)&lt;&gt;Properties!$C$5,0,N(D26)*IFERROR(INDEX(Lists!$D$1:$D$7,MATCH(C26,Lists!$A$1:$A$7,0)),0)))</f>
      </c>
    </row>
    <row r="27" spans="1:10" x14ac:dyDescent="0.25">
      <c r="A27" s="11"/>
      <c r="B27" s="19"/>
      <c r="C27" s="19"/>
      <c r="D27" s="23"/>
      <c r="E27" s="19"/>
      <c r="F27" s="13">
        <f>IF(B27="","",IFERROR(INDEX(Leases!$B$2:$B$101,MATCH(B27,Leases!$A$2:$A$101,0)),""))</f>
      </c>
      <c r="G27" s="16">
        <f>IF(A27="","",MONTH(A27))</f>
      </c>
      <c r="H27" s="22">
        <f>IF(A27="",0,IF(YEAR(A27)&lt;&gt;Properties!$C$5,0,N(D27)*IFERROR(INDEX(Lists!$B$1:$B$7,MATCH(C27,Lists!$A$1:$A$7,0)),0)))</f>
      </c>
      <c r="I27" s="22">
        <f>IF(A27="",0,IF(YEAR(A27)&lt;&gt;Properties!$C$5,0,N(D27)*IFERROR(INDEX(Lists!$C$1:$C$7,MATCH(C27,Lists!$A$1:$A$7,0)),0)))</f>
      </c>
      <c r="J27" s="22">
        <f>IF(A27="",0,IF(YEAR(A27)&lt;&gt;Properties!$C$5,0,N(D27)*IFERROR(INDEX(Lists!$D$1:$D$7,MATCH(C27,Lists!$A$1:$A$7,0)),0)))</f>
      </c>
    </row>
    <row r="28" spans="1:10" x14ac:dyDescent="0.25">
      <c r="A28" s="11"/>
      <c r="B28" s="19"/>
      <c r="C28" s="19"/>
      <c r="D28" s="23"/>
      <c r="E28" s="19"/>
      <c r="F28" s="13">
        <f>IF(B28="","",IFERROR(INDEX(Leases!$B$2:$B$101,MATCH(B28,Leases!$A$2:$A$101,0)),""))</f>
      </c>
      <c r="G28" s="16">
        <f>IF(A28="","",MONTH(A28))</f>
      </c>
      <c r="H28" s="22">
        <f>IF(A28="",0,IF(YEAR(A28)&lt;&gt;Properties!$C$5,0,N(D28)*IFERROR(INDEX(Lists!$B$1:$B$7,MATCH(C28,Lists!$A$1:$A$7,0)),0)))</f>
      </c>
      <c r="I28" s="22">
        <f>IF(A28="",0,IF(YEAR(A28)&lt;&gt;Properties!$C$5,0,N(D28)*IFERROR(INDEX(Lists!$C$1:$C$7,MATCH(C28,Lists!$A$1:$A$7,0)),0)))</f>
      </c>
      <c r="J28" s="22">
        <f>IF(A28="",0,IF(YEAR(A28)&lt;&gt;Properties!$C$5,0,N(D28)*IFERROR(INDEX(Lists!$D$1:$D$7,MATCH(C28,Lists!$A$1:$A$7,0)),0)))</f>
      </c>
    </row>
    <row r="29" spans="1:10" x14ac:dyDescent="0.25">
      <c r="A29" s="11"/>
      <c r="B29" s="19"/>
      <c r="C29" s="19"/>
      <c r="D29" s="23"/>
      <c r="E29" s="19"/>
      <c r="F29" s="13">
        <f>IF(B29="","",IFERROR(INDEX(Leases!$B$2:$B$101,MATCH(B29,Leases!$A$2:$A$101,0)),""))</f>
      </c>
      <c r="G29" s="16">
        <f>IF(A29="","",MONTH(A29))</f>
      </c>
      <c r="H29" s="22">
        <f>IF(A29="",0,IF(YEAR(A29)&lt;&gt;Properties!$C$5,0,N(D29)*IFERROR(INDEX(Lists!$B$1:$B$7,MATCH(C29,Lists!$A$1:$A$7,0)),0)))</f>
      </c>
      <c r="I29" s="22">
        <f>IF(A29="",0,IF(YEAR(A29)&lt;&gt;Properties!$C$5,0,N(D29)*IFERROR(INDEX(Lists!$C$1:$C$7,MATCH(C29,Lists!$A$1:$A$7,0)),0)))</f>
      </c>
      <c r="J29" s="22">
        <f>IF(A29="",0,IF(YEAR(A29)&lt;&gt;Properties!$C$5,0,N(D29)*IFERROR(INDEX(Lists!$D$1:$D$7,MATCH(C29,Lists!$A$1:$A$7,0)),0)))</f>
      </c>
    </row>
    <row r="30" spans="1:10" x14ac:dyDescent="0.25">
      <c r="A30" s="11"/>
      <c r="B30" s="19"/>
      <c r="C30" s="19"/>
      <c r="D30" s="23"/>
      <c r="E30" s="19"/>
      <c r="F30" s="13">
        <f>IF(B30="","",IFERROR(INDEX(Leases!$B$2:$B$101,MATCH(B30,Leases!$A$2:$A$101,0)),""))</f>
      </c>
      <c r="G30" s="16">
        <f>IF(A30="","",MONTH(A30))</f>
      </c>
      <c r="H30" s="22">
        <f>IF(A30="",0,IF(YEAR(A30)&lt;&gt;Properties!$C$5,0,N(D30)*IFERROR(INDEX(Lists!$B$1:$B$7,MATCH(C30,Lists!$A$1:$A$7,0)),0)))</f>
      </c>
      <c r="I30" s="22">
        <f>IF(A30="",0,IF(YEAR(A30)&lt;&gt;Properties!$C$5,0,N(D30)*IFERROR(INDEX(Lists!$C$1:$C$7,MATCH(C30,Lists!$A$1:$A$7,0)),0)))</f>
      </c>
      <c r="J30" s="22">
        <f>IF(A30="",0,IF(YEAR(A30)&lt;&gt;Properties!$C$5,0,N(D30)*IFERROR(INDEX(Lists!$D$1:$D$7,MATCH(C30,Lists!$A$1:$A$7,0)),0)))</f>
      </c>
    </row>
    <row r="31" spans="1:10" x14ac:dyDescent="0.25">
      <c r="A31" s="11"/>
      <c r="B31" s="19"/>
      <c r="C31" s="19"/>
      <c r="D31" s="23"/>
      <c r="E31" s="19"/>
      <c r="F31" s="13">
        <f>IF(B31="","",IFERROR(INDEX(Leases!$B$2:$B$101,MATCH(B31,Leases!$A$2:$A$101,0)),""))</f>
      </c>
      <c r="G31" s="16">
        <f>IF(A31="","",MONTH(A31))</f>
      </c>
      <c r="H31" s="22">
        <f>IF(A31="",0,IF(YEAR(A31)&lt;&gt;Properties!$C$5,0,N(D31)*IFERROR(INDEX(Lists!$B$1:$B$7,MATCH(C31,Lists!$A$1:$A$7,0)),0)))</f>
      </c>
      <c r="I31" s="22">
        <f>IF(A31="",0,IF(YEAR(A31)&lt;&gt;Properties!$C$5,0,N(D31)*IFERROR(INDEX(Lists!$C$1:$C$7,MATCH(C31,Lists!$A$1:$A$7,0)),0)))</f>
      </c>
      <c r="J31" s="22">
        <f>IF(A31="",0,IF(YEAR(A31)&lt;&gt;Properties!$C$5,0,N(D31)*IFERROR(INDEX(Lists!$D$1:$D$7,MATCH(C31,Lists!$A$1:$A$7,0)),0)))</f>
      </c>
    </row>
    <row r="32" spans="1:10" x14ac:dyDescent="0.25">
      <c r="A32" s="11"/>
      <c r="B32" s="19"/>
      <c r="C32" s="19"/>
      <c r="D32" s="23"/>
      <c r="E32" s="19"/>
      <c r="F32" s="13">
        <f>IF(B32="","",IFERROR(INDEX(Leases!$B$2:$B$101,MATCH(B32,Leases!$A$2:$A$101,0)),""))</f>
      </c>
      <c r="G32" s="16">
        <f>IF(A32="","",MONTH(A32))</f>
      </c>
      <c r="H32" s="22">
        <f>IF(A32="",0,IF(YEAR(A32)&lt;&gt;Properties!$C$5,0,N(D32)*IFERROR(INDEX(Lists!$B$1:$B$7,MATCH(C32,Lists!$A$1:$A$7,0)),0)))</f>
      </c>
      <c r="I32" s="22">
        <f>IF(A32="",0,IF(YEAR(A32)&lt;&gt;Properties!$C$5,0,N(D32)*IFERROR(INDEX(Lists!$C$1:$C$7,MATCH(C32,Lists!$A$1:$A$7,0)),0)))</f>
      </c>
      <c r="J32" s="22">
        <f>IF(A32="",0,IF(YEAR(A32)&lt;&gt;Properties!$C$5,0,N(D32)*IFERROR(INDEX(Lists!$D$1:$D$7,MATCH(C32,Lists!$A$1:$A$7,0)),0)))</f>
      </c>
    </row>
    <row r="33" spans="1:10" x14ac:dyDescent="0.25">
      <c r="A33" s="11"/>
      <c r="B33" s="19"/>
      <c r="C33" s="19"/>
      <c r="D33" s="23"/>
      <c r="E33" s="19"/>
      <c r="F33" s="13">
        <f>IF(B33="","",IFERROR(INDEX(Leases!$B$2:$B$101,MATCH(B33,Leases!$A$2:$A$101,0)),""))</f>
      </c>
      <c r="G33" s="16">
        <f>IF(A33="","",MONTH(A33))</f>
      </c>
      <c r="H33" s="22">
        <f>IF(A33="",0,IF(YEAR(A33)&lt;&gt;Properties!$C$5,0,N(D33)*IFERROR(INDEX(Lists!$B$1:$B$7,MATCH(C33,Lists!$A$1:$A$7,0)),0)))</f>
      </c>
      <c r="I33" s="22">
        <f>IF(A33="",0,IF(YEAR(A33)&lt;&gt;Properties!$C$5,0,N(D33)*IFERROR(INDEX(Lists!$C$1:$C$7,MATCH(C33,Lists!$A$1:$A$7,0)),0)))</f>
      </c>
      <c r="J33" s="22">
        <f>IF(A33="",0,IF(YEAR(A33)&lt;&gt;Properties!$C$5,0,N(D33)*IFERROR(INDEX(Lists!$D$1:$D$7,MATCH(C33,Lists!$A$1:$A$7,0)),0)))</f>
      </c>
    </row>
    <row r="34" spans="1:10" x14ac:dyDescent="0.25">
      <c r="A34" s="11"/>
      <c r="B34" s="19"/>
      <c r="C34" s="19"/>
      <c r="D34" s="23"/>
      <c r="E34" s="19"/>
      <c r="F34" s="13">
        <f>IF(B34="","",IFERROR(INDEX(Leases!$B$2:$B$101,MATCH(B34,Leases!$A$2:$A$101,0)),""))</f>
      </c>
      <c r="G34" s="16">
        <f>IF(A34="","",MONTH(A34))</f>
      </c>
      <c r="H34" s="22">
        <f>IF(A34="",0,IF(YEAR(A34)&lt;&gt;Properties!$C$5,0,N(D34)*IFERROR(INDEX(Lists!$B$1:$B$7,MATCH(C34,Lists!$A$1:$A$7,0)),0)))</f>
      </c>
      <c r="I34" s="22">
        <f>IF(A34="",0,IF(YEAR(A34)&lt;&gt;Properties!$C$5,0,N(D34)*IFERROR(INDEX(Lists!$C$1:$C$7,MATCH(C34,Lists!$A$1:$A$7,0)),0)))</f>
      </c>
      <c r="J34" s="22">
        <f>IF(A34="",0,IF(YEAR(A34)&lt;&gt;Properties!$C$5,0,N(D34)*IFERROR(INDEX(Lists!$D$1:$D$7,MATCH(C34,Lists!$A$1:$A$7,0)),0)))</f>
      </c>
    </row>
    <row r="35" spans="1:10" x14ac:dyDescent="0.25">
      <c r="A35" s="11"/>
      <c r="B35" s="19"/>
      <c r="C35" s="19"/>
      <c r="D35" s="23"/>
      <c r="E35" s="19"/>
      <c r="F35" s="13">
        <f>IF(B35="","",IFERROR(INDEX(Leases!$B$2:$B$101,MATCH(B35,Leases!$A$2:$A$101,0)),""))</f>
      </c>
      <c r="G35" s="16">
        <f>IF(A35="","",MONTH(A35))</f>
      </c>
      <c r="H35" s="22">
        <f>IF(A35="",0,IF(YEAR(A35)&lt;&gt;Properties!$C$5,0,N(D35)*IFERROR(INDEX(Lists!$B$1:$B$7,MATCH(C35,Lists!$A$1:$A$7,0)),0)))</f>
      </c>
      <c r="I35" s="22">
        <f>IF(A35="",0,IF(YEAR(A35)&lt;&gt;Properties!$C$5,0,N(D35)*IFERROR(INDEX(Lists!$C$1:$C$7,MATCH(C35,Lists!$A$1:$A$7,0)),0)))</f>
      </c>
      <c r="J35" s="22">
        <f>IF(A35="",0,IF(YEAR(A35)&lt;&gt;Properties!$C$5,0,N(D35)*IFERROR(INDEX(Lists!$D$1:$D$7,MATCH(C35,Lists!$A$1:$A$7,0)),0)))</f>
      </c>
    </row>
    <row r="36" spans="1:10" x14ac:dyDescent="0.25">
      <c r="A36" s="11"/>
      <c r="B36" s="19"/>
      <c r="C36" s="19"/>
      <c r="D36" s="23"/>
      <c r="E36" s="19"/>
      <c r="F36" s="13">
        <f>IF(B36="","",IFERROR(INDEX(Leases!$B$2:$B$101,MATCH(B36,Leases!$A$2:$A$101,0)),""))</f>
      </c>
      <c r="G36" s="16">
        <f>IF(A36="","",MONTH(A36))</f>
      </c>
      <c r="H36" s="22">
        <f>IF(A36="",0,IF(YEAR(A36)&lt;&gt;Properties!$C$5,0,N(D36)*IFERROR(INDEX(Lists!$B$1:$B$7,MATCH(C36,Lists!$A$1:$A$7,0)),0)))</f>
      </c>
      <c r="I36" s="22">
        <f>IF(A36="",0,IF(YEAR(A36)&lt;&gt;Properties!$C$5,0,N(D36)*IFERROR(INDEX(Lists!$C$1:$C$7,MATCH(C36,Lists!$A$1:$A$7,0)),0)))</f>
      </c>
      <c r="J36" s="22">
        <f>IF(A36="",0,IF(YEAR(A36)&lt;&gt;Properties!$C$5,0,N(D36)*IFERROR(INDEX(Lists!$D$1:$D$7,MATCH(C36,Lists!$A$1:$A$7,0)),0)))</f>
      </c>
    </row>
    <row r="37" spans="1:10" x14ac:dyDescent="0.25">
      <c r="A37" s="11"/>
      <c r="B37" s="19"/>
      <c r="C37" s="19"/>
      <c r="D37" s="23"/>
      <c r="E37" s="19"/>
      <c r="F37" s="13">
        <f>IF(B37="","",IFERROR(INDEX(Leases!$B$2:$B$101,MATCH(B37,Leases!$A$2:$A$101,0)),""))</f>
      </c>
      <c r="G37" s="16">
        <f>IF(A37="","",MONTH(A37))</f>
      </c>
      <c r="H37" s="22">
        <f>IF(A37="",0,IF(YEAR(A37)&lt;&gt;Properties!$C$5,0,N(D37)*IFERROR(INDEX(Lists!$B$1:$B$7,MATCH(C37,Lists!$A$1:$A$7,0)),0)))</f>
      </c>
      <c r="I37" s="22">
        <f>IF(A37="",0,IF(YEAR(A37)&lt;&gt;Properties!$C$5,0,N(D37)*IFERROR(INDEX(Lists!$C$1:$C$7,MATCH(C37,Lists!$A$1:$A$7,0)),0)))</f>
      </c>
      <c r="J37" s="22">
        <f>IF(A37="",0,IF(YEAR(A37)&lt;&gt;Properties!$C$5,0,N(D37)*IFERROR(INDEX(Lists!$D$1:$D$7,MATCH(C37,Lists!$A$1:$A$7,0)),0)))</f>
      </c>
    </row>
    <row r="38" spans="1:10" x14ac:dyDescent="0.25">
      <c r="A38" s="11"/>
      <c r="B38" s="19"/>
      <c r="C38" s="19"/>
      <c r="D38" s="23"/>
      <c r="E38" s="19"/>
      <c r="F38" s="13">
        <f>IF(B38="","",IFERROR(INDEX(Leases!$B$2:$B$101,MATCH(B38,Leases!$A$2:$A$101,0)),""))</f>
      </c>
      <c r="G38" s="16">
        <f>IF(A38="","",MONTH(A38))</f>
      </c>
      <c r="H38" s="22">
        <f>IF(A38="",0,IF(YEAR(A38)&lt;&gt;Properties!$C$5,0,N(D38)*IFERROR(INDEX(Lists!$B$1:$B$7,MATCH(C38,Lists!$A$1:$A$7,0)),0)))</f>
      </c>
      <c r="I38" s="22">
        <f>IF(A38="",0,IF(YEAR(A38)&lt;&gt;Properties!$C$5,0,N(D38)*IFERROR(INDEX(Lists!$C$1:$C$7,MATCH(C38,Lists!$A$1:$A$7,0)),0)))</f>
      </c>
      <c r="J38" s="22">
        <f>IF(A38="",0,IF(YEAR(A38)&lt;&gt;Properties!$C$5,0,N(D38)*IFERROR(INDEX(Lists!$D$1:$D$7,MATCH(C38,Lists!$A$1:$A$7,0)),0)))</f>
      </c>
    </row>
    <row r="39" spans="1:10" x14ac:dyDescent="0.25">
      <c r="A39" s="11"/>
      <c r="B39" s="19"/>
      <c r="C39" s="19"/>
      <c r="D39" s="23"/>
      <c r="E39" s="19"/>
      <c r="F39" s="13">
        <f>IF(B39="","",IFERROR(INDEX(Leases!$B$2:$B$101,MATCH(B39,Leases!$A$2:$A$101,0)),""))</f>
      </c>
      <c r="G39" s="16">
        <f>IF(A39="","",MONTH(A39))</f>
      </c>
      <c r="H39" s="22">
        <f>IF(A39="",0,IF(YEAR(A39)&lt;&gt;Properties!$C$5,0,N(D39)*IFERROR(INDEX(Lists!$B$1:$B$7,MATCH(C39,Lists!$A$1:$A$7,0)),0)))</f>
      </c>
      <c r="I39" s="22">
        <f>IF(A39="",0,IF(YEAR(A39)&lt;&gt;Properties!$C$5,0,N(D39)*IFERROR(INDEX(Lists!$C$1:$C$7,MATCH(C39,Lists!$A$1:$A$7,0)),0)))</f>
      </c>
      <c r="J39" s="22">
        <f>IF(A39="",0,IF(YEAR(A39)&lt;&gt;Properties!$C$5,0,N(D39)*IFERROR(INDEX(Lists!$D$1:$D$7,MATCH(C39,Lists!$A$1:$A$7,0)),0)))</f>
      </c>
    </row>
    <row r="40" spans="1:10" x14ac:dyDescent="0.25">
      <c r="A40" s="11"/>
      <c r="B40" s="19"/>
      <c r="C40" s="19"/>
      <c r="D40" s="23"/>
      <c r="E40" s="19"/>
      <c r="F40" s="13">
        <f>IF(B40="","",IFERROR(INDEX(Leases!$B$2:$B$101,MATCH(B40,Leases!$A$2:$A$101,0)),""))</f>
      </c>
      <c r="G40" s="16">
        <f>IF(A40="","",MONTH(A40))</f>
      </c>
      <c r="H40" s="22">
        <f>IF(A40="",0,IF(YEAR(A40)&lt;&gt;Properties!$C$5,0,N(D40)*IFERROR(INDEX(Lists!$B$1:$B$7,MATCH(C40,Lists!$A$1:$A$7,0)),0)))</f>
      </c>
      <c r="I40" s="22">
        <f>IF(A40="",0,IF(YEAR(A40)&lt;&gt;Properties!$C$5,0,N(D40)*IFERROR(INDEX(Lists!$C$1:$C$7,MATCH(C40,Lists!$A$1:$A$7,0)),0)))</f>
      </c>
      <c r="J40" s="22">
        <f>IF(A40="",0,IF(YEAR(A40)&lt;&gt;Properties!$C$5,0,N(D40)*IFERROR(INDEX(Lists!$D$1:$D$7,MATCH(C40,Lists!$A$1:$A$7,0)),0)))</f>
      </c>
    </row>
    <row r="41" spans="1:10" x14ac:dyDescent="0.25">
      <c r="A41" s="11"/>
      <c r="B41" s="19"/>
      <c r="C41" s="19"/>
      <c r="D41" s="23"/>
      <c r="E41" s="19"/>
      <c r="F41" s="13">
        <f>IF(B41="","",IFERROR(INDEX(Leases!$B$2:$B$101,MATCH(B41,Leases!$A$2:$A$101,0)),""))</f>
      </c>
      <c r="G41" s="16">
        <f>IF(A41="","",MONTH(A41))</f>
      </c>
      <c r="H41" s="22">
        <f>IF(A41="",0,IF(YEAR(A41)&lt;&gt;Properties!$C$5,0,N(D41)*IFERROR(INDEX(Lists!$B$1:$B$7,MATCH(C41,Lists!$A$1:$A$7,0)),0)))</f>
      </c>
      <c r="I41" s="22">
        <f>IF(A41="",0,IF(YEAR(A41)&lt;&gt;Properties!$C$5,0,N(D41)*IFERROR(INDEX(Lists!$C$1:$C$7,MATCH(C41,Lists!$A$1:$A$7,0)),0)))</f>
      </c>
      <c r="J41" s="22">
        <f>IF(A41="",0,IF(YEAR(A41)&lt;&gt;Properties!$C$5,0,N(D41)*IFERROR(INDEX(Lists!$D$1:$D$7,MATCH(C41,Lists!$A$1:$A$7,0)),0)))</f>
      </c>
    </row>
    <row r="42" spans="1:10" x14ac:dyDescent="0.25">
      <c r="A42" s="11"/>
      <c r="B42" s="19"/>
      <c r="C42" s="19"/>
      <c r="D42" s="23"/>
      <c r="E42" s="19"/>
      <c r="F42" s="13">
        <f>IF(B42="","",IFERROR(INDEX(Leases!$B$2:$B$101,MATCH(B42,Leases!$A$2:$A$101,0)),""))</f>
      </c>
      <c r="G42" s="16">
        <f>IF(A42="","",MONTH(A42))</f>
      </c>
      <c r="H42" s="22">
        <f>IF(A42="",0,IF(YEAR(A42)&lt;&gt;Properties!$C$5,0,N(D42)*IFERROR(INDEX(Lists!$B$1:$B$7,MATCH(C42,Lists!$A$1:$A$7,0)),0)))</f>
      </c>
      <c r="I42" s="22">
        <f>IF(A42="",0,IF(YEAR(A42)&lt;&gt;Properties!$C$5,0,N(D42)*IFERROR(INDEX(Lists!$C$1:$C$7,MATCH(C42,Lists!$A$1:$A$7,0)),0)))</f>
      </c>
      <c r="J42" s="22">
        <f>IF(A42="",0,IF(YEAR(A42)&lt;&gt;Properties!$C$5,0,N(D42)*IFERROR(INDEX(Lists!$D$1:$D$7,MATCH(C42,Lists!$A$1:$A$7,0)),0)))</f>
      </c>
    </row>
    <row r="43" spans="1:10" x14ac:dyDescent="0.25">
      <c r="A43" s="11"/>
      <c r="B43" s="19"/>
      <c r="C43" s="19"/>
      <c r="D43" s="23"/>
      <c r="E43" s="19"/>
      <c r="F43" s="13">
        <f>IF(B43="","",IFERROR(INDEX(Leases!$B$2:$B$101,MATCH(B43,Leases!$A$2:$A$101,0)),""))</f>
      </c>
      <c r="G43" s="16">
        <f>IF(A43="","",MONTH(A43))</f>
      </c>
      <c r="H43" s="22">
        <f>IF(A43="",0,IF(YEAR(A43)&lt;&gt;Properties!$C$5,0,N(D43)*IFERROR(INDEX(Lists!$B$1:$B$7,MATCH(C43,Lists!$A$1:$A$7,0)),0)))</f>
      </c>
      <c r="I43" s="22">
        <f>IF(A43="",0,IF(YEAR(A43)&lt;&gt;Properties!$C$5,0,N(D43)*IFERROR(INDEX(Lists!$C$1:$C$7,MATCH(C43,Lists!$A$1:$A$7,0)),0)))</f>
      </c>
      <c r="J43" s="22">
        <f>IF(A43="",0,IF(YEAR(A43)&lt;&gt;Properties!$C$5,0,N(D43)*IFERROR(INDEX(Lists!$D$1:$D$7,MATCH(C43,Lists!$A$1:$A$7,0)),0)))</f>
      </c>
    </row>
    <row r="44" spans="1:10" x14ac:dyDescent="0.25">
      <c r="A44" s="11"/>
      <c r="B44" s="19"/>
      <c r="C44" s="19"/>
      <c r="D44" s="23"/>
      <c r="E44" s="19"/>
      <c r="F44" s="13">
        <f>IF(B44="","",IFERROR(INDEX(Leases!$B$2:$B$101,MATCH(B44,Leases!$A$2:$A$101,0)),""))</f>
      </c>
      <c r="G44" s="16">
        <f>IF(A44="","",MONTH(A44))</f>
      </c>
      <c r="H44" s="22">
        <f>IF(A44="",0,IF(YEAR(A44)&lt;&gt;Properties!$C$5,0,N(D44)*IFERROR(INDEX(Lists!$B$1:$B$7,MATCH(C44,Lists!$A$1:$A$7,0)),0)))</f>
      </c>
      <c r="I44" s="22">
        <f>IF(A44="",0,IF(YEAR(A44)&lt;&gt;Properties!$C$5,0,N(D44)*IFERROR(INDEX(Lists!$C$1:$C$7,MATCH(C44,Lists!$A$1:$A$7,0)),0)))</f>
      </c>
      <c r="J44" s="22">
        <f>IF(A44="",0,IF(YEAR(A44)&lt;&gt;Properties!$C$5,0,N(D44)*IFERROR(INDEX(Lists!$D$1:$D$7,MATCH(C44,Lists!$A$1:$A$7,0)),0)))</f>
      </c>
    </row>
    <row r="45" spans="1:10" x14ac:dyDescent="0.25">
      <c r="A45" s="11"/>
      <c r="B45" s="19"/>
      <c r="C45" s="19"/>
      <c r="D45" s="23"/>
      <c r="E45" s="19"/>
      <c r="F45" s="13">
        <f>IF(B45="","",IFERROR(INDEX(Leases!$B$2:$B$101,MATCH(B45,Leases!$A$2:$A$101,0)),""))</f>
      </c>
      <c r="G45" s="16">
        <f>IF(A45="","",MONTH(A45))</f>
      </c>
      <c r="H45" s="22">
        <f>IF(A45="",0,IF(YEAR(A45)&lt;&gt;Properties!$C$5,0,N(D45)*IFERROR(INDEX(Lists!$B$1:$B$7,MATCH(C45,Lists!$A$1:$A$7,0)),0)))</f>
      </c>
      <c r="I45" s="22">
        <f>IF(A45="",0,IF(YEAR(A45)&lt;&gt;Properties!$C$5,0,N(D45)*IFERROR(INDEX(Lists!$C$1:$C$7,MATCH(C45,Lists!$A$1:$A$7,0)),0)))</f>
      </c>
      <c r="J45" s="22">
        <f>IF(A45="",0,IF(YEAR(A45)&lt;&gt;Properties!$C$5,0,N(D45)*IFERROR(INDEX(Lists!$D$1:$D$7,MATCH(C45,Lists!$A$1:$A$7,0)),0)))</f>
      </c>
    </row>
    <row r="46" spans="1:10" x14ac:dyDescent="0.25">
      <c r="A46" s="11"/>
      <c r="B46" s="19"/>
      <c r="C46" s="19"/>
      <c r="D46" s="23"/>
      <c r="E46" s="19"/>
      <c r="F46" s="13">
        <f>IF(B46="","",IFERROR(INDEX(Leases!$B$2:$B$101,MATCH(B46,Leases!$A$2:$A$101,0)),""))</f>
      </c>
      <c r="G46" s="16">
        <f>IF(A46="","",MONTH(A46))</f>
      </c>
      <c r="H46" s="22">
        <f>IF(A46="",0,IF(YEAR(A46)&lt;&gt;Properties!$C$5,0,N(D46)*IFERROR(INDEX(Lists!$B$1:$B$7,MATCH(C46,Lists!$A$1:$A$7,0)),0)))</f>
      </c>
      <c r="I46" s="22">
        <f>IF(A46="",0,IF(YEAR(A46)&lt;&gt;Properties!$C$5,0,N(D46)*IFERROR(INDEX(Lists!$C$1:$C$7,MATCH(C46,Lists!$A$1:$A$7,0)),0)))</f>
      </c>
      <c r="J46" s="22">
        <f>IF(A46="",0,IF(YEAR(A46)&lt;&gt;Properties!$C$5,0,N(D46)*IFERROR(INDEX(Lists!$D$1:$D$7,MATCH(C46,Lists!$A$1:$A$7,0)),0)))</f>
      </c>
    </row>
    <row r="47" spans="1:10" x14ac:dyDescent="0.25">
      <c r="A47" s="11"/>
      <c r="B47" s="19"/>
      <c r="C47" s="19"/>
      <c r="D47" s="23"/>
      <c r="E47" s="19"/>
      <c r="F47" s="13">
        <f>IF(B47="","",IFERROR(INDEX(Leases!$B$2:$B$101,MATCH(B47,Leases!$A$2:$A$101,0)),""))</f>
      </c>
      <c r="G47" s="16">
        <f>IF(A47="","",MONTH(A47))</f>
      </c>
      <c r="H47" s="22">
        <f>IF(A47="",0,IF(YEAR(A47)&lt;&gt;Properties!$C$5,0,N(D47)*IFERROR(INDEX(Lists!$B$1:$B$7,MATCH(C47,Lists!$A$1:$A$7,0)),0)))</f>
      </c>
      <c r="I47" s="22">
        <f>IF(A47="",0,IF(YEAR(A47)&lt;&gt;Properties!$C$5,0,N(D47)*IFERROR(INDEX(Lists!$C$1:$C$7,MATCH(C47,Lists!$A$1:$A$7,0)),0)))</f>
      </c>
      <c r="J47" s="22">
        <f>IF(A47="",0,IF(YEAR(A47)&lt;&gt;Properties!$C$5,0,N(D47)*IFERROR(INDEX(Lists!$D$1:$D$7,MATCH(C47,Lists!$A$1:$A$7,0)),0)))</f>
      </c>
    </row>
    <row r="48" spans="1:10" x14ac:dyDescent="0.25">
      <c r="A48" s="11"/>
      <c r="B48" s="19"/>
      <c r="C48" s="19"/>
      <c r="D48" s="23"/>
      <c r="E48" s="19"/>
      <c r="F48" s="13">
        <f>IF(B48="","",IFERROR(INDEX(Leases!$B$2:$B$101,MATCH(B48,Leases!$A$2:$A$101,0)),""))</f>
      </c>
      <c r="G48" s="16">
        <f>IF(A48="","",MONTH(A48))</f>
      </c>
      <c r="H48" s="22">
        <f>IF(A48="",0,IF(YEAR(A48)&lt;&gt;Properties!$C$5,0,N(D48)*IFERROR(INDEX(Lists!$B$1:$B$7,MATCH(C48,Lists!$A$1:$A$7,0)),0)))</f>
      </c>
      <c r="I48" s="22">
        <f>IF(A48="",0,IF(YEAR(A48)&lt;&gt;Properties!$C$5,0,N(D48)*IFERROR(INDEX(Lists!$C$1:$C$7,MATCH(C48,Lists!$A$1:$A$7,0)),0)))</f>
      </c>
      <c r="J48" s="22">
        <f>IF(A48="",0,IF(YEAR(A48)&lt;&gt;Properties!$C$5,0,N(D48)*IFERROR(INDEX(Lists!$D$1:$D$7,MATCH(C48,Lists!$A$1:$A$7,0)),0)))</f>
      </c>
    </row>
    <row r="49" spans="1:10" x14ac:dyDescent="0.25">
      <c r="A49" s="11"/>
      <c r="B49" s="19"/>
      <c r="C49" s="19"/>
      <c r="D49" s="23"/>
      <c r="E49" s="19"/>
      <c r="F49" s="13">
        <f>IF(B49="","",IFERROR(INDEX(Leases!$B$2:$B$101,MATCH(B49,Leases!$A$2:$A$101,0)),""))</f>
      </c>
      <c r="G49" s="16">
        <f>IF(A49="","",MONTH(A49))</f>
      </c>
      <c r="H49" s="22">
        <f>IF(A49="",0,IF(YEAR(A49)&lt;&gt;Properties!$C$5,0,N(D49)*IFERROR(INDEX(Lists!$B$1:$B$7,MATCH(C49,Lists!$A$1:$A$7,0)),0)))</f>
      </c>
      <c r="I49" s="22">
        <f>IF(A49="",0,IF(YEAR(A49)&lt;&gt;Properties!$C$5,0,N(D49)*IFERROR(INDEX(Lists!$C$1:$C$7,MATCH(C49,Lists!$A$1:$A$7,0)),0)))</f>
      </c>
      <c r="J49" s="22">
        <f>IF(A49="",0,IF(YEAR(A49)&lt;&gt;Properties!$C$5,0,N(D49)*IFERROR(INDEX(Lists!$D$1:$D$7,MATCH(C49,Lists!$A$1:$A$7,0)),0)))</f>
      </c>
    </row>
    <row r="50" spans="1:10" x14ac:dyDescent="0.25">
      <c r="A50" s="11"/>
      <c r="B50" s="19"/>
      <c r="C50" s="19"/>
      <c r="D50" s="23"/>
      <c r="E50" s="19"/>
      <c r="F50" s="13">
        <f>IF(B50="","",IFERROR(INDEX(Leases!$B$2:$B$101,MATCH(B50,Leases!$A$2:$A$101,0)),""))</f>
      </c>
      <c r="G50" s="16">
        <f>IF(A50="","",MONTH(A50))</f>
      </c>
      <c r="H50" s="22">
        <f>IF(A50="",0,IF(YEAR(A50)&lt;&gt;Properties!$C$5,0,N(D50)*IFERROR(INDEX(Lists!$B$1:$B$7,MATCH(C50,Lists!$A$1:$A$7,0)),0)))</f>
      </c>
      <c r="I50" s="22">
        <f>IF(A50="",0,IF(YEAR(A50)&lt;&gt;Properties!$C$5,0,N(D50)*IFERROR(INDEX(Lists!$C$1:$C$7,MATCH(C50,Lists!$A$1:$A$7,0)),0)))</f>
      </c>
      <c r="J50" s="22">
        <f>IF(A50="",0,IF(YEAR(A50)&lt;&gt;Properties!$C$5,0,N(D50)*IFERROR(INDEX(Lists!$D$1:$D$7,MATCH(C50,Lists!$A$1:$A$7,0)),0)))</f>
      </c>
    </row>
    <row r="51" spans="1:10" x14ac:dyDescent="0.25">
      <c r="A51" s="11"/>
      <c r="B51" s="19"/>
      <c r="C51" s="19"/>
      <c r="D51" s="23"/>
      <c r="E51" s="19"/>
      <c r="F51" s="13">
        <f>IF(B51="","",IFERROR(INDEX(Leases!$B$2:$B$101,MATCH(B51,Leases!$A$2:$A$101,0)),""))</f>
      </c>
      <c r="G51" s="16">
        <f>IF(A51="","",MONTH(A51))</f>
      </c>
      <c r="H51" s="22">
        <f>IF(A51="",0,IF(YEAR(A51)&lt;&gt;Properties!$C$5,0,N(D51)*IFERROR(INDEX(Lists!$B$1:$B$7,MATCH(C51,Lists!$A$1:$A$7,0)),0)))</f>
      </c>
      <c r="I51" s="22">
        <f>IF(A51="",0,IF(YEAR(A51)&lt;&gt;Properties!$C$5,0,N(D51)*IFERROR(INDEX(Lists!$C$1:$C$7,MATCH(C51,Lists!$A$1:$A$7,0)),0)))</f>
      </c>
      <c r="J51" s="22">
        <f>IF(A51="",0,IF(YEAR(A51)&lt;&gt;Properties!$C$5,0,N(D51)*IFERROR(INDEX(Lists!$D$1:$D$7,MATCH(C51,Lists!$A$1:$A$7,0)),0)))</f>
      </c>
    </row>
    <row r="52" spans="1:10" x14ac:dyDescent="0.25">
      <c r="A52" s="11"/>
      <c r="B52" s="19"/>
      <c r="C52" s="19"/>
      <c r="D52" s="23"/>
      <c r="E52" s="19"/>
      <c r="F52" s="13">
        <f>IF(B52="","",IFERROR(INDEX(Leases!$B$2:$B$101,MATCH(B52,Leases!$A$2:$A$101,0)),""))</f>
      </c>
      <c r="G52" s="16">
        <f>IF(A52="","",MONTH(A52))</f>
      </c>
      <c r="H52" s="22">
        <f>IF(A52="",0,IF(YEAR(A52)&lt;&gt;Properties!$C$5,0,N(D52)*IFERROR(INDEX(Lists!$B$1:$B$7,MATCH(C52,Lists!$A$1:$A$7,0)),0)))</f>
      </c>
      <c r="I52" s="22">
        <f>IF(A52="",0,IF(YEAR(A52)&lt;&gt;Properties!$C$5,0,N(D52)*IFERROR(INDEX(Lists!$C$1:$C$7,MATCH(C52,Lists!$A$1:$A$7,0)),0)))</f>
      </c>
      <c r="J52" s="22">
        <f>IF(A52="",0,IF(YEAR(A52)&lt;&gt;Properties!$C$5,0,N(D52)*IFERROR(INDEX(Lists!$D$1:$D$7,MATCH(C52,Lists!$A$1:$A$7,0)),0)))</f>
      </c>
    </row>
    <row r="53" spans="1:10" x14ac:dyDescent="0.25">
      <c r="A53" s="11"/>
      <c r="B53" s="19"/>
      <c r="C53" s="19"/>
      <c r="D53" s="23"/>
      <c r="E53" s="19"/>
      <c r="F53" s="13">
        <f>IF(B53="","",IFERROR(INDEX(Leases!$B$2:$B$101,MATCH(B53,Leases!$A$2:$A$101,0)),""))</f>
      </c>
      <c r="G53" s="16">
        <f>IF(A53="","",MONTH(A53))</f>
      </c>
      <c r="H53" s="22">
        <f>IF(A53="",0,IF(YEAR(A53)&lt;&gt;Properties!$C$5,0,N(D53)*IFERROR(INDEX(Lists!$B$1:$B$7,MATCH(C53,Lists!$A$1:$A$7,0)),0)))</f>
      </c>
      <c r="I53" s="22">
        <f>IF(A53="",0,IF(YEAR(A53)&lt;&gt;Properties!$C$5,0,N(D53)*IFERROR(INDEX(Lists!$C$1:$C$7,MATCH(C53,Lists!$A$1:$A$7,0)),0)))</f>
      </c>
      <c r="J53" s="22">
        <f>IF(A53="",0,IF(YEAR(A53)&lt;&gt;Properties!$C$5,0,N(D53)*IFERROR(INDEX(Lists!$D$1:$D$7,MATCH(C53,Lists!$A$1:$A$7,0)),0)))</f>
      </c>
    </row>
    <row r="54" spans="1:10" x14ac:dyDescent="0.25">
      <c r="A54" s="11"/>
      <c r="B54" s="19"/>
      <c r="C54" s="19"/>
      <c r="D54" s="23"/>
      <c r="E54" s="19"/>
      <c r="F54" s="13">
        <f>IF(B54="","",IFERROR(INDEX(Leases!$B$2:$B$101,MATCH(B54,Leases!$A$2:$A$101,0)),""))</f>
      </c>
      <c r="G54" s="16">
        <f>IF(A54="","",MONTH(A54))</f>
      </c>
      <c r="H54" s="22">
        <f>IF(A54="",0,IF(YEAR(A54)&lt;&gt;Properties!$C$5,0,N(D54)*IFERROR(INDEX(Lists!$B$1:$B$7,MATCH(C54,Lists!$A$1:$A$7,0)),0)))</f>
      </c>
      <c r="I54" s="22">
        <f>IF(A54="",0,IF(YEAR(A54)&lt;&gt;Properties!$C$5,0,N(D54)*IFERROR(INDEX(Lists!$C$1:$C$7,MATCH(C54,Lists!$A$1:$A$7,0)),0)))</f>
      </c>
      <c r="J54" s="22">
        <f>IF(A54="",0,IF(YEAR(A54)&lt;&gt;Properties!$C$5,0,N(D54)*IFERROR(INDEX(Lists!$D$1:$D$7,MATCH(C54,Lists!$A$1:$A$7,0)),0)))</f>
      </c>
    </row>
    <row r="55" spans="1:10" x14ac:dyDescent="0.25">
      <c r="A55" s="11"/>
      <c r="B55" s="19"/>
      <c r="C55" s="19"/>
      <c r="D55" s="23"/>
      <c r="E55" s="19"/>
      <c r="F55" s="13">
        <f>IF(B55="","",IFERROR(INDEX(Leases!$B$2:$B$101,MATCH(B55,Leases!$A$2:$A$101,0)),""))</f>
      </c>
      <c r="G55" s="16">
        <f>IF(A55="","",MONTH(A55))</f>
      </c>
      <c r="H55" s="22">
        <f>IF(A55="",0,IF(YEAR(A55)&lt;&gt;Properties!$C$5,0,N(D55)*IFERROR(INDEX(Lists!$B$1:$B$7,MATCH(C55,Lists!$A$1:$A$7,0)),0)))</f>
      </c>
      <c r="I55" s="22">
        <f>IF(A55="",0,IF(YEAR(A55)&lt;&gt;Properties!$C$5,0,N(D55)*IFERROR(INDEX(Lists!$C$1:$C$7,MATCH(C55,Lists!$A$1:$A$7,0)),0)))</f>
      </c>
      <c r="J55" s="22">
        <f>IF(A55="",0,IF(YEAR(A55)&lt;&gt;Properties!$C$5,0,N(D55)*IFERROR(INDEX(Lists!$D$1:$D$7,MATCH(C55,Lists!$A$1:$A$7,0)),0)))</f>
      </c>
    </row>
    <row r="56" spans="1:10" x14ac:dyDescent="0.25">
      <c r="A56" s="11"/>
      <c r="B56" s="19"/>
      <c r="C56" s="19"/>
      <c r="D56" s="23"/>
      <c r="E56" s="19"/>
      <c r="F56" s="13">
        <f>IF(B56="","",IFERROR(INDEX(Leases!$B$2:$B$101,MATCH(B56,Leases!$A$2:$A$101,0)),""))</f>
      </c>
      <c r="G56" s="16">
        <f>IF(A56="","",MONTH(A56))</f>
      </c>
      <c r="H56" s="22">
        <f>IF(A56="",0,IF(YEAR(A56)&lt;&gt;Properties!$C$5,0,N(D56)*IFERROR(INDEX(Lists!$B$1:$B$7,MATCH(C56,Lists!$A$1:$A$7,0)),0)))</f>
      </c>
      <c r="I56" s="22">
        <f>IF(A56="",0,IF(YEAR(A56)&lt;&gt;Properties!$C$5,0,N(D56)*IFERROR(INDEX(Lists!$C$1:$C$7,MATCH(C56,Lists!$A$1:$A$7,0)),0)))</f>
      </c>
      <c r="J56" s="22">
        <f>IF(A56="",0,IF(YEAR(A56)&lt;&gt;Properties!$C$5,0,N(D56)*IFERROR(INDEX(Lists!$D$1:$D$7,MATCH(C56,Lists!$A$1:$A$7,0)),0)))</f>
      </c>
    </row>
    <row r="57" spans="1:10" x14ac:dyDescent="0.25">
      <c r="A57" s="11"/>
      <c r="B57" s="19"/>
      <c r="C57" s="19"/>
      <c r="D57" s="23"/>
      <c r="E57" s="19"/>
      <c r="F57" s="13">
        <f>IF(B57="","",IFERROR(INDEX(Leases!$B$2:$B$101,MATCH(B57,Leases!$A$2:$A$101,0)),""))</f>
      </c>
      <c r="G57" s="16">
        <f>IF(A57="","",MONTH(A57))</f>
      </c>
      <c r="H57" s="22">
        <f>IF(A57="",0,IF(YEAR(A57)&lt;&gt;Properties!$C$5,0,N(D57)*IFERROR(INDEX(Lists!$B$1:$B$7,MATCH(C57,Lists!$A$1:$A$7,0)),0)))</f>
      </c>
      <c r="I57" s="22">
        <f>IF(A57="",0,IF(YEAR(A57)&lt;&gt;Properties!$C$5,0,N(D57)*IFERROR(INDEX(Lists!$C$1:$C$7,MATCH(C57,Lists!$A$1:$A$7,0)),0)))</f>
      </c>
      <c r="J57" s="22">
        <f>IF(A57="",0,IF(YEAR(A57)&lt;&gt;Properties!$C$5,0,N(D57)*IFERROR(INDEX(Lists!$D$1:$D$7,MATCH(C57,Lists!$A$1:$A$7,0)),0)))</f>
      </c>
    </row>
    <row r="58" spans="1:10" x14ac:dyDescent="0.25">
      <c r="A58" s="11"/>
      <c r="B58" s="19"/>
      <c r="C58" s="19"/>
      <c r="D58" s="23"/>
      <c r="E58" s="19"/>
      <c r="F58" s="13">
        <f>IF(B58="","",IFERROR(INDEX(Leases!$B$2:$B$101,MATCH(B58,Leases!$A$2:$A$101,0)),""))</f>
      </c>
      <c r="G58" s="16">
        <f>IF(A58="","",MONTH(A58))</f>
      </c>
      <c r="H58" s="22">
        <f>IF(A58="",0,IF(YEAR(A58)&lt;&gt;Properties!$C$5,0,N(D58)*IFERROR(INDEX(Lists!$B$1:$B$7,MATCH(C58,Lists!$A$1:$A$7,0)),0)))</f>
      </c>
      <c r="I58" s="22">
        <f>IF(A58="",0,IF(YEAR(A58)&lt;&gt;Properties!$C$5,0,N(D58)*IFERROR(INDEX(Lists!$C$1:$C$7,MATCH(C58,Lists!$A$1:$A$7,0)),0)))</f>
      </c>
      <c r="J58" s="22">
        <f>IF(A58="",0,IF(YEAR(A58)&lt;&gt;Properties!$C$5,0,N(D58)*IFERROR(INDEX(Lists!$D$1:$D$7,MATCH(C58,Lists!$A$1:$A$7,0)),0)))</f>
      </c>
    </row>
    <row r="59" spans="1:10" x14ac:dyDescent="0.25">
      <c r="A59" s="11"/>
      <c r="B59" s="19"/>
      <c r="C59" s="19"/>
      <c r="D59" s="23"/>
      <c r="E59" s="19"/>
      <c r="F59" s="13">
        <f>IF(B59="","",IFERROR(INDEX(Leases!$B$2:$B$101,MATCH(B59,Leases!$A$2:$A$101,0)),""))</f>
      </c>
      <c r="G59" s="16">
        <f>IF(A59="","",MONTH(A59))</f>
      </c>
      <c r="H59" s="22">
        <f>IF(A59="",0,IF(YEAR(A59)&lt;&gt;Properties!$C$5,0,N(D59)*IFERROR(INDEX(Lists!$B$1:$B$7,MATCH(C59,Lists!$A$1:$A$7,0)),0)))</f>
      </c>
      <c r="I59" s="22">
        <f>IF(A59="",0,IF(YEAR(A59)&lt;&gt;Properties!$C$5,0,N(D59)*IFERROR(INDEX(Lists!$C$1:$C$7,MATCH(C59,Lists!$A$1:$A$7,0)),0)))</f>
      </c>
      <c r="J59" s="22">
        <f>IF(A59="",0,IF(YEAR(A59)&lt;&gt;Properties!$C$5,0,N(D59)*IFERROR(INDEX(Lists!$D$1:$D$7,MATCH(C59,Lists!$A$1:$A$7,0)),0)))</f>
      </c>
    </row>
    <row r="60" spans="1:10" x14ac:dyDescent="0.25">
      <c r="A60" s="11"/>
      <c r="B60" s="19"/>
      <c r="C60" s="19"/>
      <c r="D60" s="23"/>
      <c r="E60" s="19"/>
      <c r="F60" s="13">
        <f>IF(B60="","",IFERROR(INDEX(Leases!$B$2:$B$101,MATCH(B60,Leases!$A$2:$A$101,0)),""))</f>
      </c>
      <c r="G60" s="16">
        <f>IF(A60="","",MONTH(A60))</f>
      </c>
      <c r="H60" s="22">
        <f>IF(A60="",0,IF(YEAR(A60)&lt;&gt;Properties!$C$5,0,N(D60)*IFERROR(INDEX(Lists!$B$1:$B$7,MATCH(C60,Lists!$A$1:$A$7,0)),0)))</f>
      </c>
      <c r="I60" s="22">
        <f>IF(A60="",0,IF(YEAR(A60)&lt;&gt;Properties!$C$5,0,N(D60)*IFERROR(INDEX(Lists!$C$1:$C$7,MATCH(C60,Lists!$A$1:$A$7,0)),0)))</f>
      </c>
      <c r="J60" s="22">
        <f>IF(A60="",0,IF(YEAR(A60)&lt;&gt;Properties!$C$5,0,N(D60)*IFERROR(INDEX(Lists!$D$1:$D$7,MATCH(C60,Lists!$A$1:$A$7,0)),0)))</f>
      </c>
    </row>
    <row r="61" spans="1:10" x14ac:dyDescent="0.25">
      <c r="A61" s="11"/>
      <c r="B61" s="19"/>
      <c r="C61" s="19"/>
      <c r="D61" s="23"/>
      <c r="E61" s="19"/>
      <c r="F61" s="13">
        <f>IF(B61="","",IFERROR(INDEX(Leases!$B$2:$B$101,MATCH(B61,Leases!$A$2:$A$101,0)),""))</f>
      </c>
      <c r="G61" s="16">
        <f>IF(A61="","",MONTH(A61))</f>
      </c>
      <c r="H61" s="22">
        <f>IF(A61="",0,IF(YEAR(A61)&lt;&gt;Properties!$C$5,0,N(D61)*IFERROR(INDEX(Lists!$B$1:$B$7,MATCH(C61,Lists!$A$1:$A$7,0)),0)))</f>
      </c>
      <c r="I61" s="22">
        <f>IF(A61="",0,IF(YEAR(A61)&lt;&gt;Properties!$C$5,0,N(D61)*IFERROR(INDEX(Lists!$C$1:$C$7,MATCH(C61,Lists!$A$1:$A$7,0)),0)))</f>
      </c>
      <c r="J61" s="22">
        <f>IF(A61="",0,IF(YEAR(A61)&lt;&gt;Properties!$C$5,0,N(D61)*IFERROR(INDEX(Lists!$D$1:$D$7,MATCH(C61,Lists!$A$1:$A$7,0)),0)))</f>
      </c>
    </row>
    <row r="62" spans="1:10" x14ac:dyDescent="0.25">
      <c r="A62" s="11"/>
      <c r="B62" s="19"/>
      <c r="C62" s="19"/>
      <c r="D62" s="23"/>
      <c r="E62" s="19"/>
      <c r="F62" s="13">
        <f>IF(B62="","",IFERROR(INDEX(Leases!$B$2:$B$101,MATCH(B62,Leases!$A$2:$A$101,0)),""))</f>
      </c>
      <c r="G62" s="16">
        <f>IF(A62="","",MONTH(A62))</f>
      </c>
      <c r="H62" s="22">
        <f>IF(A62="",0,IF(YEAR(A62)&lt;&gt;Properties!$C$5,0,N(D62)*IFERROR(INDEX(Lists!$B$1:$B$7,MATCH(C62,Lists!$A$1:$A$7,0)),0)))</f>
      </c>
      <c r="I62" s="22">
        <f>IF(A62="",0,IF(YEAR(A62)&lt;&gt;Properties!$C$5,0,N(D62)*IFERROR(INDEX(Lists!$C$1:$C$7,MATCH(C62,Lists!$A$1:$A$7,0)),0)))</f>
      </c>
      <c r="J62" s="22">
        <f>IF(A62="",0,IF(YEAR(A62)&lt;&gt;Properties!$C$5,0,N(D62)*IFERROR(INDEX(Lists!$D$1:$D$7,MATCH(C62,Lists!$A$1:$A$7,0)),0)))</f>
      </c>
    </row>
    <row r="63" spans="1:10" x14ac:dyDescent="0.25">
      <c r="A63" s="11"/>
      <c r="B63" s="19"/>
      <c r="C63" s="19"/>
      <c r="D63" s="23"/>
      <c r="E63" s="19"/>
      <c r="F63" s="13">
        <f>IF(B63="","",IFERROR(INDEX(Leases!$B$2:$B$101,MATCH(B63,Leases!$A$2:$A$101,0)),""))</f>
      </c>
      <c r="G63" s="16">
        <f>IF(A63="","",MONTH(A63))</f>
      </c>
      <c r="H63" s="22">
        <f>IF(A63="",0,IF(YEAR(A63)&lt;&gt;Properties!$C$5,0,N(D63)*IFERROR(INDEX(Lists!$B$1:$B$7,MATCH(C63,Lists!$A$1:$A$7,0)),0)))</f>
      </c>
      <c r="I63" s="22">
        <f>IF(A63="",0,IF(YEAR(A63)&lt;&gt;Properties!$C$5,0,N(D63)*IFERROR(INDEX(Lists!$C$1:$C$7,MATCH(C63,Lists!$A$1:$A$7,0)),0)))</f>
      </c>
      <c r="J63" s="22">
        <f>IF(A63="",0,IF(YEAR(A63)&lt;&gt;Properties!$C$5,0,N(D63)*IFERROR(INDEX(Lists!$D$1:$D$7,MATCH(C63,Lists!$A$1:$A$7,0)),0)))</f>
      </c>
    </row>
    <row r="64" spans="1:10" x14ac:dyDescent="0.25">
      <c r="A64" s="11"/>
      <c r="B64" s="19"/>
      <c r="C64" s="19"/>
      <c r="D64" s="23"/>
      <c r="E64" s="19"/>
      <c r="F64" s="13">
        <f>IF(B64="","",IFERROR(INDEX(Leases!$B$2:$B$101,MATCH(B64,Leases!$A$2:$A$101,0)),""))</f>
      </c>
      <c r="G64" s="16">
        <f>IF(A64="","",MONTH(A64))</f>
      </c>
      <c r="H64" s="22">
        <f>IF(A64="",0,IF(YEAR(A64)&lt;&gt;Properties!$C$5,0,N(D64)*IFERROR(INDEX(Lists!$B$1:$B$7,MATCH(C64,Lists!$A$1:$A$7,0)),0)))</f>
      </c>
      <c r="I64" s="22">
        <f>IF(A64="",0,IF(YEAR(A64)&lt;&gt;Properties!$C$5,0,N(D64)*IFERROR(INDEX(Lists!$C$1:$C$7,MATCH(C64,Lists!$A$1:$A$7,0)),0)))</f>
      </c>
      <c r="J64" s="22">
        <f>IF(A64="",0,IF(YEAR(A64)&lt;&gt;Properties!$C$5,0,N(D64)*IFERROR(INDEX(Lists!$D$1:$D$7,MATCH(C64,Lists!$A$1:$A$7,0)),0)))</f>
      </c>
    </row>
    <row r="65" spans="1:10" x14ac:dyDescent="0.25">
      <c r="A65" s="11"/>
      <c r="B65" s="19"/>
      <c r="C65" s="19"/>
      <c r="D65" s="23"/>
      <c r="E65" s="19"/>
      <c r="F65" s="13">
        <f>IF(B65="","",IFERROR(INDEX(Leases!$B$2:$B$101,MATCH(B65,Leases!$A$2:$A$101,0)),""))</f>
      </c>
      <c r="G65" s="16">
        <f>IF(A65="","",MONTH(A65))</f>
      </c>
      <c r="H65" s="22">
        <f>IF(A65="",0,IF(YEAR(A65)&lt;&gt;Properties!$C$5,0,N(D65)*IFERROR(INDEX(Lists!$B$1:$B$7,MATCH(C65,Lists!$A$1:$A$7,0)),0)))</f>
      </c>
      <c r="I65" s="22">
        <f>IF(A65="",0,IF(YEAR(A65)&lt;&gt;Properties!$C$5,0,N(D65)*IFERROR(INDEX(Lists!$C$1:$C$7,MATCH(C65,Lists!$A$1:$A$7,0)),0)))</f>
      </c>
      <c r="J65" s="22">
        <f>IF(A65="",0,IF(YEAR(A65)&lt;&gt;Properties!$C$5,0,N(D65)*IFERROR(INDEX(Lists!$D$1:$D$7,MATCH(C65,Lists!$A$1:$A$7,0)),0)))</f>
      </c>
    </row>
    <row r="66" spans="1:10" x14ac:dyDescent="0.25">
      <c r="A66" s="11"/>
      <c r="B66" s="19"/>
      <c r="C66" s="19"/>
      <c r="D66" s="23"/>
      <c r="E66" s="19"/>
      <c r="F66" s="13">
        <f>IF(B66="","",IFERROR(INDEX(Leases!$B$2:$B$101,MATCH(B66,Leases!$A$2:$A$101,0)),""))</f>
      </c>
      <c r="G66" s="16">
        <f>IF(A66="","",MONTH(A66))</f>
      </c>
      <c r="H66" s="22">
        <f>IF(A66="",0,IF(YEAR(A66)&lt;&gt;Properties!$C$5,0,N(D66)*IFERROR(INDEX(Lists!$B$1:$B$7,MATCH(C66,Lists!$A$1:$A$7,0)),0)))</f>
      </c>
      <c r="I66" s="22">
        <f>IF(A66="",0,IF(YEAR(A66)&lt;&gt;Properties!$C$5,0,N(D66)*IFERROR(INDEX(Lists!$C$1:$C$7,MATCH(C66,Lists!$A$1:$A$7,0)),0)))</f>
      </c>
      <c r="J66" s="22">
        <f>IF(A66="",0,IF(YEAR(A66)&lt;&gt;Properties!$C$5,0,N(D66)*IFERROR(INDEX(Lists!$D$1:$D$7,MATCH(C66,Lists!$A$1:$A$7,0)),0)))</f>
      </c>
    </row>
    <row r="67" spans="1:10" x14ac:dyDescent="0.25">
      <c r="A67" s="11"/>
      <c r="B67" s="19"/>
      <c r="C67" s="19"/>
      <c r="D67" s="23"/>
      <c r="E67" s="19"/>
      <c r="F67" s="13">
        <f>IF(B67="","",IFERROR(INDEX(Leases!$B$2:$B$101,MATCH(B67,Leases!$A$2:$A$101,0)),""))</f>
      </c>
      <c r="G67" s="16">
        <f>IF(A67="","",MONTH(A67))</f>
      </c>
      <c r="H67" s="22">
        <f>IF(A67="",0,IF(YEAR(A67)&lt;&gt;Properties!$C$5,0,N(D67)*IFERROR(INDEX(Lists!$B$1:$B$7,MATCH(C67,Lists!$A$1:$A$7,0)),0)))</f>
      </c>
      <c r="I67" s="22">
        <f>IF(A67="",0,IF(YEAR(A67)&lt;&gt;Properties!$C$5,0,N(D67)*IFERROR(INDEX(Lists!$C$1:$C$7,MATCH(C67,Lists!$A$1:$A$7,0)),0)))</f>
      </c>
      <c r="J67" s="22">
        <f>IF(A67="",0,IF(YEAR(A67)&lt;&gt;Properties!$C$5,0,N(D67)*IFERROR(INDEX(Lists!$D$1:$D$7,MATCH(C67,Lists!$A$1:$A$7,0)),0)))</f>
      </c>
    </row>
    <row r="68" spans="1:10" x14ac:dyDescent="0.25">
      <c r="A68" s="11"/>
      <c r="B68" s="19"/>
      <c r="C68" s="19"/>
      <c r="D68" s="23"/>
      <c r="E68" s="19"/>
      <c r="F68" s="13">
        <f>IF(B68="","",IFERROR(INDEX(Leases!$B$2:$B$101,MATCH(B68,Leases!$A$2:$A$101,0)),""))</f>
      </c>
      <c r="G68" s="16">
        <f>IF(A68="","",MONTH(A68))</f>
      </c>
      <c r="H68" s="22">
        <f>IF(A68="",0,IF(YEAR(A68)&lt;&gt;Properties!$C$5,0,N(D68)*IFERROR(INDEX(Lists!$B$1:$B$7,MATCH(C68,Lists!$A$1:$A$7,0)),0)))</f>
      </c>
      <c r="I68" s="22">
        <f>IF(A68="",0,IF(YEAR(A68)&lt;&gt;Properties!$C$5,0,N(D68)*IFERROR(INDEX(Lists!$C$1:$C$7,MATCH(C68,Lists!$A$1:$A$7,0)),0)))</f>
      </c>
      <c r="J68" s="22">
        <f>IF(A68="",0,IF(YEAR(A68)&lt;&gt;Properties!$C$5,0,N(D68)*IFERROR(INDEX(Lists!$D$1:$D$7,MATCH(C68,Lists!$A$1:$A$7,0)),0)))</f>
      </c>
    </row>
    <row r="69" spans="1:10" x14ac:dyDescent="0.25">
      <c r="A69" s="11"/>
      <c r="B69" s="19"/>
      <c r="C69" s="19"/>
      <c r="D69" s="23"/>
      <c r="E69" s="19"/>
      <c r="F69" s="13">
        <f>IF(B69="","",IFERROR(INDEX(Leases!$B$2:$B$101,MATCH(B69,Leases!$A$2:$A$101,0)),""))</f>
      </c>
      <c r="G69" s="16">
        <f>IF(A69="","",MONTH(A69))</f>
      </c>
      <c r="H69" s="22">
        <f>IF(A69="",0,IF(YEAR(A69)&lt;&gt;Properties!$C$5,0,N(D69)*IFERROR(INDEX(Lists!$B$1:$B$7,MATCH(C69,Lists!$A$1:$A$7,0)),0)))</f>
      </c>
      <c r="I69" s="22">
        <f>IF(A69="",0,IF(YEAR(A69)&lt;&gt;Properties!$C$5,0,N(D69)*IFERROR(INDEX(Lists!$C$1:$C$7,MATCH(C69,Lists!$A$1:$A$7,0)),0)))</f>
      </c>
      <c r="J69" s="22">
        <f>IF(A69="",0,IF(YEAR(A69)&lt;&gt;Properties!$C$5,0,N(D69)*IFERROR(INDEX(Lists!$D$1:$D$7,MATCH(C69,Lists!$A$1:$A$7,0)),0)))</f>
      </c>
    </row>
    <row r="70" spans="1:10" x14ac:dyDescent="0.25">
      <c r="A70" s="11"/>
      <c r="B70" s="19"/>
      <c r="C70" s="19"/>
      <c r="D70" s="23"/>
      <c r="E70" s="19"/>
      <c r="F70" s="13">
        <f>IF(B70="","",IFERROR(INDEX(Leases!$B$2:$B$101,MATCH(B70,Leases!$A$2:$A$101,0)),""))</f>
      </c>
      <c r="G70" s="16">
        <f>IF(A70="","",MONTH(A70))</f>
      </c>
      <c r="H70" s="22">
        <f>IF(A70="",0,IF(YEAR(A70)&lt;&gt;Properties!$C$5,0,N(D70)*IFERROR(INDEX(Lists!$B$1:$B$7,MATCH(C70,Lists!$A$1:$A$7,0)),0)))</f>
      </c>
      <c r="I70" s="22">
        <f>IF(A70="",0,IF(YEAR(A70)&lt;&gt;Properties!$C$5,0,N(D70)*IFERROR(INDEX(Lists!$C$1:$C$7,MATCH(C70,Lists!$A$1:$A$7,0)),0)))</f>
      </c>
      <c r="J70" s="22">
        <f>IF(A70="",0,IF(YEAR(A70)&lt;&gt;Properties!$C$5,0,N(D70)*IFERROR(INDEX(Lists!$D$1:$D$7,MATCH(C70,Lists!$A$1:$A$7,0)),0)))</f>
      </c>
    </row>
    <row r="71" spans="1:10" x14ac:dyDescent="0.25">
      <c r="A71" s="11"/>
      <c r="B71" s="19"/>
      <c r="C71" s="19"/>
      <c r="D71" s="23"/>
      <c r="E71" s="19"/>
      <c r="F71" s="13">
        <f>IF(B71="","",IFERROR(INDEX(Leases!$B$2:$B$101,MATCH(B71,Leases!$A$2:$A$101,0)),""))</f>
      </c>
      <c r="G71" s="16">
        <f>IF(A71="","",MONTH(A71))</f>
      </c>
      <c r="H71" s="22">
        <f>IF(A71="",0,IF(YEAR(A71)&lt;&gt;Properties!$C$5,0,N(D71)*IFERROR(INDEX(Lists!$B$1:$B$7,MATCH(C71,Lists!$A$1:$A$7,0)),0)))</f>
      </c>
      <c r="I71" s="22">
        <f>IF(A71="",0,IF(YEAR(A71)&lt;&gt;Properties!$C$5,0,N(D71)*IFERROR(INDEX(Lists!$C$1:$C$7,MATCH(C71,Lists!$A$1:$A$7,0)),0)))</f>
      </c>
      <c r="J71" s="22">
        <f>IF(A71="",0,IF(YEAR(A71)&lt;&gt;Properties!$C$5,0,N(D71)*IFERROR(INDEX(Lists!$D$1:$D$7,MATCH(C71,Lists!$A$1:$A$7,0)),0)))</f>
      </c>
    </row>
    <row r="72" spans="1:10" x14ac:dyDescent="0.25">
      <c r="A72" s="11"/>
      <c r="B72" s="19"/>
      <c r="C72" s="19"/>
      <c r="D72" s="23"/>
      <c r="E72" s="19"/>
      <c r="F72" s="13">
        <f>IF(B72="","",IFERROR(INDEX(Leases!$B$2:$B$101,MATCH(B72,Leases!$A$2:$A$101,0)),""))</f>
      </c>
      <c r="G72" s="16">
        <f>IF(A72="","",MONTH(A72))</f>
      </c>
      <c r="H72" s="22">
        <f>IF(A72="",0,IF(YEAR(A72)&lt;&gt;Properties!$C$5,0,N(D72)*IFERROR(INDEX(Lists!$B$1:$B$7,MATCH(C72,Lists!$A$1:$A$7,0)),0)))</f>
      </c>
      <c r="I72" s="22">
        <f>IF(A72="",0,IF(YEAR(A72)&lt;&gt;Properties!$C$5,0,N(D72)*IFERROR(INDEX(Lists!$C$1:$C$7,MATCH(C72,Lists!$A$1:$A$7,0)),0)))</f>
      </c>
      <c r="J72" s="22">
        <f>IF(A72="",0,IF(YEAR(A72)&lt;&gt;Properties!$C$5,0,N(D72)*IFERROR(INDEX(Lists!$D$1:$D$7,MATCH(C72,Lists!$A$1:$A$7,0)),0)))</f>
      </c>
    </row>
    <row r="73" spans="1:10" x14ac:dyDescent="0.25">
      <c r="A73" s="11"/>
      <c r="B73" s="19"/>
      <c r="C73" s="19"/>
      <c r="D73" s="23"/>
      <c r="E73" s="19"/>
      <c r="F73" s="13">
        <f>IF(B73="","",IFERROR(INDEX(Leases!$B$2:$B$101,MATCH(B73,Leases!$A$2:$A$101,0)),""))</f>
      </c>
      <c r="G73" s="16">
        <f>IF(A73="","",MONTH(A73))</f>
      </c>
      <c r="H73" s="22">
        <f>IF(A73="",0,IF(YEAR(A73)&lt;&gt;Properties!$C$5,0,N(D73)*IFERROR(INDEX(Lists!$B$1:$B$7,MATCH(C73,Lists!$A$1:$A$7,0)),0)))</f>
      </c>
      <c r="I73" s="22">
        <f>IF(A73="",0,IF(YEAR(A73)&lt;&gt;Properties!$C$5,0,N(D73)*IFERROR(INDEX(Lists!$C$1:$C$7,MATCH(C73,Lists!$A$1:$A$7,0)),0)))</f>
      </c>
      <c r="J73" s="22">
        <f>IF(A73="",0,IF(YEAR(A73)&lt;&gt;Properties!$C$5,0,N(D73)*IFERROR(INDEX(Lists!$D$1:$D$7,MATCH(C73,Lists!$A$1:$A$7,0)),0)))</f>
      </c>
    </row>
    <row r="74" spans="1:10" x14ac:dyDescent="0.25">
      <c r="A74" s="11"/>
      <c r="B74" s="19"/>
      <c r="C74" s="19"/>
      <c r="D74" s="23"/>
      <c r="E74" s="19"/>
      <c r="F74" s="13">
        <f>IF(B74="","",IFERROR(INDEX(Leases!$B$2:$B$101,MATCH(B74,Leases!$A$2:$A$101,0)),""))</f>
      </c>
      <c r="G74" s="16">
        <f>IF(A74="","",MONTH(A74))</f>
      </c>
      <c r="H74" s="22">
        <f>IF(A74="",0,IF(YEAR(A74)&lt;&gt;Properties!$C$5,0,N(D74)*IFERROR(INDEX(Lists!$B$1:$B$7,MATCH(C74,Lists!$A$1:$A$7,0)),0)))</f>
      </c>
      <c r="I74" s="22">
        <f>IF(A74="",0,IF(YEAR(A74)&lt;&gt;Properties!$C$5,0,N(D74)*IFERROR(INDEX(Lists!$C$1:$C$7,MATCH(C74,Lists!$A$1:$A$7,0)),0)))</f>
      </c>
      <c r="J74" s="22">
        <f>IF(A74="",0,IF(YEAR(A74)&lt;&gt;Properties!$C$5,0,N(D74)*IFERROR(INDEX(Lists!$D$1:$D$7,MATCH(C74,Lists!$A$1:$A$7,0)),0)))</f>
      </c>
    </row>
    <row r="75" spans="1:10" x14ac:dyDescent="0.25">
      <c r="A75" s="11"/>
      <c r="B75" s="19"/>
      <c r="C75" s="19"/>
      <c r="D75" s="23"/>
      <c r="E75" s="19"/>
      <c r="F75" s="13">
        <f>IF(B75="","",IFERROR(INDEX(Leases!$B$2:$B$101,MATCH(B75,Leases!$A$2:$A$101,0)),""))</f>
      </c>
      <c r="G75" s="16">
        <f>IF(A75="","",MONTH(A75))</f>
      </c>
      <c r="H75" s="22">
        <f>IF(A75="",0,IF(YEAR(A75)&lt;&gt;Properties!$C$5,0,N(D75)*IFERROR(INDEX(Lists!$B$1:$B$7,MATCH(C75,Lists!$A$1:$A$7,0)),0)))</f>
      </c>
      <c r="I75" s="22">
        <f>IF(A75="",0,IF(YEAR(A75)&lt;&gt;Properties!$C$5,0,N(D75)*IFERROR(INDEX(Lists!$C$1:$C$7,MATCH(C75,Lists!$A$1:$A$7,0)),0)))</f>
      </c>
      <c r="J75" s="22">
        <f>IF(A75="",0,IF(YEAR(A75)&lt;&gt;Properties!$C$5,0,N(D75)*IFERROR(INDEX(Lists!$D$1:$D$7,MATCH(C75,Lists!$A$1:$A$7,0)),0)))</f>
      </c>
    </row>
    <row r="76" spans="1:10" x14ac:dyDescent="0.25">
      <c r="A76" s="11"/>
      <c r="B76" s="19"/>
      <c r="C76" s="19"/>
      <c r="D76" s="23"/>
      <c r="E76" s="19"/>
      <c r="F76" s="13">
        <f>IF(B76="","",IFERROR(INDEX(Leases!$B$2:$B$101,MATCH(B76,Leases!$A$2:$A$101,0)),""))</f>
      </c>
      <c r="G76" s="16">
        <f>IF(A76="","",MONTH(A76))</f>
      </c>
      <c r="H76" s="22">
        <f>IF(A76="",0,IF(YEAR(A76)&lt;&gt;Properties!$C$5,0,N(D76)*IFERROR(INDEX(Lists!$B$1:$B$7,MATCH(C76,Lists!$A$1:$A$7,0)),0)))</f>
      </c>
      <c r="I76" s="22">
        <f>IF(A76="",0,IF(YEAR(A76)&lt;&gt;Properties!$C$5,0,N(D76)*IFERROR(INDEX(Lists!$C$1:$C$7,MATCH(C76,Lists!$A$1:$A$7,0)),0)))</f>
      </c>
      <c r="J76" s="22">
        <f>IF(A76="",0,IF(YEAR(A76)&lt;&gt;Properties!$C$5,0,N(D76)*IFERROR(INDEX(Lists!$D$1:$D$7,MATCH(C76,Lists!$A$1:$A$7,0)),0)))</f>
      </c>
    </row>
    <row r="77" spans="1:10" x14ac:dyDescent="0.25">
      <c r="A77" s="11"/>
      <c r="B77" s="19"/>
      <c r="C77" s="19"/>
      <c r="D77" s="23"/>
      <c r="E77" s="19"/>
      <c r="F77" s="13">
        <f>IF(B77="","",IFERROR(INDEX(Leases!$B$2:$B$101,MATCH(B77,Leases!$A$2:$A$101,0)),""))</f>
      </c>
      <c r="G77" s="16">
        <f>IF(A77="","",MONTH(A77))</f>
      </c>
      <c r="H77" s="22">
        <f>IF(A77="",0,IF(YEAR(A77)&lt;&gt;Properties!$C$5,0,N(D77)*IFERROR(INDEX(Lists!$B$1:$B$7,MATCH(C77,Lists!$A$1:$A$7,0)),0)))</f>
      </c>
      <c r="I77" s="22">
        <f>IF(A77="",0,IF(YEAR(A77)&lt;&gt;Properties!$C$5,0,N(D77)*IFERROR(INDEX(Lists!$C$1:$C$7,MATCH(C77,Lists!$A$1:$A$7,0)),0)))</f>
      </c>
      <c r="J77" s="22">
        <f>IF(A77="",0,IF(YEAR(A77)&lt;&gt;Properties!$C$5,0,N(D77)*IFERROR(INDEX(Lists!$D$1:$D$7,MATCH(C77,Lists!$A$1:$A$7,0)),0)))</f>
      </c>
    </row>
    <row r="78" spans="1:10" x14ac:dyDescent="0.25">
      <c r="A78" s="11"/>
      <c r="B78" s="19"/>
      <c r="C78" s="19"/>
      <c r="D78" s="23"/>
      <c r="E78" s="19"/>
      <c r="F78" s="13">
        <f>IF(B78="","",IFERROR(INDEX(Leases!$B$2:$B$101,MATCH(B78,Leases!$A$2:$A$101,0)),""))</f>
      </c>
      <c r="G78" s="16">
        <f>IF(A78="","",MONTH(A78))</f>
      </c>
      <c r="H78" s="22">
        <f>IF(A78="",0,IF(YEAR(A78)&lt;&gt;Properties!$C$5,0,N(D78)*IFERROR(INDEX(Lists!$B$1:$B$7,MATCH(C78,Lists!$A$1:$A$7,0)),0)))</f>
      </c>
      <c r="I78" s="22">
        <f>IF(A78="",0,IF(YEAR(A78)&lt;&gt;Properties!$C$5,0,N(D78)*IFERROR(INDEX(Lists!$C$1:$C$7,MATCH(C78,Lists!$A$1:$A$7,0)),0)))</f>
      </c>
      <c r="J78" s="22">
        <f>IF(A78="",0,IF(YEAR(A78)&lt;&gt;Properties!$C$5,0,N(D78)*IFERROR(INDEX(Lists!$D$1:$D$7,MATCH(C78,Lists!$A$1:$A$7,0)),0)))</f>
      </c>
    </row>
    <row r="79" spans="1:10" x14ac:dyDescent="0.25">
      <c r="A79" s="11"/>
      <c r="B79" s="19"/>
      <c r="C79" s="19"/>
      <c r="D79" s="23"/>
      <c r="E79" s="19"/>
      <c r="F79" s="13">
        <f>IF(B79="","",IFERROR(INDEX(Leases!$B$2:$B$101,MATCH(B79,Leases!$A$2:$A$101,0)),""))</f>
      </c>
      <c r="G79" s="16">
        <f>IF(A79="","",MONTH(A79))</f>
      </c>
      <c r="H79" s="22">
        <f>IF(A79="",0,IF(YEAR(A79)&lt;&gt;Properties!$C$5,0,N(D79)*IFERROR(INDEX(Lists!$B$1:$B$7,MATCH(C79,Lists!$A$1:$A$7,0)),0)))</f>
      </c>
      <c r="I79" s="22">
        <f>IF(A79="",0,IF(YEAR(A79)&lt;&gt;Properties!$C$5,0,N(D79)*IFERROR(INDEX(Lists!$C$1:$C$7,MATCH(C79,Lists!$A$1:$A$7,0)),0)))</f>
      </c>
      <c r="J79" s="22">
        <f>IF(A79="",0,IF(YEAR(A79)&lt;&gt;Properties!$C$5,0,N(D79)*IFERROR(INDEX(Lists!$D$1:$D$7,MATCH(C79,Lists!$A$1:$A$7,0)),0)))</f>
      </c>
    </row>
    <row r="80" spans="1:10" x14ac:dyDescent="0.25">
      <c r="A80" s="11"/>
      <c r="B80" s="19"/>
      <c r="C80" s="19"/>
      <c r="D80" s="23"/>
      <c r="E80" s="19"/>
      <c r="F80" s="13">
        <f>IF(B80="","",IFERROR(INDEX(Leases!$B$2:$B$101,MATCH(B80,Leases!$A$2:$A$101,0)),""))</f>
      </c>
      <c r="G80" s="16">
        <f>IF(A80="","",MONTH(A80))</f>
      </c>
      <c r="H80" s="22">
        <f>IF(A80="",0,IF(YEAR(A80)&lt;&gt;Properties!$C$5,0,N(D80)*IFERROR(INDEX(Lists!$B$1:$B$7,MATCH(C80,Lists!$A$1:$A$7,0)),0)))</f>
      </c>
      <c r="I80" s="22">
        <f>IF(A80="",0,IF(YEAR(A80)&lt;&gt;Properties!$C$5,0,N(D80)*IFERROR(INDEX(Lists!$C$1:$C$7,MATCH(C80,Lists!$A$1:$A$7,0)),0)))</f>
      </c>
      <c r="J80" s="22">
        <f>IF(A80="",0,IF(YEAR(A80)&lt;&gt;Properties!$C$5,0,N(D80)*IFERROR(INDEX(Lists!$D$1:$D$7,MATCH(C80,Lists!$A$1:$A$7,0)),0)))</f>
      </c>
    </row>
    <row r="81" spans="1:10" x14ac:dyDescent="0.25">
      <c r="A81" s="11"/>
      <c r="B81" s="19"/>
      <c r="C81" s="19"/>
      <c r="D81" s="23"/>
      <c r="E81" s="19"/>
      <c r="F81" s="13">
        <f>IF(B81="","",IFERROR(INDEX(Leases!$B$2:$B$101,MATCH(B81,Leases!$A$2:$A$101,0)),""))</f>
      </c>
      <c r="G81" s="16">
        <f>IF(A81="","",MONTH(A81))</f>
      </c>
      <c r="H81" s="22">
        <f>IF(A81="",0,IF(YEAR(A81)&lt;&gt;Properties!$C$5,0,N(D81)*IFERROR(INDEX(Lists!$B$1:$B$7,MATCH(C81,Lists!$A$1:$A$7,0)),0)))</f>
      </c>
      <c r="I81" s="22">
        <f>IF(A81="",0,IF(YEAR(A81)&lt;&gt;Properties!$C$5,0,N(D81)*IFERROR(INDEX(Lists!$C$1:$C$7,MATCH(C81,Lists!$A$1:$A$7,0)),0)))</f>
      </c>
      <c r="J81" s="22">
        <f>IF(A81="",0,IF(YEAR(A81)&lt;&gt;Properties!$C$5,0,N(D81)*IFERROR(INDEX(Lists!$D$1:$D$7,MATCH(C81,Lists!$A$1:$A$7,0)),0)))</f>
      </c>
    </row>
    <row r="82" spans="1:10" x14ac:dyDescent="0.25">
      <c r="A82" s="11"/>
      <c r="B82" s="19"/>
      <c r="C82" s="19"/>
      <c r="D82" s="23"/>
      <c r="E82" s="19"/>
      <c r="F82" s="13">
        <f>IF(B82="","",IFERROR(INDEX(Leases!$B$2:$B$101,MATCH(B82,Leases!$A$2:$A$101,0)),""))</f>
      </c>
      <c r="G82" s="16">
        <f>IF(A82="","",MONTH(A82))</f>
      </c>
      <c r="H82" s="22">
        <f>IF(A82="",0,IF(YEAR(A82)&lt;&gt;Properties!$C$5,0,N(D82)*IFERROR(INDEX(Lists!$B$1:$B$7,MATCH(C82,Lists!$A$1:$A$7,0)),0)))</f>
      </c>
      <c r="I82" s="22">
        <f>IF(A82="",0,IF(YEAR(A82)&lt;&gt;Properties!$C$5,0,N(D82)*IFERROR(INDEX(Lists!$C$1:$C$7,MATCH(C82,Lists!$A$1:$A$7,0)),0)))</f>
      </c>
      <c r="J82" s="22">
        <f>IF(A82="",0,IF(YEAR(A82)&lt;&gt;Properties!$C$5,0,N(D82)*IFERROR(INDEX(Lists!$D$1:$D$7,MATCH(C82,Lists!$A$1:$A$7,0)),0)))</f>
      </c>
    </row>
    <row r="83" spans="1:10" x14ac:dyDescent="0.25">
      <c r="A83" s="11"/>
      <c r="B83" s="19"/>
      <c r="C83" s="19"/>
      <c r="D83" s="23"/>
      <c r="E83" s="19"/>
      <c r="F83" s="13">
        <f>IF(B83="","",IFERROR(INDEX(Leases!$B$2:$B$101,MATCH(B83,Leases!$A$2:$A$101,0)),""))</f>
      </c>
      <c r="G83" s="16">
        <f>IF(A83="","",MONTH(A83))</f>
      </c>
      <c r="H83" s="22">
        <f>IF(A83="",0,IF(YEAR(A83)&lt;&gt;Properties!$C$5,0,N(D83)*IFERROR(INDEX(Lists!$B$1:$B$7,MATCH(C83,Lists!$A$1:$A$7,0)),0)))</f>
      </c>
      <c r="I83" s="22">
        <f>IF(A83="",0,IF(YEAR(A83)&lt;&gt;Properties!$C$5,0,N(D83)*IFERROR(INDEX(Lists!$C$1:$C$7,MATCH(C83,Lists!$A$1:$A$7,0)),0)))</f>
      </c>
      <c r="J83" s="22">
        <f>IF(A83="",0,IF(YEAR(A83)&lt;&gt;Properties!$C$5,0,N(D83)*IFERROR(INDEX(Lists!$D$1:$D$7,MATCH(C83,Lists!$A$1:$A$7,0)),0)))</f>
      </c>
    </row>
    <row r="84" spans="1:10" x14ac:dyDescent="0.25">
      <c r="A84" s="11"/>
      <c r="B84" s="19"/>
      <c r="C84" s="19"/>
      <c r="D84" s="23"/>
      <c r="E84" s="19"/>
      <c r="F84" s="13">
        <f>IF(B84="","",IFERROR(INDEX(Leases!$B$2:$B$101,MATCH(B84,Leases!$A$2:$A$101,0)),""))</f>
      </c>
      <c r="G84" s="16">
        <f>IF(A84="","",MONTH(A84))</f>
      </c>
      <c r="H84" s="22">
        <f>IF(A84="",0,IF(YEAR(A84)&lt;&gt;Properties!$C$5,0,N(D84)*IFERROR(INDEX(Lists!$B$1:$B$7,MATCH(C84,Lists!$A$1:$A$7,0)),0)))</f>
      </c>
      <c r="I84" s="22">
        <f>IF(A84="",0,IF(YEAR(A84)&lt;&gt;Properties!$C$5,0,N(D84)*IFERROR(INDEX(Lists!$C$1:$C$7,MATCH(C84,Lists!$A$1:$A$7,0)),0)))</f>
      </c>
      <c r="J84" s="22">
        <f>IF(A84="",0,IF(YEAR(A84)&lt;&gt;Properties!$C$5,0,N(D84)*IFERROR(INDEX(Lists!$D$1:$D$7,MATCH(C84,Lists!$A$1:$A$7,0)),0)))</f>
      </c>
    </row>
    <row r="85" spans="1:10" x14ac:dyDescent="0.25">
      <c r="A85" s="11"/>
      <c r="B85" s="19"/>
      <c r="C85" s="19"/>
      <c r="D85" s="23"/>
      <c r="E85" s="19"/>
      <c r="F85" s="13">
        <f>IF(B85="","",IFERROR(INDEX(Leases!$B$2:$B$101,MATCH(B85,Leases!$A$2:$A$101,0)),""))</f>
      </c>
      <c r="G85" s="16">
        <f>IF(A85="","",MONTH(A85))</f>
      </c>
      <c r="H85" s="22">
        <f>IF(A85="",0,IF(YEAR(A85)&lt;&gt;Properties!$C$5,0,N(D85)*IFERROR(INDEX(Lists!$B$1:$B$7,MATCH(C85,Lists!$A$1:$A$7,0)),0)))</f>
      </c>
      <c r="I85" s="22">
        <f>IF(A85="",0,IF(YEAR(A85)&lt;&gt;Properties!$C$5,0,N(D85)*IFERROR(INDEX(Lists!$C$1:$C$7,MATCH(C85,Lists!$A$1:$A$7,0)),0)))</f>
      </c>
      <c r="J85" s="22">
        <f>IF(A85="",0,IF(YEAR(A85)&lt;&gt;Properties!$C$5,0,N(D85)*IFERROR(INDEX(Lists!$D$1:$D$7,MATCH(C85,Lists!$A$1:$A$7,0)),0)))</f>
      </c>
    </row>
    <row r="86" spans="1:10" x14ac:dyDescent="0.25">
      <c r="A86" s="11"/>
      <c r="B86" s="19"/>
      <c r="C86" s="19"/>
      <c r="D86" s="23"/>
      <c r="E86" s="19"/>
      <c r="F86" s="13">
        <f>IF(B86="","",IFERROR(INDEX(Leases!$B$2:$B$101,MATCH(B86,Leases!$A$2:$A$101,0)),""))</f>
      </c>
      <c r="G86" s="16">
        <f>IF(A86="","",MONTH(A86))</f>
      </c>
      <c r="H86" s="22">
        <f>IF(A86="",0,IF(YEAR(A86)&lt;&gt;Properties!$C$5,0,N(D86)*IFERROR(INDEX(Lists!$B$1:$B$7,MATCH(C86,Lists!$A$1:$A$7,0)),0)))</f>
      </c>
      <c r="I86" s="22">
        <f>IF(A86="",0,IF(YEAR(A86)&lt;&gt;Properties!$C$5,0,N(D86)*IFERROR(INDEX(Lists!$C$1:$C$7,MATCH(C86,Lists!$A$1:$A$7,0)),0)))</f>
      </c>
      <c r="J86" s="22">
        <f>IF(A86="",0,IF(YEAR(A86)&lt;&gt;Properties!$C$5,0,N(D86)*IFERROR(INDEX(Lists!$D$1:$D$7,MATCH(C86,Lists!$A$1:$A$7,0)),0)))</f>
      </c>
    </row>
    <row r="87" spans="1:10" x14ac:dyDescent="0.25">
      <c r="A87" s="11"/>
      <c r="B87" s="19"/>
      <c r="C87" s="19"/>
      <c r="D87" s="23"/>
      <c r="E87" s="19"/>
      <c r="F87" s="13">
        <f>IF(B87="","",IFERROR(INDEX(Leases!$B$2:$B$101,MATCH(B87,Leases!$A$2:$A$101,0)),""))</f>
      </c>
      <c r="G87" s="16">
        <f>IF(A87="","",MONTH(A87))</f>
      </c>
      <c r="H87" s="22">
        <f>IF(A87="",0,IF(YEAR(A87)&lt;&gt;Properties!$C$5,0,N(D87)*IFERROR(INDEX(Lists!$B$1:$B$7,MATCH(C87,Lists!$A$1:$A$7,0)),0)))</f>
      </c>
      <c r="I87" s="22">
        <f>IF(A87="",0,IF(YEAR(A87)&lt;&gt;Properties!$C$5,0,N(D87)*IFERROR(INDEX(Lists!$C$1:$C$7,MATCH(C87,Lists!$A$1:$A$7,0)),0)))</f>
      </c>
      <c r="J87" s="22">
        <f>IF(A87="",0,IF(YEAR(A87)&lt;&gt;Properties!$C$5,0,N(D87)*IFERROR(INDEX(Lists!$D$1:$D$7,MATCH(C87,Lists!$A$1:$A$7,0)),0)))</f>
      </c>
    </row>
    <row r="88" spans="1:10" x14ac:dyDescent="0.25">
      <c r="A88" s="11"/>
      <c r="B88" s="19"/>
      <c r="C88" s="19"/>
      <c r="D88" s="23"/>
      <c r="E88" s="19"/>
      <c r="F88" s="13">
        <f>IF(B88="","",IFERROR(INDEX(Leases!$B$2:$B$101,MATCH(B88,Leases!$A$2:$A$101,0)),""))</f>
      </c>
      <c r="G88" s="16">
        <f>IF(A88="","",MONTH(A88))</f>
      </c>
      <c r="H88" s="22">
        <f>IF(A88="",0,IF(YEAR(A88)&lt;&gt;Properties!$C$5,0,N(D88)*IFERROR(INDEX(Lists!$B$1:$B$7,MATCH(C88,Lists!$A$1:$A$7,0)),0)))</f>
      </c>
      <c r="I88" s="22">
        <f>IF(A88="",0,IF(YEAR(A88)&lt;&gt;Properties!$C$5,0,N(D88)*IFERROR(INDEX(Lists!$C$1:$C$7,MATCH(C88,Lists!$A$1:$A$7,0)),0)))</f>
      </c>
      <c r="J88" s="22">
        <f>IF(A88="",0,IF(YEAR(A88)&lt;&gt;Properties!$C$5,0,N(D88)*IFERROR(INDEX(Lists!$D$1:$D$7,MATCH(C88,Lists!$A$1:$A$7,0)),0)))</f>
      </c>
    </row>
    <row r="89" spans="1:10" x14ac:dyDescent="0.25">
      <c r="A89" s="11"/>
      <c r="B89" s="19"/>
      <c r="C89" s="19"/>
      <c r="D89" s="23"/>
      <c r="E89" s="19"/>
      <c r="F89" s="13">
        <f>IF(B89="","",IFERROR(INDEX(Leases!$B$2:$B$101,MATCH(B89,Leases!$A$2:$A$101,0)),""))</f>
      </c>
      <c r="G89" s="16">
        <f>IF(A89="","",MONTH(A89))</f>
      </c>
      <c r="H89" s="22">
        <f>IF(A89="",0,IF(YEAR(A89)&lt;&gt;Properties!$C$5,0,N(D89)*IFERROR(INDEX(Lists!$B$1:$B$7,MATCH(C89,Lists!$A$1:$A$7,0)),0)))</f>
      </c>
      <c r="I89" s="22">
        <f>IF(A89="",0,IF(YEAR(A89)&lt;&gt;Properties!$C$5,0,N(D89)*IFERROR(INDEX(Lists!$C$1:$C$7,MATCH(C89,Lists!$A$1:$A$7,0)),0)))</f>
      </c>
      <c r="J89" s="22">
        <f>IF(A89="",0,IF(YEAR(A89)&lt;&gt;Properties!$C$5,0,N(D89)*IFERROR(INDEX(Lists!$D$1:$D$7,MATCH(C89,Lists!$A$1:$A$7,0)),0)))</f>
      </c>
    </row>
    <row r="90" spans="1:10" x14ac:dyDescent="0.25">
      <c r="A90" s="11"/>
      <c r="B90" s="19"/>
      <c r="C90" s="19"/>
      <c r="D90" s="23"/>
      <c r="E90" s="19"/>
      <c r="F90" s="13">
        <f>IF(B90="","",IFERROR(INDEX(Leases!$B$2:$B$101,MATCH(B90,Leases!$A$2:$A$101,0)),""))</f>
      </c>
      <c r="G90" s="16">
        <f>IF(A90="","",MONTH(A90))</f>
      </c>
      <c r="H90" s="22">
        <f>IF(A90="",0,IF(YEAR(A90)&lt;&gt;Properties!$C$5,0,N(D90)*IFERROR(INDEX(Lists!$B$1:$B$7,MATCH(C90,Lists!$A$1:$A$7,0)),0)))</f>
      </c>
      <c r="I90" s="22">
        <f>IF(A90="",0,IF(YEAR(A90)&lt;&gt;Properties!$C$5,0,N(D90)*IFERROR(INDEX(Lists!$C$1:$C$7,MATCH(C90,Lists!$A$1:$A$7,0)),0)))</f>
      </c>
      <c r="J90" s="22">
        <f>IF(A90="",0,IF(YEAR(A90)&lt;&gt;Properties!$C$5,0,N(D90)*IFERROR(INDEX(Lists!$D$1:$D$7,MATCH(C90,Lists!$A$1:$A$7,0)),0)))</f>
      </c>
    </row>
    <row r="91" spans="1:10" x14ac:dyDescent="0.25">
      <c r="A91" s="11"/>
      <c r="B91" s="19"/>
      <c r="C91" s="19"/>
      <c r="D91" s="23"/>
      <c r="E91" s="19"/>
      <c r="F91" s="13">
        <f>IF(B91="","",IFERROR(INDEX(Leases!$B$2:$B$101,MATCH(B91,Leases!$A$2:$A$101,0)),""))</f>
      </c>
      <c r="G91" s="16">
        <f>IF(A91="","",MONTH(A91))</f>
      </c>
      <c r="H91" s="22">
        <f>IF(A91="",0,IF(YEAR(A91)&lt;&gt;Properties!$C$5,0,N(D91)*IFERROR(INDEX(Lists!$B$1:$B$7,MATCH(C91,Lists!$A$1:$A$7,0)),0)))</f>
      </c>
      <c r="I91" s="22">
        <f>IF(A91="",0,IF(YEAR(A91)&lt;&gt;Properties!$C$5,0,N(D91)*IFERROR(INDEX(Lists!$C$1:$C$7,MATCH(C91,Lists!$A$1:$A$7,0)),0)))</f>
      </c>
      <c r="J91" s="22">
        <f>IF(A91="",0,IF(YEAR(A91)&lt;&gt;Properties!$C$5,0,N(D91)*IFERROR(INDEX(Lists!$D$1:$D$7,MATCH(C91,Lists!$A$1:$A$7,0)),0)))</f>
      </c>
    </row>
    <row r="92" spans="1:10" x14ac:dyDescent="0.25">
      <c r="A92" s="11"/>
      <c r="B92" s="19"/>
      <c r="C92" s="19"/>
      <c r="D92" s="23"/>
      <c r="E92" s="19"/>
      <c r="F92" s="13">
        <f>IF(B92="","",IFERROR(INDEX(Leases!$B$2:$B$101,MATCH(B92,Leases!$A$2:$A$101,0)),""))</f>
      </c>
      <c r="G92" s="16">
        <f>IF(A92="","",MONTH(A92))</f>
      </c>
      <c r="H92" s="22">
        <f>IF(A92="",0,IF(YEAR(A92)&lt;&gt;Properties!$C$5,0,N(D92)*IFERROR(INDEX(Lists!$B$1:$B$7,MATCH(C92,Lists!$A$1:$A$7,0)),0)))</f>
      </c>
      <c r="I92" s="22">
        <f>IF(A92="",0,IF(YEAR(A92)&lt;&gt;Properties!$C$5,0,N(D92)*IFERROR(INDEX(Lists!$C$1:$C$7,MATCH(C92,Lists!$A$1:$A$7,0)),0)))</f>
      </c>
      <c r="J92" s="22">
        <f>IF(A92="",0,IF(YEAR(A92)&lt;&gt;Properties!$C$5,0,N(D92)*IFERROR(INDEX(Lists!$D$1:$D$7,MATCH(C92,Lists!$A$1:$A$7,0)),0)))</f>
      </c>
    </row>
    <row r="93" spans="1:10" x14ac:dyDescent="0.25">
      <c r="A93" s="11"/>
      <c r="B93" s="19"/>
      <c r="C93" s="19"/>
      <c r="D93" s="23"/>
      <c r="E93" s="19"/>
      <c r="F93" s="13">
        <f>IF(B93="","",IFERROR(INDEX(Leases!$B$2:$B$101,MATCH(B93,Leases!$A$2:$A$101,0)),""))</f>
      </c>
      <c r="G93" s="16">
        <f>IF(A93="","",MONTH(A93))</f>
      </c>
      <c r="H93" s="22">
        <f>IF(A93="",0,IF(YEAR(A93)&lt;&gt;Properties!$C$5,0,N(D93)*IFERROR(INDEX(Lists!$B$1:$B$7,MATCH(C93,Lists!$A$1:$A$7,0)),0)))</f>
      </c>
      <c r="I93" s="22">
        <f>IF(A93="",0,IF(YEAR(A93)&lt;&gt;Properties!$C$5,0,N(D93)*IFERROR(INDEX(Lists!$C$1:$C$7,MATCH(C93,Lists!$A$1:$A$7,0)),0)))</f>
      </c>
      <c r="J93" s="22">
        <f>IF(A93="",0,IF(YEAR(A93)&lt;&gt;Properties!$C$5,0,N(D93)*IFERROR(INDEX(Lists!$D$1:$D$7,MATCH(C93,Lists!$A$1:$A$7,0)),0)))</f>
      </c>
    </row>
    <row r="94" spans="1:10" x14ac:dyDescent="0.25">
      <c r="A94" s="11"/>
      <c r="B94" s="19"/>
      <c r="C94" s="19"/>
      <c r="D94" s="23"/>
      <c r="E94" s="19"/>
      <c r="F94" s="13">
        <f>IF(B94="","",IFERROR(INDEX(Leases!$B$2:$B$101,MATCH(B94,Leases!$A$2:$A$101,0)),""))</f>
      </c>
      <c r="G94" s="16">
        <f>IF(A94="","",MONTH(A94))</f>
      </c>
      <c r="H94" s="22">
        <f>IF(A94="",0,IF(YEAR(A94)&lt;&gt;Properties!$C$5,0,N(D94)*IFERROR(INDEX(Lists!$B$1:$B$7,MATCH(C94,Lists!$A$1:$A$7,0)),0)))</f>
      </c>
      <c r="I94" s="22">
        <f>IF(A94="",0,IF(YEAR(A94)&lt;&gt;Properties!$C$5,0,N(D94)*IFERROR(INDEX(Lists!$C$1:$C$7,MATCH(C94,Lists!$A$1:$A$7,0)),0)))</f>
      </c>
      <c r="J94" s="22">
        <f>IF(A94="",0,IF(YEAR(A94)&lt;&gt;Properties!$C$5,0,N(D94)*IFERROR(INDEX(Lists!$D$1:$D$7,MATCH(C94,Lists!$A$1:$A$7,0)),0)))</f>
      </c>
    </row>
    <row r="95" spans="1:10" x14ac:dyDescent="0.25">
      <c r="A95" s="11"/>
      <c r="B95" s="19"/>
      <c r="C95" s="19"/>
      <c r="D95" s="23"/>
      <c r="E95" s="19"/>
      <c r="F95" s="13">
        <f>IF(B95="","",IFERROR(INDEX(Leases!$B$2:$B$101,MATCH(B95,Leases!$A$2:$A$101,0)),""))</f>
      </c>
      <c r="G95" s="16">
        <f>IF(A95="","",MONTH(A95))</f>
      </c>
      <c r="H95" s="22">
        <f>IF(A95="",0,IF(YEAR(A95)&lt;&gt;Properties!$C$5,0,N(D95)*IFERROR(INDEX(Lists!$B$1:$B$7,MATCH(C95,Lists!$A$1:$A$7,0)),0)))</f>
      </c>
      <c r="I95" s="22">
        <f>IF(A95="",0,IF(YEAR(A95)&lt;&gt;Properties!$C$5,0,N(D95)*IFERROR(INDEX(Lists!$C$1:$C$7,MATCH(C95,Lists!$A$1:$A$7,0)),0)))</f>
      </c>
      <c r="J95" s="22">
        <f>IF(A95="",0,IF(YEAR(A95)&lt;&gt;Properties!$C$5,0,N(D95)*IFERROR(INDEX(Lists!$D$1:$D$7,MATCH(C95,Lists!$A$1:$A$7,0)),0)))</f>
      </c>
    </row>
    <row r="96" spans="1:10" x14ac:dyDescent="0.25">
      <c r="A96" s="11"/>
      <c r="B96" s="19"/>
      <c r="C96" s="19"/>
      <c r="D96" s="23"/>
      <c r="E96" s="19"/>
      <c r="F96" s="13">
        <f>IF(B96="","",IFERROR(INDEX(Leases!$B$2:$B$101,MATCH(B96,Leases!$A$2:$A$101,0)),""))</f>
      </c>
      <c r="G96" s="16">
        <f>IF(A96="","",MONTH(A96))</f>
      </c>
      <c r="H96" s="22">
        <f>IF(A96="",0,IF(YEAR(A96)&lt;&gt;Properties!$C$5,0,N(D96)*IFERROR(INDEX(Lists!$B$1:$B$7,MATCH(C96,Lists!$A$1:$A$7,0)),0)))</f>
      </c>
      <c r="I96" s="22">
        <f>IF(A96="",0,IF(YEAR(A96)&lt;&gt;Properties!$C$5,0,N(D96)*IFERROR(INDEX(Lists!$C$1:$C$7,MATCH(C96,Lists!$A$1:$A$7,0)),0)))</f>
      </c>
      <c r="J96" s="22">
        <f>IF(A96="",0,IF(YEAR(A96)&lt;&gt;Properties!$C$5,0,N(D96)*IFERROR(INDEX(Lists!$D$1:$D$7,MATCH(C96,Lists!$A$1:$A$7,0)),0)))</f>
      </c>
    </row>
    <row r="97" spans="1:10" x14ac:dyDescent="0.25">
      <c r="A97" s="11"/>
      <c r="B97" s="19"/>
      <c r="C97" s="19"/>
      <c r="D97" s="23"/>
      <c r="E97" s="19"/>
      <c r="F97" s="13">
        <f>IF(B97="","",IFERROR(INDEX(Leases!$B$2:$B$101,MATCH(B97,Leases!$A$2:$A$101,0)),""))</f>
      </c>
      <c r="G97" s="16">
        <f>IF(A97="","",MONTH(A97))</f>
      </c>
      <c r="H97" s="22">
        <f>IF(A97="",0,IF(YEAR(A97)&lt;&gt;Properties!$C$5,0,N(D97)*IFERROR(INDEX(Lists!$B$1:$B$7,MATCH(C97,Lists!$A$1:$A$7,0)),0)))</f>
      </c>
      <c r="I97" s="22">
        <f>IF(A97="",0,IF(YEAR(A97)&lt;&gt;Properties!$C$5,0,N(D97)*IFERROR(INDEX(Lists!$C$1:$C$7,MATCH(C97,Lists!$A$1:$A$7,0)),0)))</f>
      </c>
      <c r="J97" s="22">
        <f>IF(A97="",0,IF(YEAR(A97)&lt;&gt;Properties!$C$5,0,N(D97)*IFERROR(INDEX(Lists!$D$1:$D$7,MATCH(C97,Lists!$A$1:$A$7,0)),0)))</f>
      </c>
    </row>
    <row r="98" spans="1:10" x14ac:dyDescent="0.25">
      <c r="A98" s="11"/>
      <c r="B98" s="19"/>
      <c r="C98" s="19"/>
      <c r="D98" s="23"/>
      <c r="E98" s="19"/>
      <c r="F98" s="13">
        <f>IF(B98="","",IFERROR(INDEX(Leases!$B$2:$B$101,MATCH(B98,Leases!$A$2:$A$101,0)),""))</f>
      </c>
      <c r="G98" s="16">
        <f>IF(A98="","",MONTH(A98))</f>
      </c>
      <c r="H98" s="22">
        <f>IF(A98="",0,IF(YEAR(A98)&lt;&gt;Properties!$C$5,0,N(D98)*IFERROR(INDEX(Lists!$B$1:$B$7,MATCH(C98,Lists!$A$1:$A$7,0)),0)))</f>
      </c>
      <c r="I98" s="22">
        <f>IF(A98="",0,IF(YEAR(A98)&lt;&gt;Properties!$C$5,0,N(D98)*IFERROR(INDEX(Lists!$C$1:$C$7,MATCH(C98,Lists!$A$1:$A$7,0)),0)))</f>
      </c>
      <c r="J98" s="22">
        <f>IF(A98="",0,IF(YEAR(A98)&lt;&gt;Properties!$C$5,0,N(D98)*IFERROR(INDEX(Lists!$D$1:$D$7,MATCH(C98,Lists!$A$1:$A$7,0)),0)))</f>
      </c>
    </row>
    <row r="99" spans="1:10" x14ac:dyDescent="0.25">
      <c r="A99" s="11"/>
      <c r="B99" s="19"/>
      <c r="C99" s="19"/>
      <c r="D99" s="23"/>
      <c r="E99" s="19"/>
      <c r="F99" s="13">
        <f>IF(B99="","",IFERROR(INDEX(Leases!$B$2:$B$101,MATCH(B99,Leases!$A$2:$A$101,0)),""))</f>
      </c>
      <c r="G99" s="16">
        <f>IF(A99="","",MONTH(A99))</f>
      </c>
      <c r="H99" s="22">
        <f>IF(A99="",0,IF(YEAR(A99)&lt;&gt;Properties!$C$5,0,N(D99)*IFERROR(INDEX(Lists!$B$1:$B$7,MATCH(C99,Lists!$A$1:$A$7,0)),0)))</f>
      </c>
      <c r="I99" s="22">
        <f>IF(A99="",0,IF(YEAR(A99)&lt;&gt;Properties!$C$5,0,N(D99)*IFERROR(INDEX(Lists!$C$1:$C$7,MATCH(C99,Lists!$A$1:$A$7,0)),0)))</f>
      </c>
      <c r="J99" s="22">
        <f>IF(A99="",0,IF(YEAR(A99)&lt;&gt;Properties!$C$5,0,N(D99)*IFERROR(INDEX(Lists!$D$1:$D$7,MATCH(C99,Lists!$A$1:$A$7,0)),0)))</f>
      </c>
    </row>
    <row r="100" spans="1:10" x14ac:dyDescent="0.25">
      <c r="A100" s="11"/>
      <c r="B100" s="19"/>
      <c r="C100" s="19"/>
      <c r="D100" s="23"/>
      <c r="E100" s="19"/>
      <c r="F100" s="13">
        <f>IF(B100="","",IFERROR(INDEX(Leases!$B$2:$B$101,MATCH(B100,Leases!$A$2:$A$101,0)),""))</f>
      </c>
      <c r="G100" s="16">
        <f>IF(A100="","",MONTH(A100))</f>
      </c>
      <c r="H100" s="22">
        <f>IF(A100="",0,IF(YEAR(A100)&lt;&gt;Properties!$C$5,0,N(D100)*IFERROR(INDEX(Lists!$B$1:$B$7,MATCH(C100,Lists!$A$1:$A$7,0)),0)))</f>
      </c>
      <c r="I100" s="22">
        <f>IF(A100="",0,IF(YEAR(A100)&lt;&gt;Properties!$C$5,0,N(D100)*IFERROR(INDEX(Lists!$C$1:$C$7,MATCH(C100,Lists!$A$1:$A$7,0)),0)))</f>
      </c>
      <c r="J100" s="22">
        <f>IF(A100="",0,IF(YEAR(A100)&lt;&gt;Properties!$C$5,0,N(D100)*IFERROR(INDEX(Lists!$D$1:$D$7,MATCH(C100,Lists!$A$1:$A$7,0)),0)))</f>
      </c>
    </row>
    <row r="101" spans="1:10" x14ac:dyDescent="0.25">
      <c r="A101" s="11"/>
      <c r="B101" s="19"/>
      <c r="C101" s="19"/>
      <c r="D101" s="23"/>
      <c r="E101" s="19"/>
      <c r="F101" s="13">
        <f>IF(B101="","",IFERROR(INDEX(Leases!$B$2:$B$101,MATCH(B101,Leases!$A$2:$A$101,0)),""))</f>
      </c>
      <c r="G101" s="16">
        <f>IF(A101="","",MONTH(A101))</f>
      </c>
      <c r="H101" s="22">
        <f>IF(A101="",0,IF(YEAR(A101)&lt;&gt;Properties!$C$5,0,N(D101)*IFERROR(INDEX(Lists!$B$1:$B$7,MATCH(C101,Lists!$A$1:$A$7,0)),0)))</f>
      </c>
      <c r="I101" s="22">
        <f>IF(A101="",0,IF(YEAR(A101)&lt;&gt;Properties!$C$5,0,N(D101)*IFERROR(INDEX(Lists!$C$1:$C$7,MATCH(C101,Lists!$A$1:$A$7,0)),0)))</f>
      </c>
      <c r="J101" s="22">
        <f>IF(A101="",0,IF(YEAR(A101)&lt;&gt;Properties!$C$5,0,N(D101)*IFERROR(INDEX(Lists!$D$1:$D$7,MATCH(C101,Lists!$A$1:$A$7,0)),0)))</f>
      </c>
    </row>
    <row r="102" spans="1:10" x14ac:dyDescent="0.25">
      <c r="A102" s="11"/>
      <c r="B102" s="19"/>
      <c r="C102" s="19"/>
      <c r="D102" s="23"/>
      <c r="E102" s="19"/>
      <c r="F102" s="13">
        <f>IF(B102="","",IFERROR(INDEX(Leases!$B$2:$B$101,MATCH(B102,Leases!$A$2:$A$101,0)),""))</f>
      </c>
      <c r="G102" s="16">
        <f>IF(A102="","",MONTH(A102))</f>
      </c>
      <c r="H102" s="22">
        <f>IF(A102="",0,IF(YEAR(A102)&lt;&gt;Properties!$C$5,0,N(D102)*IFERROR(INDEX(Lists!$B$1:$B$7,MATCH(C102,Lists!$A$1:$A$7,0)),0)))</f>
      </c>
      <c r="I102" s="22">
        <f>IF(A102="",0,IF(YEAR(A102)&lt;&gt;Properties!$C$5,0,N(D102)*IFERROR(INDEX(Lists!$C$1:$C$7,MATCH(C102,Lists!$A$1:$A$7,0)),0)))</f>
      </c>
      <c r="J102" s="22">
        <f>IF(A102="",0,IF(YEAR(A102)&lt;&gt;Properties!$C$5,0,N(D102)*IFERROR(INDEX(Lists!$D$1:$D$7,MATCH(C102,Lists!$A$1:$A$7,0)),0)))</f>
      </c>
    </row>
    <row r="103" spans="1:10" x14ac:dyDescent="0.25">
      <c r="A103" s="11"/>
      <c r="B103" s="19"/>
      <c r="C103" s="19"/>
      <c r="D103" s="23"/>
      <c r="E103" s="19"/>
      <c r="F103" s="13">
        <f>IF(B103="","",IFERROR(INDEX(Leases!$B$2:$B$101,MATCH(B103,Leases!$A$2:$A$101,0)),""))</f>
      </c>
      <c r="G103" s="16">
        <f>IF(A103="","",MONTH(A103))</f>
      </c>
      <c r="H103" s="22">
        <f>IF(A103="",0,IF(YEAR(A103)&lt;&gt;Properties!$C$5,0,N(D103)*IFERROR(INDEX(Lists!$B$1:$B$7,MATCH(C103,Lists!$A$1:$A$7,0)),0)))</f>
      </c>
      <c r="I103" s="22">
        <f>IF(A103="",0,IF(YEAR(A103)&lt;&gt;Properties!$C$5,0,N(D103)*IFERROR(INDEX(Lists!$C$1:$C$7,MATCH(C103,Lists!$A$1:$A$7,0)),0)))</f>
      </c>
      <c r="J103" s="22">
        <f>IF(A103="",0,IF(YEAR(A103)&lt;&gt;Properties!$C$5,0,N(D103)*IFERROR(INDEX(Lists!$D$1:$D$7,MATCH(C103,Lists!$A$1:$A$7,0)),0)))</f>
      </c>
    </row>
    <row r="104" spans="1:10" x14ac:dyDescent="0.25">
      <c r="A104" s="11"/>
      <c r="B104" s="19"/>
      <c r="C104" s="19"/>
      <c r="D104" s="23"/>
      <c r="E104" s="19"/>
      <c r="F104" s="13">
        <f>IF(B104="","",IFERROR(INDEX(Leases!$B$2:$B$101,MATCH(B104,Leases!$A$2:$A$101,0)),""))</f>
      </c>
      <c r="G104" s="16">
        <f>IF(A104="","",MONTH(A104))</f>
      </c>
      <c r="H104" s="22">
        <f>IF(A104="",0,IF(YEAR(A104)&lt;&gt;Properties!$C$5,0,N(D104)*IFERROR(INDEX(Lists!$B$1:$B$7,MATCH(C104,Lists!$A$1:$A$7,0)),0)))</f>
      </c>
      <c r="I104" s="22">
        <f>IF(A104="",0,IF(YEAR(A104)&lt;&gt;Properties!$C$5,0,N(D104)*IFERROR(INDEX(Lists!$C$1:$C$7,MATCH(C104,Lists!$A$1:$A$7,0)),0)))</f>
      </c>
      <c r="J104" s="22">
        <f>IF(A104="",0,IF(YEAR(A104)&lt;&gt;Properties!$C$5,0,N(D104)*IFERROR(INDEX(Lists!$D$1:$D$7,MATCH(C104,Lists!$A$1:$A$7,0)),0)))</f>
      </c>
    </row>
    <row r="105" spans="1:10" x14ac:dyDescent="0.25">
      <c r="A105" s="11"/>
      <c r="B105" s="19"/>
      <c r="C105" s="19"/>
      <c r="D105" s="23"/>
      <c r="E105" s="19"/>
      <c r="F105" s="13">
        <f>IF(B105="","",IFERROR(INDEX(Leases!$B$2:$B$101,MATCH(B105,Leases!$A$2:$A$101,0)),""))</f>
      </c>
      <c r="G105" s="16">
        <f>IF(A105="","",MONTH(A105))</f>
      </c>
      <c r="H105" s="22">
        <f>IF(A105="",0,IF(YEAR(A105)&lt;&gt;Properties!$C$5,0,N(D105)*IFERROR(INDEX(Lists!$B$1:$B$7,MATCH(C105,Lists!$A$1:$A$7,0)),0)))</f>
      </c>
      <c r="I105" s="22">
        <f>IF(A105="",0,IF(YEAR(A105)&lt;&gt;Properties!$C$5,0,N(D105)*IFERROR(INDEX(Lists!$C$1:$C$7,MATCH(C105,Lists!$A$1:$A$7,0)),0)))</f>
      </c>
      <c r="J105" s="22">
        <f>IF(A105="",0,IF(YEAR(A105)&lt;&gt;Properties!$C$5,0,N(D105)*IFERROR(INDEX(Lists!$D$1:$D$7,MATCH(C105,Lists!$A$1:$A$7,0)),0)))</f>
      </c>
    </row>
    <row r="106" spans="1:10" x14ac:dyDescent="0.25">
      <c r="A106" s="11"/>
      <c r="B106" s="19"/>
      <c r="C106" s="19"/>
      <c r="D106" s="23"/>
      <c r="E106" s="19"/>
      <c r="F106" s="13">
        <f>IF(B106="","",IFERROR(INDEX(Leases!$B$2:$B$101,MATCH(B106,Leases!$A$2:$A$101,0)),""))</f>
      </c>
      <c r="G106" s="16">
        <f>IF(A106="","",MONTH(A106))</f>
      </c>
      <c r="H106" s="22">
        <f>IF(A106="",0,IF(YEAR(A106)&lt;&gt;Properties!$C$5,0,N(D106)*IFERROR(INDEX(Lists!$B$1:$B$7,MATCH(C106,Lists!$A$1:$A$7,0)),0)))</f>
      </c>
      <c r="I106" s="22">
        <f>IF(A106="",0,IF(YEAR(A106)&lt;&gt;Properties!$C$5,0,N(D106)*IFERROR(INDEX(Lists!$C$1:$C$7,MATCH(C106,Lists!$A$1:$A$7,0)),0)))</f>
      </c>
      <c r="J106" s="22">
        <f>IF(A106="",0,IF(YEAR(A106)&lt;&gt;Properties!$C$5,0,N(D106)*IFERROR(INDEX(Lists!$D$1:$D$7,MATCH(C106,Lists!$A$1:$A$7,0)),0)))</f>
      </c>
    </row>
    <row r="107" spans="1:10" x14ac:dyDescent="0.25">
      <c r="A107" s="11"/>
      <c r="B107" s="19"/>
      <c r="C107" s="19"/>
      <c r="D107" s="23"/>
      <c r="E107" s="19"/>
      <c r="F107" s="13">
        <f>IF(B107="","",IFERROR(INDEX(Leases!$B$2:$B$101,MATCH(B107,Leases!$A$2:$A$101,0)),""))</f>
      </c>
      <c r="G107" s="16">
        <f>IF(A107="","",MONTH(A107))</f>
      </c>
      <c r="H107" s="22">
        <f>IF(A107="",0,IF(YEAR(A107)&lt;&gt;Properties!$C$5,0,N(D107)*IFERROR(INDEX(Lists!$B$1:$B$7,MATCH(C107,Lists!$A$1:$A$7,0)),0)))</f>
      </c>
      <c r="I107" s="22">
        <f>IF(A107="",0,IF(YEAR(A107)&lt;&gt;Properties!$C$5,0,N(D107)*IFERROR(INDEX(Lists!$C$1:$C$7,MATCH(C107,Lists!$A$1:$A$7,0)),0)))</f>
      </c>
      <c r="J107" s="22">
        <f>IF(A107="",0,IF(YEAR(A107)&lt;&gt;Properties!$C$5,0,N(D107)*IFERROR(INDEX(Lists!$D$1:$D$7,MATCH(C107,Lists!$A$1:$A$7,0)),0)))</f>
      </c>
    </row>
    <row r="108" spans="1:10" x14ac:dyDescent="0.25">
      <c r="A108" s="11"/>
      <c r="B108" s="19"/>
      <c r="C108" s="19"/>
      <c r="D108" s="23"/>
      <c r="E108" s="19"/>
      <c r="F108" s="13">
        <f>IF(B108="","",IFERROR(INDEX(Leases!$B$2:$B$101,MATCH(B108,Leases!$A$2:$A$101,0)),""))</f>
      </c>
      <c r="G108" s="16">
        <f>IF(A108="","",MONTH(A108))</f>
      </c>
      <c r="H108" s="22">
        <f>IF(A108="",0,IF(YEAR(A108)&lt;&gt;Properties!$C$5,0,N(D108)*IFERROR(INDEX(Lists!$B$1:$B$7,MATCH(C108,Lists!$A$1:$A$7,0)),0)))</f>
      </c>
      <c r="I108" s="22">
        <f>IF(A108="",0,IF(YEAR(A108)&lt;&gt;Properties!$C$5,0,N(D108)*IFERROR(INDEX(Lists!$C$1:$C$7,MATCH(C108,Lists!$A$1:$A$7,0)),0)))</f>
      </c>
      <c r="J108" s="22">
        <f>IF(A108="",0,IF(YEAR(A108)&lt;&gt;Properties!$C$5,0,N(D108)*IFERROR(INDEX(Lists!$D$1:$D$7,MATCH(C108,Lists!$A$1:$A$7,0)),0)))</f>
      </c>
    </row>
    <row r="109" spans="1:10" x14ac:dyDescent="0.25">
      <c r="A109" s="11"/>
      <c r="B109" s="19"/>
      <c r="C109" s="19"/>
      <c r="D109" s="23"/>
      <c r="E109" s="19"/>
      <c r="F109" s="13">
        <f>IF(B109="","",IFERROR(INDEX(Leases!$B$2:$B$101,MATCH(B109,Leases!$A$2:$A$101,0)),""))</f>
      </c>
      <c r="G109" s="16">
        <f>IF(A109="","",MONTH(A109))</f>
      </c>
      <c r="H109" s="22">
        <f>IF(A109="",0,IF(YEAR(A109)&lt;&gt;Properties!$C$5,0,N(D109)*IFERROR(INDEX(Lists!$B$1:$B$7,MATCH(C109,Lists!$A$1:$A$7,0)),0)))</f>
      </c>
      <c r="I109" s="22">
        <f>IF(A109="",0,IF(YEAR(A109)&lt;&gt;Properties!$C$5,0,N(D109)*IFERROR(INDEX(Lists!$C$1:$C$7,MATCH(C109,Lists!$A$1:$A$7,0)),0)))</f>
      </c>
      <c r="J109" s="22">
        <f>IF(A109="",0,IF(YEAR(A109)&lt;&gt;Properties!$C$5,0,N(D109)*IFERROR(INDEX(Lists!$D$1:$D$7,MATCH(C109,Lists!$A$1:$A$7,0)),0)))</f>
      </c>
    </row>
    <row r="110" spans="1:10" x14ac:dyDescent="0.25">
      <c r="A110" s="11"/>
      <c r="B110" s="19"/>
      <c r="C110" s="19"/>
      <c r="D110" s="23"/>
      <c r="E110" s="19"/>
      <c r="F110" s="13">
        <f>IF(B110="","",IFERROR(INDEX(Leases!$B$2:$B$101,MATCH(B110,Leases!$A$2:$A$101,0)),""))</f>
      </c>
      <c r="G110" s="16">
        <f>IF(A110="","",MONTH(A110))</f>
      </c>
      <c r="H110" s="22">
        <f>IF(A110="",0,IF(YEAR(A110)&lt;&gt;Properties!$C$5,0,N(D110)*IFERROR(INDEX(Lists!$B$1:$B$7,MATCH(C110,Lists!$A$1:$A$7,0)),0)))</f>
      </c>
      <c r="I110" s="22">
        <f>IF(A110="",0,IF(YEAR(A110)&lt;&gt;Properties!$C$5,0,N(D110)*IFERROR(INDEX(Lists!$C$1:$C$7,MATCH(C110,Lists!$A$1:$A$7,0)),0)))</f>
      </c>
      <c r="J110" s="22">
        <f>IF(A110="",0,IF(YEAR(A110)&lt;&gt;Properties!$C$5,0,N(D110)*IFERROR(INDEX(Lists!$D$1:$D$7,MATCH(C110,Lists!$A$1:$A$7,0)),0)))</f>
      </c>
    </row>
    <row r="111" spans="1:10" x14ac:dyDescent="0.25">
      <c r="A111" s="11"/>
      <c r="B111" s="19"/>
      <c r="C111" s="19"/>
      <c r="D111" s="23"/>
      <c r="E111" s="19"/>
      <c r="F111" s="13">
        <f>IF(B111="","",IFERROR(INDEX(Leases!$B$2:$B$101,MATCH(B111,Leases!$A$2:$A$101,0)),""))</f>
      </c>
      <c r="G111" s="16">
        <f>IF(A111="","",MONTH(A111))</f>
      </c>
      <c r="H111" s="22">
        <f>IF(A111="",0,IF(YEAR(A111)&lt;&gt;Properties!$C$5,0,N(D111)*IFERROR(INDEX(Lists!$B$1:$B$7,MATCH(C111,Lists!$A$1:$A$7,0)),0)))</f>
      </c>
      <c r="I111" s="22">
        <f>IF(A111="",0,IF(YEAR(A111)&lt;&gt;Properties!$C$5,0,N(D111)*IFERROR(INDEX(Lists!$C$1:$C$7,MATCH(C111,Lists!$A$1:$A$7,0)),0)))</f>
      </c>
      <c r="J111" s="22">
        <f>IF(A111="",0,IF(YEAR(A111)&lt;&gt;Properties!$C$5,0,N(D111)*IFERROR(INDEX(Lists!$D$1:$D$7,MATCH(C111,Lists!$A$1:$A$7,0)),0)))</f>
      </c>
    </row>
    <row r="112" spans="1:10" x14ac:dyDescent="0.25">
      <c r="A112" s="11"/>
      <c r="B112" s="19"/>
      <c r="C112" s="19"/>
      <c r="D112" s="23"/>
      <c r="E112" s="19"/>
      <c r="F112" s="13">
        <f>IF(B112="","",IFERROR(INDEX(Leases!$B$2:$B$101,MATCH(B112,Leases!$A$2:$A$101,0)),""))</f>
      </c>
      <c r="G112" s="16">
        <f>IF(A112="","",MONTH(A112))</f>
      </c>
      <c r="H112" s="22">
        <f>IF(A112="",0,IF(YEAR(A112)&lt;&gt;Properties!$C$5,0,N(D112)*IFERROR(INDEX(Lists!$B$1:$B$7,MATCH(C112,Lists!$A$1:$A$7,0)),0)))</f>
      </c>
      <c r="I112" s="22">
        <f>IF(A112="",0,IF(YEAR(A112)&lt;&gt;Properties!$C$5,0,N(D112)*IFERROR(INDEX(Lists!$C$1:$C$7,MATCH(C112,Lists!$A$1:$A$7,0)),0)))</f>
      </c>
      <c r="J112" s="22">
        <f>IF(A112="",0,IF(YEAR(A112)&lt;&gt;Properties!$C$5,0,N(D112)*IFERROR(INDEX(Lists!$D$1:$D$7,MATCH(C112,Lists!$A$1:$A$7,0)),0)))</f>
      </c>
    </row>
    <row r="113" spans="1:10" x14ac:dyDescent="0.25">
      <c r="A113" s="11"/>
      <c r="B113" s="19"/>
      <c r="C113" s="19"/>
      <c r="D113" s="23"/>
      <c r="E113" s="19"/>
      <c r="F113" s="13">
        <f>IF(B113="","",IFERROR(INDEX(Leases!$B$2:$B$101,MATCH(B113,Leases!$A$2:$A$101,0)),""))</f>
      </c>
      <c r="G113" s="16">
        <f>IF(A113="","",MONTH(A113))</f>
      </c>
      <c r="H113" s="22">
        <f>IF(A113="",0,IF(YEAR(A113)&lt;&gt;Properties!$C$5,0,N(D113)*IFERROR(INDEX(Lists!$B$1:$B$7,MATCH(C113,Lists!$A$1:$A$7,0)),0)))</f>
      </c>
      <c r="I113" s="22">
        <f>IF(A113="",0,IF(YEAR(A113)&lt;&gt;Properties!$C$5,0,N(D113)*IFERROR(INDEX(Lists!$C$1:$C$7,MATCH(C113,Lists!$A$1:$A$7,0)),0)))</f>
      </c>
      <c r="J113" s="22">
        <f>IF(A113="",0,IF(YEAR(A113)&lt;&gt;Properties!$C$5,0,N(D113)*IFERROR(INDEX(Lists!$D$1:$D$7,MATCH(C113,Lists!$A$1:$A$7,0)),0)))</f>
      </c>
    </row>
    <row r="114" spans="1:10" x14ac:dyDescent="0.25">
      <c r="A114" s="11"/>
      <c r="B114" s="19"/>
      <c r="C114" s="19"/>
      <c r="D114" s="23"/>
      <c r="E114" s="19"/>
      <c r="F114" s="13">
        <f>IF(B114="","",IFERROR(INDEX(Leases!$B$2:$B$101,MATCH(B114,Leases!$A$2:$A$101,0)),""))</f>
      </c>
      <c r="G114" s="16">
        <f>IF(A114="","",MONTH(A114))</f>
      </c>
      <c r="H114" s="22">
        <f>IF(A114="",0,IF(YEAR(A114)&lt;&gt;Properties!$C$5,0,N(D114)*IFERROR(INDEX(Lists!$B$1:$B$7,MATCH(C114,Lists!$A$1:$A$7,0)),0)))</f>
      </c>
      <c r="I114" s="22">
        <f>IF(A114="",0,IF(YEAR(A114)&lt;&gt;Properties!$C$5,0,N(D114)*IFERROR(INDEX(Lists!$C$1:$C$7,MATCH(C114,Lists!$A$1:$A$7,0)),0)))</f>
      </c>
      <c r="J114" s="22">
        <f>IF(A114="",0,IF(YEAR(A114)&lt;&gt;Properties!$C$5,0,N(D114)*IFERROR(INDEX(Lists!$D$1:$D$7,MATCH(C114,Lists!$A$1:$A$7,0)),0)))</f>
      </c>
    </row>
    <row r="115" spans="1:10" x14ac:dyDescent="0.25">
      <c r="A115" s="11"/>
      <c r="B115" s="19"/>
      <c r="C115" s="19"/>
      <c r="D115" s="23"/>
      <c r="E115" s="19"/>
      <c r="F115" s="13">
        <f>IF(B115="","",IFERROR(INDEX(Leases!$B$2:$B$101,MATCH(B115,Leases!$A$2:$A$101,0)),""))</f>
      </c>
      <c r="G115" s="16">
        <f>IF(A115="","",MONTH(A115))</f>
      </c>
      <c r="H115" s="22">
        <f>IF(A115="",0,IF(YEAR(A115)&lt;&gt;Properties!$C$5,0,N(D115)*IFERROR(INDEX(Lists!$B$1:$B$7,MATCH(C115,Lists!$A$1:$A$7,0)),0)))</f>
      </c>
      <c r="I115" s="22">
        <f>IF(A115="",0,IF(YEAR(A115)&lt;&gt;Properties!$C$5,0,N(D115)*IFERROR(INDEX(Lists!$C$1:$C$7,MATCH(C115,Lists!$A$1:$A$7,0)),0)))</f>
      </c>
      <c r="J115" s="22">
        <f>IF(A115="",0,IF(YEAR(A115)&lt;&gt;Properties!$C$5,0,N(D115)*IFERROR(INDEX(Lists!$D$1:$D$7,MATCH(C115,Lists!$A$1:$A$7,0)),0)))</f>
      </c>
    </row>
    <row r="116" spans="1:10" x14ac:dyDescent="0.25">
      <c r="A116" s="11"/>
      <c r="B116" s="19"/>
      <c r="C116" s="19"/>
      <c r="D116" s="23"/>
      <c r="E116" s="19"/>
      <c r="F116" s="13">
        <f>IF(B116="","",IFERROR(INDEX(Leases!$B$2:$B$101,MATCH(B116,Leases!$A$2:$A$101,0)),""))</f>
      </c>
      <c r="G116" s="16">
        <f>IF(A116="","",MONTH(A116))</f>
      </c>
      <c r="H116" s="22">
        <f>IF(A116="",0,IF(YEAR(A116)&lt;&gt;Properties!$C$5,0,N(D116)*IFERROR(INDEX(Lists!$B$1:$B$7,MATCH(C116,Lists!$A$1:$A$7,0)),0)))</f>
      </c>
      <c r="I116" s="22">
        <f>IF(A116="",0,IF(YEAR(A116)&lt;&gt;Properties!$C$5,0,N(D116)*IFERROR(INDEX(Lists!$C$1:$C$7,MATCH(C116,Lists!$A$1:$A$7,0)),0)))</f>
      </c>
      <c r="J116" s="22">
        <f>IF(A116="",0,IF(YEAR(A116)&lt;&gt;Properties!$C$5,0,N(D116)*IFERROR(INDEX(Lists!$D$1:$D$7,MATCH(C116,Lists!$A$1:$A$7,0)),0)))</f>
      </c>
    </row>
    <row r="117" spans="1:10" x14ac:dyDescent="0.25">
      <c r="A117" s="11"/>
      <c r="B117" s="19"/>
      <c r="C117" s="19"/>
      <c r="D117" s="23"/>
      <c r="E117" s="19"/>
      <c r="F117" s="13">
        <f>IF(B117="","",IFERROR(INDEX(Leases!$B$2:$B$101,MATCH(B117,Leases!$A$2:$A$101,0)),""))</f>
      </c>
      <c r="G117" s="16">
        <f>IF(A117="","",MONTH(A117))</f>
      </c>
      <c r="H117" s="22">
        <f>IF(A117="",0,IF(YEAR(A117)&lt;&gt;Properties!$C$5,0,N(D117)*IFERROR(INDEX(Lists!$B$1:$B$7,MATCH(C117,Lists!$A$1:$A$7,0)),0)))</f>
      </c>
      <c r="I117" s="22">
        <f>IF(A117="",0,IF(YEAR(A117)&lt;&gt;Properties!$C$5,0,N(D117)*IFERROR(INDEX(Lists!$C$1:$C$7,MATCH(C117,Lists!$A$1:$A$7,0)),0)))</f>
      </c>
      <c r="J117" s="22">
        <f>IF(A117="",0,IF(YEAR(A117)&lt;&gt;Properties!$C$5,0,N(D117)*IFERROR(INDEX(Lists!$D$1:$D$7,MATCH(C117,Lists!$A$1:$A$7,0)),0)))</f>
      </c>
    </row>
    <row r="118" spans="1:10" x14ac:dyDescent="0.25">
      <c r="A118" s="11"/>
      <c r="B118" s="19"/>
      <c r="C118" s="19"/>
      <c r="D118" s="23"/>
      <c r="E118" s="19"/>
      <c r="F118" s="13">
        <f>IF(B118="","",IFERROR(INDEX(Leases!$B$2:$B$101,MATCH(B118,Leases!$A$2:$A$101,0)),""))</f>
      </c>
      <c r="G118" s="16">
        <f>IF(A118="","",MONTH(A118))</f>
      </c>
      <c r="H118" s="22">
        <f>IF(A118="",0,IF(YEAR(A118)&lt;&gt;Properties!$C$5,0,N(D118)*IFERROR(INDEX(Lists!$B$1:$B$7,MATCH(C118,Lists!$A$1:$A$7,0)),0)))</f>
      </c>
      <c r="I118" s="22">
        <f>IF(A118="",0,IF(YEAR(A118)&lt;&gt;Properties!$C$5,0,N(D118)*IFERROR(INDEX(Lists!$C$1:$C$7,MATCH(C118,Lists!$A$1:$A$7,0)),0)))</f>
      </c>
      <c r="J118" s="22">
        <f>IF(A118="",0,IF(YEAR(A118)&lt;&gt;Properties!$C$5,0,N(D118)*IFERROR(INDEX(Lists!$D$1:$D$7,MATCH(C118,Lists!$A$1:$A$7,0)),0)))</f>
      </c>
    </row>
    <row r="119" spans="1:10" x14ac:dyDescent="0.25">
      <c r="A119" s="11"/>
      <c r="B119" s="19"/>
      <c r="C119" s="19"/>
      <c r="D119" s="23"/>
      <c r="E119" s="19"/>
      <c r="F119" s="13">
        <f>IF(B119="","",IFERROR(INDEX(Leases!$B$2:$B$101,MATCH(B119,Leases!$A$2:$A$101,0)),""))</f>
      </c>
      <c r="G119" s="16">
        <f>IF(A119="","",MONTH(A119))</f>
      </c>
      <c r="H119" s="22">
        <f>IF(A119="",0,IF(YEAR(A119)&lt;&gt;Properties!$C$5,0,N(D119)*IFERROR(INDEX(Lists!$B$1:$B$7,MATCH(C119,Lists!$A$1:$A$7,0)),0)))</f>
      </c>
      <c r="I119" s="22">
        <f>IF(A119="",0,IF(YEAR(A119)&lt;&gt;Properties!$C$5,0,N(D119)*IFERROR(INDEX(Lists!$C$1:$C$7,MATCH(C119,Lists!$A$1:$A$7,0)),0)))</f>
      </c>
      <c r="J119" s="22">
        <f>IF(A119="",0,IF(YEAR(A119)&lt;&gt;Properties!$C$5,0,N(D119)*IFERROR(INDEX(Lists!$D$1:$D$7,MATCH(C119,Lists!$A$1:$A$7,0)),0)))</f>
      </c>
    </row>
    <row r="120" spans="1:10" x14ac:dyDescent="0.25">
      <c r="A120" s="11"/>
      <c r="B120" s="19"/>
      <c r="C120" s="19"/>
      <c r="D120" s="23"/>
      <c r="E120" s="19"/>
      <c r="F120" s="13">
        <f>IF(B120="","",IFERROR(INDEX(Leases!$B$2:$B$101,MATCH(B120,Leases!$A$2:$A$101,0)),""))</f>
      </c>
      <c r="G120" s="16">
        <f>IF(A120="","",MONTH(A120))</f>
      </c>
      <c r="H120" s="22">
        <f>IF(A120="",0,IF(YEAR(A120)&lt;&gt;Properties!$C$5,0,N(D120)*IFERROR(INDEX(Lists!$B$1:$B$7,MATCH(C120,Lists!$A$1:$A$7,0)),0)))</f>
      </c>
      <c r="I120" s="22">
        <f>IF(A120="",0,IF(YEAR(A120)&lt;&gt;Properties!$C$5,0,N(D120)*IFERROR(INDEX(Lists!$C$1:$C$7,MATCH(C120,Lists!$A$1:$A$7,0)),0)))</f>
      </c>
      <c r="J120" s="22">
        <f>IF(A120="",0,IF(YEAR(A120)&lt;&gt;Properties!$C$5,0,N(D120)*IFERROR(INDEX(Lists!$D$1:$D$7,MATCH(C120,Lists!$A$1:$A$7,0)),0)))</f>
      </c>
    </row>
    <row r="121" spans="1:10" x14ac:dyDescent="0.25">
      <c r="A121" s="11"/>
      <c r="B121" s="19"/>
      <c r="C121" s="19"/>
      <c r="D121" s="23"/>
      <c r="E121" s="19"/>
      <c r="F121" s="13">
        <f>IF(B121="","",IFERROR(INDEX(Leases!$B$2:$B$101,MATCH(B121,Leases!$A$2:$A$101,0)),""))</f>
      </c>
      <c r="G121" s="16">
        <f>IF(A121="","",MONTH(A121))</f>
      </c>
      <c r="H121" s="22">
        <f>IF(A121="",0,IF(YEAR(A121)&lt;&gt;Properties!$C$5,0,N(D121)*IFERROR(INDEX(Lists!$B$1:$B$7,MATCH(C121,Lists!$A$1:$A$7,0)),0)))</f>
      </c>
      <c r="I121" s="22">
        <f>IF(A121="",0,IF(YEAR(A121)&lt;&gt;Properties!$C$5,0,N(D121)*IFERROR(INDEX(Lists!$C$1:$C$7,MATCH(C121,Lists!$A$1:$A$7,0)),0)))</f>
      </c>
      <c r="J121" s="22">
        <f>IF(A121="",0,IF(YEAR(A121)&lt;&gt;Properties!$C$5,0,N(D121)*IFERROR(INDEX(Lists!$D$1:$D$7,MATCH(C121,Lists!$A$1:$A$7,0)),0)))</f>
      </c>
    </row>
    <row r="122" spans="1:10" x14ac:dyDescent="0.25">
      <c r="A122" s="11"/>
      <c r="B122" s="19"/>
      <c r="C122" s="19"/>
      <c r="D122" s="23"/>
      <c r="E122" s="19"/>
      <c r="F122" s="13">
        <f>IF(B122="","",IFERROR(INDEX(Leases!$B$2:$B$101,MATCH(B122,Leases!$A$2:$A$101,0)),""))</f>
      </c>
      <c r="G122" s="16">
        <f>IF(A122="","",MONTH(A122))</f>
      </c>
      <c r="H122" s="22">
        <f>IF(A122="",0,IF(YEAR(A122)&lt;&gt;Properties!$C$5,0,N(D122)*IFERROR(INDEX(Lists!$B$1:$B$7,MATCH(C122,Lists!$A$1:$A$7,0)),0)))</f>
      </c>
      <c r="I122" s="22">
        <f>IF(A122="",0,IF(YEAR(A122)&lt;&gt;Properties!$C$5,0,N(D122)*IFERROR(INDEX(Lists!$C$1:$C$7,MATCH(C122,Lists!$A$1:$A$7,0)),0)))</f>
      </c>
      <c r="J122" s="22">
        <f>IF(A122="",0,IF(YEAR(A122)&lt;&gt;Properties!$C$5,0,N(D122)*IFERROR(INDEX(Lists!$D$1:$D$7,MATCH(C122,Lists!$A$1:$A$7,0)),0)))</f>
      </c>
    </row>
    <row r="123" spans="1:10" x14ac:dyDescent="0.25">
      <c r="A123" s="11"/>
      <c r="B123" s="19"/>
      <c r="C123" s="19"/>
      <c r="D123" s="23"/>
      <c r="E123" s="19"/>
      <c r="F123" s="13">
        <f>IF(B123="","",IFERROR(INDEX(Leases!$B$2:$B$101,MATCH(B123,Leases!$A$2:$A$101,0)),""))</f>
      </c>
      <c r="G123" s="16">
        <f>IF(A123="","",MONTH(A123))</f>
      </c>
      <c r="H123" s="22">
        <f>IF(A123="",0,IF(YEAR(A123)&lt;&gt;Properties!$C$5,0,N(D123)*IFERROR(INDEX(Lists!$B$1:$B$7,MATCH(C123,Lists!$A$1:$A$7,0)),0)))</f>
      </c>
      <c r="I123" s="22">
        <f>IF(A123="",0,IF(YEAR(A123)&lt;&gt;Properties!$C$5,0,N(D123)*IFERROR(INDEX(Lists!$C$1:$C$7,MATCH(C123,Lists!$A$1:$A$7,0)),0)))</f>
      </c>
      <c r="J123" s="22">
        <f>IF(A123="",0,IF(YEAR(A123)&lt;&gt;Properties!$C$5,0,N(D123)*IFERROR(INDEX(Lists!$D$1:$D$7,MATCH(C123,Lists!$A$1:$A$7,0)),0)))</f>
      </c>
    </row>
    <row r="124" spans="1:10" x14ac:dyDescent="0.25">
      <c r="A124" s="11"/>
      <c r="B124" s="19"/>
      <c r="C124" s="19"/>
      <c r="D124" s="23"/>
      <c r="E124" s="19"/>
      <c r="F124" s="13">
        <f>IF(B124="","",IFERROR(INDEX(Leases!$B$2:$B$101,MATCH(B124,Leases!$A$2:$A$101,0)),""))</f>
      </c>
      <c r="G124" s="16">
        <f>IF(A124="","",MONTH(A124))</f>
      </c>
      <c r="H124" s="22">
        <f>IF(A124="",0,IF(YEAR(A124)&lt;&gt;Properties!$C$5,0,N(D124)*IFERROR(INDEX(Lists!$B$1:$B$7,MATCH(C124,Lists!$A$1:$A$7,0)),0)))</f>
      </c>
      <c r="I124" s="22">
        <f>IF(A124="",0,IF(YEAR(A124)&lt;&gt;Properties!$C$5,0,N(D124)*IFERROR(INDEX(Lists!$C$1:$C$7,MATCH(C124,Lists!$A$1:$A$7,0)),0)))</f>
      </c>
      <c r="J124" s="22">
        <f>IF(A124="",0,IF(YEAR(A124)&lt;&gt;Properties!$C$5,0,N(D124)*IFERROR(INDEX(Lists!$D$1:$D$7,MATCH(C124,Lists!$A$1:$A$7,0)),0)))</f>
      </c>
    </row>
    <row r="125" spans="1:10" x14ac:dyDescent="0.25">
      <c r="A125" s="11"/>
      <c r="B125" s="19"/>
      <c r="C125" s="19"/>
      <c r="D125" s="23"/>
      <c r="E125" s="19"/>
      <c r="F125" s="13">
        <f>IF(B125="","",IFERROR(INDEX(Leases!$B$2:$B$101,MATCH(B125,Leases!$A$2:$A$101,0)),""))</f>
      </c>
      <c r="G125" s="16">
        <f>IF(A125="","",MONTH(A125))</f>
      </c>
      <c r="H125" s="22">
        <f>IF(A125="",0,IF(YEAR(A125)&lt;&gt;Properties!$C$5,0,N(D125)*IFERROR(INDEX(Lists!$B$1:$B$7,MATCH(C125,Lists!$A$1:$A$7,0)),0)))</f>
      </c>
      <c r="I125" s="22">
        <f>IF(A125="",0,IF(YEAR(A125)&lt;&gt;Properties!$C$5,0,N(D125)*IFERROR(INDEX(Lists!$C$1:$C$7,MATCH(C125,Lists!$A$1:$A$7,0)),0)))</f>
      </c>
      <c r="J125" s="22">
        <f>IF(A125="",0,IF(YEAR(A125)&lt;&gt;Properties!$C$5,0,N(D125)*IFERROR(INDEX(Lists!$D$1:$D$7,MATCH(C125,Lists!$A$1:$A$7,0)),0)))</f>
      </c>
    </row>
    <row r="126" spans="1:10" x14ac:dyDescent="0.25">
      <c r="A126" s="11"/>
      <c r="B126" s="19"/>
      <c r="C126" s="19"/>
      <c r="D126" s="23"/>
      <c r="E126" s="19"/>
      <c r="F126" s="13">
        <f>IF(B126="","",IFERROR(INDEX(Leases!$B$2:$B$101,MATCH(B126,Leases!$A$2:$A$101,0)),""))</f>
      </c>
      <c r="G126" s="16">
        <f>IF(A126="","",MONTH(A126))</f>
      </c>
      <c r="H126" s="22">
        <f>IF(A126="",0,IF(YEAR(A126)&lt;&gt;Properties!$C$5,0,N(D126)*IFERROR(INDEX(Lists!$B$1:$B$7,MATCH(C126,Lists!$A$1:$A$7,0)),0)))</f>
      </c>
      <c r="I126" s="22">
        <f>IF(A126="",0,IF(YEAR(A126)&lt;&gt;Properties!$C$5,0,N(D126)*IFERROR(INDEX(Lists!$C$1:$C$7,MATCH(C126,Lists!$A$1:$A$7,0)),0)))</f>
      </c>
      <c r="J126" s="22">
        <f>IF(A126="",0,IF(YEAR(A126)&lt;&gt;Properties!$C$5,0,N(D126)*IFERROR(INDEX(Lists!$D$1:$D$7,MATCH(C126,Lists!$A$1:$A$7,0)),0)))</f>
      </c>
    </row>
    <row r="127" spans="1:10" x14ac:dyDescent="0.25">
      <c r="A127" s="11"/>
      <c r="B127" s="19"/>
      <c r="C127" s="19"/>
      <c r="D127" s="23"/>
      <c r="E127" s="19"/>
      <c r="F127" s="13">
        <f>IF(B127="","",IFERROR(INDEX(Leases!$B$2:$B$101,MATCH(B127,Leases!$A$2:$A$101,0)),""))</f>
      </c>
      <c r="G127" s="16">
        <f>IF(A127="","",MONTH(A127))</f>
      </c>
      <c r="H127" s="22">
        <f>IF(A127="",0,IF(YEAR(A127)&lt;&gt;Properties!$C$5,0,N(D127)*IFERROR(INDEX(Lists!$B$1:$B$7,MATCH(C127,Lists!$A$1:$A$7,0)),0)))</f>
      </c>
      <c r="I127" s="22">
        <f>IF(A127="",0,IF(YEAR(A127)&lt;&gt;Properties!$C$5,0,N(D127)*IFERROR(INDEX(Lists!$C$1:$C$7,MATCH(C127,Lists!$A$1:$A$7,0)),0)))</f>
      </c>
      <c r="J127" s="22">
        <f>IF(A127="",0,IF(YEAR(A127)&lt;&gt;Properties!$C$5,0,N(D127)*IFERROR(INDEX(Lists!$D$1:$D$7,MATCH(C127,Lists!$A$1:$A$7,0)),0)))</f>
      </c>
    </row>
    <row r="128" spans="1:10" x14ac:dyDescent="0.25">
      <c r="A128" s="11"/>
      <c r="B128" s="19"/>
      <c r="C128" s="19"/>
      <c r="D128" s="23"/>
      <c r="E128" s="19"/>
      <c r="F128" s="13">
        <f>IF(B128="","",IFERROR(INDEX(Leases!$B$2:$B$101,MATCH(B128,Leases!$A$2:$A$101,0)),""))</f>
      </c>
      <c r="G128" s="16">
        <f>IF(A128="","",MONTH(A128))</f>
      </c>
      <c r="H128" s="22">
        <f>IF(A128="",0,IF(YEAR(A128)&lt;&gt;Properties!$C$5,0,N(D128)*IFERROR(INDEX(Lists!$B$1:$B$7,MATCH(C128,Lists!$A$1:$A$7,0)),0)))</f>
      </c>
      <c r="I128" s="22">
        <f>IF(A128="",0,IF(YEAR(A128)&lt;&gt;Properties!$C$5,0,N(D128)*IFERROR(INDEX(Lists!$C$1:$C$7,MATCH(C128,Lists!$A$1:$A$7,0)),0)))</f>
      </c>
      <c r="J128" s="22">
        <f>IF(A128="",0,IF(YEAR(A128)&lt;&gt;Properties!$C$5,0,N(D128)*IFERROR(INDEX(Lists!$D$1:$D$7,MATCH(C128,Lists!$A$1:$A$7,0)),0)))</f>
      </c>
    </row>
    <row r="129" spans="1:10" x14ac:dyDescent="0.25">
      <c r="A129" s="11"/>
      <c r="B129" s="19"/>
      <c r="C129" s="19"/>
      <c r="D129" s="23"/>
      <c r="E129" s="19"/>
      <c r="F129" s="13">
        <f>IF(B129="","",IFERROR(INDEX(Leases!$B$2:$B$101,MATCH(B129,Leases!$A$2:$A$101,0)),""))</f>
      </c>
      <c r="G129" s="16">
        <f>IF(A129="","",MONTH(A129))</f>
      </c>
      <c r="H129" s="22">
        <f>IF(A129="",0,IF(YEAR(A129)&lt;&gt;Properties!$C$5,0,N(D129)*IFERROR(INDEX(Lists!$B$1:$B$7,MATCH(C129,Lists!$A$1:$A$7,0)),0)))</f>
      </c>
      <c r="I129" s="22">
        <f>IF(A129="",0,IF(YEAR(A129)&lt;&gt;Properties!$C$5,0,N(D129)*IFERROR(INDEX(Lists!$C$1:$C$7,MATCH(C129,Lists!$A$1:$A$7,0)),0)))</f>
      </c>
      <c r="J129" s="22">
        <f>IF(A129="",0,IF(YEAR(A129)&lt;&gt;Properties!$C$5,0,N(D129)*IFERROR(INDEX(Lists!$D$1:$D$7,MATCH(C129,Lists!$A$1:$A$7,0)),0)))</f>
      </c>
    </row>
    <row r="130" spans="1:10" x14ac:dyDescent="0.25">
      <c r="A130" s="11"/>
      <c r="B130" s="19"/>
      <c r="C130" s="19"/>
      <c r="D130" s="23"/>
      <c r="E130" s="19"/>
      <c r="F130" s="13">
        <f>IF(B130="","",IFERROR(INDEX(Leases!$B$2:$B$101,MATCH(B130,Leases!$A$2:$A$101,0)),""))</f>
      </c>
      <c r="G130" s="16">
        <f>IF(A130="","",MONTH(A130))</f>
      </c>
      <c r="H130" s="22">
        <f>IF(A130="",0,IF(YEAR(A130)&lt;&gt;Properties!$C$5,0,N(D130)*IFERROR(INDEX(Lists!$B$1:$B$7,MATCH(C130,Lists!$A$1:$A$7,0)),0)))</f>
      </c>
      <c r="I130" s="22">
        <f>IF(A130="",0,IF(YEAR(A130)&lt;&gt;Properties!$C$5,0,N(D130)*IFERROR(INDEX(Lists!$C$1:$C$7,MATCH(C130,Lists!$A$1:$A$7,0)),0)))</f>
      </c>
      <c r="J130" s="22">
        <f>IF(A130="",0,IF(YEAR(A130)&lt;&gt;Properties!$C$5,0,N(D130)*IFERROR(INDEX(Lists!$D$1:$D$7,MATCH(C130,Lists!$A$1:$A$7,0)),0)))</f>
      </c>
    </row>
    <row r="131" spans="1:10" x14ac:dyDescent="0.25">
      <c r="A131" s="11"/>
      <c r="B131" s="19"/>
      <c r="C131" s="19"/>
      <c r="D131" s="23"/>
      <c r="E131" s="19"/>
      <c r="F131" s="13">
        <f>IF(B131="","",IFERROR(INDEX(Leases!$B$2:$B$101,MATCH(B131,Leases!$A$2:$A$101,0)),""))</f>
      </c>
      <c r="G131" s="16">
        <f>IF(A131="","",MONTH(A131))</f>
      </c>
      <c r="H131" s="22">
        <f>IF(A131="",0,IF(YEAR(A131)&lt;&gt;Properties!$C$5,0,N(D131)*IFERROR(INDEX(Lists!$B$1:$B$7,MATCH(C131,Lists!$A$1:$A$7,0)),0)))</f>
      </c>
      <c r="I131" s="22">
        <f>IF(A131="",0,IF(YEAR(A131)&lt;&gt;Properties!$C$5,0,N(D131)*IFERROR(INDEX(Lists!$C$1:$C$7,MATCH(C131,Lists!$A$1:$A$7,0)),0)))</f>
      </c>
      <c r="J131" s="22">
        <f>IF(A131="",0,IF(YEAR(A131)&lt;&gt;Properties!$C$5,0,N(D131)*IFERROR(INDEX(Lists!$D$1:$D$7,MATCH(C131,Lists!$A$1:$A$7,0)),0)))</f>
      </c>
    </row>
    <row r="132" spans="1:10" x14ac:dyDescent="0.25">
      <c r="A132" s="11"/>
      <c r="B132" s="19"/>
      <c r="C132" s="19"/>
      <c r="D132" s="23"/>
      <c r="E132" s="19"/>
      <c r="F132" s="13">
        <f>IF(B132="","",IFERROR(INDEX(Leases!$B$2:$B$101,MATCH(B132,Leases!$A$2:$A$101,0)),""))</f>
      </c>
      <c r="G132" s="16">
        <f>IF(A132="","",MONTH(A132))</f>
      </c>
      <c r="H132" s="22">
        <f>IF(A132="",0,IF(YEAR(A132)&lt;&gt;Properties!$C$5,0,N(D132)*IFERROR(INDEX(Lists!$B$1:$B$7,MATCH(C132,Lists!$A$1:$A$7,0)),0)))</f>
      </c>
      <c r="I132" s="22">
        <f>IF(A132="",0,IF(YEAR(A132)&lt;&gt;Properties!$C$5,0,N(D132)*IFERROR(INDEX(Lists!$C$1:$C$7,MATCH(C132,Lists!$A$1:$A$7,0)),0)))</f>
      </c>
      <c r="J132" s="22">
        <f>IF(A132="",0,IF(YEAR(A132)&lt;&gt;Properties!$C$5,0,N(D132)*IFERROR(INDEX(Lists!$D$1:$D$7,MATCH(C132,Lists!$A$1:$A$7,0)),0)))</f>
      </c>
    </row>
    <row r="133" spans="1:10" x14ac:dyDescent="0.25">
      <c r="A133" s="11"/>
      <c r="B133" s="19"/>
      <c r="C133" s="19"/>
      <c r="D133" s="23"/>
      <c r="E133" s="19"/>
      <c r="F133" s="13">
        <f>IF(B133="","",IFERROR(INDEX(Leases!$B$2:$B$101,MATCH(B133,Leases!$A$2:$A$101,0)),""))</f>
      </c>
      <c r="G133" s="16">
        <f>IF(A133="","",MONTH(A133))</f>
      </c>
      <c r="H133" s="22">
        <f>IF(A133="",0,IF(YEAR(A133)&lt;&gt;Properties!$C$5,0,N(D133)*IFERROR(INDEX(Lists!$B$1:$B$7,MATCH(C133,Lists!$A$1:$A$7,0)),0)))</f>
      </c>
      <c r="I133" s="22">
        <f>IF(A133="",0,IF(YEAR(A133)&lt;&gt;Properties!$C$5,0,N(D133)*IFERROR(INDEX(Lists!$C$1:$C$7,MATCH(C133,Lists!$A$1:$A$7,0)),0)))</f>
      </c>
      <c r="J133" s="22">
        <f>IF(A133="",0,IF(YEAR(A133)&lt;&gt;Properties!$C$5,0,N(D133)*IFERROR(INDEX(Lists!$D$1:$D$7,MATCH(C133,Lists!$A$1:$A$7,0)),0)))</f>
      </c>
    </row>
    <row r="134" spans="1:10" x14ac:dyDescent="0.25">
      <c r="A134" s="11"/>
      <c r="B134" s="19"/>
      <c r="C134" s="19"/>
      <c r="D134" s="23"/>
      <c r="E134" s="19"/>
      <c r="F134" s="13">
        <f>IF(B134="","",IFERROR(INDEX(Leases!$B$2:$B$101,MATCH(B134,Leases!$A$2:$A$101,0)),""))</f>
      </c>
      <c r="G134" s="16">
        <f>IF(A134="","",MONTH(A134))</f>
      </c>
      <c r="H134" s="22">
        <f>IF(A134="",0,IF(YEAR(A134)&lt;&gt;Properties!$C$5,0,N(D134)*IFERROR(INDEX(Lists!$B$1:$B$7,MATCH(C134,Lists!$A$1:$A$7,0)),0)))</f>
      </c>
      <c r="I134" s="22">
        <f>IF(A134="",0,IF(YEAR(A134)&lt;&gt;Properties!$C$5,0,N(D134)*IFERROR(INDEX(Lists!$C$1:$C$7,MATCH(C134,Lists!$A$1:$A$7,0)),0)))</f>
      </c>
      <c r="J134" s="22">
        <f>IF(A134="",0,IF(YEAR(A134)&lt;&gt;Properties!$C$5,0,N(D134)*IFERROR(INDEX(Lists!$D$1:$D$7,MATCH(C134,Lists!$A$1:$A$7,0)),0)))</f>
      </c>
    </row>
    <row r="135" spans="1:10" x14ac:dyDescent="0.25">
      <c r="A135" s="11"/>
      <c r="B135" s="19"/>
      <c r="C135" s="19"/>
      <c r="D135" s="23"/>
      <c r="E135" s="19"/>
      <c r="F135" s="13">
        <f>IF(B135="","",IFERROR(INDEX(Leases!$B$2:$B$101,MATCH(B135,Leases!$A$2:$A$101,0)),""))</f>
      </c>
      <c r="G135" s="16">
        <f>IF(A135="","",MONTH(A135))</f>
      </c>
      <c r="H135" s="22">
        <f>IF(A135="",0,IF(YEAR(A135)&lt;&gt;Properties!$C$5,0,N(D135)*IFERROR(INDEX(Lists!$B$1:$B$7,MATCH(C135,Lists!$A$1:$A$7,0)),0)))</f>
      </c>
      <c r="I135" s="22">
        <f>IF(A135="",0,IF(YEAR(A135)&lt;&gt;Properties!$C$5,0,N(D135)*IFERROR(INDEX(Lists!$C$1:$C$7,MATCH(C135,Lists!$A$1:$A$7,0)),0)))</f>
      </c>
      <c r="J135" s="22">
        <f>IF(A135="",0,IF(YEAR(A135)&lt;&gt;Properties!$C$5,0,N(D135)*IFERROR(INDEX(Lists!$D$1:$D$7,MATCH(C135,Lists!$A$1:$A$7,0)),0)))</f>
      </c>
    </row>
    <row r="136" spans="1:10" x14ac:dyDescent="0.25">
      <c r="A136" s="11"/>
      <c r="B136" s="19"/>
      <c r="C136" s="19"/>
      <c r="D136" s="23"/>
      <c r="E136" s="19"/>
      <c r="F136" s="13">
        <f>IF(B136="","",IFERROR(INDEX(Leases!$B$2:$B$101,MATCH(B136,Leases!$A$2:$A$101,0)),""))</f>
      </c>
      <c r="G136" s="16">
        <f>IF(A136="","",MONTH(A136))</f>
      </c>
      <c r="H136" s="22">
        <f>IF(A136="",0,IF(YEAR(A136)&lt;&gt;Properties!$C$5,0,N(D136)*IFERROR(INDEX(Lists!$B$1:$B$7,MATCH(C136,Lists!$A$1:$A$7,0)),0)))</f>
      </c>
      <c r="I136" s="22">
        <f>IF(A136="",0,IF(YEAR(A136)&lt;&gt;Properties!$C$5,0,N(D136)*IFERROR(INDEX(Lists!$C$1:$C$7,MATCH(C136,Lists!$A$1:$A$7,0)),0)))</f>
      </c>
      <c r="J136" s="22">
        <f>IF(A136="",0,IF(YEAR(A136)&lt;&gt;Properties!$C$5,0,N(D136)*IFERROR(INDEX(Lists!$D$1:$D$7,MATCH(C136,Lists!$A$1:$A$7,0)),0)))</f>
      </c>
    </row>
    <row r="137" spans="1:10" x14ac:dyDescent="0.25">
      <c r="A137" s="11"/>
      <c r="B137" s="19"/>
      <c r="C137" s="19"/>
      <c r="D137" s="23"/>
      <c r="E137" s="19"/>
      <c r="F137" s="13">
        <f>IF(B137="","",IFERROR(INDEX(Leases!$B$2:$B$101,MATCH(B137,Leases!$A$2:$A$101,0)),""))</f>
      </c>
      <c r="G137" s="16">
        <f>IF(A137="","",MONTH(A137))</f>
      </c>
      <c r="H137" s="22">
        <f>IF(A137="",0,IF(YEAR(A137)&lt;&gt;Properties!$C$5,0,N(D137)*IFERROR(INDEX(Lists!$B$1:$B$7,MATCH(C137,Lists!$A$1:$A$7,0)),0)))</f>
      </c>
      <c r="I137" s="22">
        <f>IF(A137="",0,IF(YEAR(A137)&lt;&gt;Properties!$C$5,0,N(D137)*IFERROR(INDEX(Lists!$C$1:$C$7,MATCH(C137,Lists!$A$1:$A$7,0)),0)))</f>
      </c>
      <c r="J137" s="22">
        <f>IF(A137="",0,IF(YEAR(A137)&lt;&gt;Properties!$C$5,0,N(D137)*IFERROR(INDEX(Lists!$D$1:$D$7,MATCH(C137,Lists!$A$1:$A$7,0)),0)))</f>
      </c>
    </row>
    <row r="138" spans="1:10" x14ac:dyDescent="0.25">
      <c r="A138" s="11"/>
      <c r="B138" s="19"/>
      <c r="C138" s="19"/>
      <c r="D138" s="23"/>
      <c r="E138" s="19"/>
      <c r="F138" s="13">
        <f>IF(B138="","",IFERROR(INDEX(Leases!$B$2:$B$101,MATCH(B138,Leases!$A$2:$A$101,0)),""))</f>
      </c>
      <c r="G138" s="16">
        <f>IF(A138="","",MONTH(A138))</f>
      </c>
      <c r="H138" s="22">
        <f>IF(A138="",0,IF(YEAR(A138)&lt;&gt;Properties!$C$5,0,N(D138)*IFERROR(INDEX(Lists!$B$1:$B$7,MATCH(C138,Lists!$A$1:$A$7,0)),0)))</f>
      </c>
      <c r="I138" s="22">
        <f>IF(A138="",0,IF(YEAR(A138)&lt;&gt;Properties!$C$5,0,N(D138)*IFERROR(INDEX(Lists!$C$1:$C$7,MATCH(C138,Lists!$A$1:$A$7,0)),0)))</f>
      </c>
      <c r="J138" s="22">
        <f>IF(A138="",0,IF(YEAR(A138)&lt;&gt;Properties!$C$5,0,N(D138)*IFERROR(INDEX(Lists!$D$1:$D$7,MATCH(C138,Lists!$A$1:$A$7,0)),0)))</f>
      </c>
    </row>
    <row r="139" spans="1:10" x14ac:dyDescent="0.25">
      <c r="A139" s="11"/>
      <c r="B139" s="19"/>
      <c r="C139" s="19"/>
      <c r="D139" s="23"/>
      <c r="E139" s="19"/>
      <c r="F139" s="13">
        <f>IF(B139="","",IFERROR(INDEX(Leases!$B$2:$B$101,MATCH(B139,Leases!$A$2:$A$101,0)),""))</f>
      </c>
      <c r="G139" s="16">
        <f>IF(A139="","",MONTH(A139))</f>
      </c>
      <c r="H139" s="22">
        <f>IF(A139="",0,IF(YEAR(A139)&lt;&gt;Properties!$C$5,0,N(D139)*IFERROR(INDEX(Lists!$B$1:$B$7,MATCH(C139,Lists!$A$1:$A$7,0)),0)))</f>
      </c>
      <c r="I139" s="22">
        <f>IF(A139="",0,IF(YEAR(A139)&lt;&gt;Properties!$C$5,0,N(D139)*IFERROR(INDEX(Lists!$C$1:$C$7,MATCH(C139,Lists!$A$1:$A$7,0)),0)))</f>
      </c>
      <c r="J139" s="22">
        <f>IF(A139="",0,IF(YEAR(A139)&lt;&gt;Properties!$C$5,0,N(D139)*IFERROR(INDEX(Lists!$D$1:$D$7,MATCH(C139,Lists!$A$1:$A$7,0)),0)))</f>
      </c>
    </row>
    <row r="140" spans="1:10" x14ac:dyDescent="0.25">
      <c r="A140" s="11"/>
      <c r="B140" s="19"/>
      <c r="C140" s="19"/>
      <c r="D140" s="23"/>
      <c r="E140" s="19"/>
      <c r="F140" s="13">
        <f>IF(B140="","",IFERROR(INDEX(Leases!$B$2:$B$101,MATCH(B140,Leases!$A$2:$A$101,0)),""))</f>
      </c>
      <c r="G140" s="16">
        <f>IF(A140="","",MONTH(A140))</f>
      </c>
      <c r="H140" s="22">
        <f>IF(A140="",0,IF(YEAR(A140)&lt;&gt;Properties!$C$5,0,N(D140)*IFERROR(INDEX(Lists!$B$1:$B$7,MATCH(C140,Lists!$A$1:$A$7,0)),0)))</f>
      </c>
      <c r="I140" s="22">
        <f>IF(A140="",0,IF(YEAR(A140)&lt;&gt;Properties!$C$5,0,N(D140)*IFERROR(INDEX(Lists!$C$1:$C$7,MATCH(C140,Lists!$A$1:$A$7,0)),0)))</f>
      </c>
      <c r="J140" s="22">
        <f>IF(A140="",0,IF(YEAR(A140)&lt;&gt;Properties!$C$5,0,N(D140)*IFERROR(INDEX(Lists!$D$1:$D$7,MATCH(C140,Lists!$A$1:$A$7,0)),0)))</f>
      </c>
    </row>
    <row r="141" spans="1:10" x14ac:dyDescent="0.25">
      <c r="A141" s="11"/>
      <c r="B141" s="19"/>
      <c r="C141" s="19"/>
      <c r="D141" s="23"/>
      <c r="E141" s="19"/>
      <c r="F141" s="13">
        <f>IF(B141="","",IFERROR(INDEX(Leases!$B$2:$B$101,MATCH(B141,Leases!$A$2:$A$101,0)),""))</f>
      </c>
      <c r="G141" s="16">
        <f>IF(A141="","",MONTH(A141))</f>
      </c>
      <c r="H141" s="22">
        <f>IF(A141="",0,IF(YEAR(A141)&lt;&gt;Properties!$C$5,0,N(D141)*IFERROR(INDEX(Lists!$B$1:$B$7,MATCH(C141,Lists!$A$1:$A$7,0)),0)))</f>
      </c>
      <c r="I141" s="22">
        <f>IF(A141="",0,IF(YEAR(A141)&lt;&gt;Properties!$C$5,0,N(D141)*IFERROR(INDEX(Lists!$C$1:$C$7,MATCH(C141,Lists!$A$1:$A$7,0)),0)))</f>
      </c>
      <c r="J141" s="22">
        <f>IF(A141="",0,IF(YEAR(A141)&lt;&gt;Properties!$C$5,0,N(D141)*IFERROR(INDEX(Lists!$D$1:$D$7,MATCH(C141,Lists!$A$1:$A$7,0)),0)))</f>
      </c>
    </row>
    <row r="142" spans="1:10" x14ac:dyDescent="0.25">
      <c r="A142" s="11"/>
      <c r="B142" s="19"/>
      <c r="C142" s="19"/>
      <c r="D142" s="23"/>
      <c r="E142" s="19"/>
      <c r="F142" s="13">
        <f>IF(B142="","",IFERROR(INDEX(Leases!$B$2:$B$101,MATCH(B142,Leases!$A$2:$A$101,0)),""))</f>
      </c>
      <c r="G142" s="16">
        <f>IF(A142="","",MONTH(A142))</f>
      </c>
      <c r="H142" s="22">
        <f>IF(A142="",0,IF(YEAR(A142)&lt;&gt;Properties!$C$5,0,N(D142)*IFERROR(INDEX(Lists!$B$1:$B$7,MATCH(C142,Lists!$A$1:$A$7,0)),0)))</f>
      </c>
      <c r="I142" s="22">
        <f>IF(A142="",0,IF(YEAR(A142)&lt;&gt;Properties!$C$5,0,N(D142)*IFERROR(INDEX(Lists!$C$1:$C$7,MATCH(C142,Lists!$A$1:$A$7,0)),0)))</f>
      </c>
      <c r="J142" s="22">
        <f>IF(A142="",0,IF(YEAR(A142)&lt;&gt;Properties!$C$5,0,N(D142)*IFERROR(INDEX(Lists!$D$1:$D$7,MATCH(C142,Lists!$A$1:$A$7,0)),0)))</f>
      </c>
    </row>
    <row r="143" spans="1:10" x14ac:dyDescent="0.25">
      <c r="A143" s="11"/>
      <c r="B143" s="19"/>
      <c r="C143" s="19"/>
      <c r="D143" s="23"/>
      <c r="E143" s="19"/>
      <c r="F143" s="13">
        <f>IF(B143="","",IFERROR(INDEX(Leases!$B$2:$B$101,MATCH(B143,Leases!$A$2:$A$101,0)),""))</f>
      </c>
      <c r="G143" s="16">
        <f>IF(A143="","",MONTH(A143))</f>
      </c>
      <c r="H143" s="22">
        <f>IF(A143="",0,IF(YEAR(A143)&lt;&gt;Properties!$C$5,0,N(D143)*IFERROR(INDEX(Lists!$B$1:$B$7,MATCH(C143,Lists!$A$1:$A$7,0)),0)))</f>
      </c>
      <c r="I143" s="22">
        <f>IF(A143="",0,IF(YEAR(A143)&lt;&gt;Properties!$C$5,0,N(D143)*IFERROR(INDEX(Lists!$C$1:$C$7,MATCH(C143,Lists!$A$1:$A$7,0)),0)))</f>
      </c>
      <c r="J143" s="22">
        <f>IF(A143="",0,IF(YEAR(A143)&lt;&gt;Properties!$C$5,0,N(D143)*IFERROR(INDEX(Lists!$D$1:$D$7,MATCH(C143,Lists!$A$1:$A$7,0)),0)))</f>
      </c>
    </row>
    <row r="144" spans="1:10" x14ac:dyDescent="0.25">
      <c r="A144" s="11"/>
      <c r="B144" s="19"/>
      <c r="C144" s="19"/>
      <c r="D144" s="23"/>
      <c r="E144" s="19"/>
      <c r="F144" s="13">
        <f>IF(B144="","",IFERROR(INDEX(Leases!$B$2:$B$101,MATCH(B144,Leases!$A$2:$A$101,0)),""))</f>
      </c>
      <c r="G144" s="16">
        <f>IF(A144="","",MONTH(A144))</f>
      </c>
      <c r="H144" s="22">
        <f>IF(A144="",0,IF(YEAR(A144)&lt;&gt;Properties!$C$5,0,N(D144)*IFERROR(INDEX(Lists!$B$1:$B$7,MATCH(C144,Lists!$A$1:$A$7,0)),0)))</f>
      </c>
      <c r="I144" s="22">
        <f>IF(A144="",0,IF(YEAR(A144)&lt;&gt;Properties!$C$5,0,N(D144)*IFERROR(INDEX(Lists!$C$1:$C$7,MATCH(C144,Lists!$A$1:$A$7,0)),0)))</f>
      </c>
      <c r="J144" s="22">
        <f>IF(A144="",0,IF(YEAR(A144)&lt;&gt;Properties!$C$5,0,N(D144)*IFERROR(INDEX(Lists!$D$1:$D$7,MATCH(C144,Lists!$A$1:$A$7,0)),0)))</f>
      </c>
    </row>
    <row r="145" spans="1:10" x14ac:dyDescent="0.25">
      <c r="A145" s="11"/>
      <c r="B145" s="19"/>
      <c r="C145" s="19"/>
      <c r="D145" s="23"/>
      <c r="E145" s="19"/>
      <c r="F145" s="13">
        <f>IF(B145="","",IFERROR(INDEX(Leases!$B$2:$B$101,MATCH(B145,Leases!$A$2:$A$101,0)),""))</f>
      </c>
      <c r="G145" s="16">
        <f>IF(A145="","",MONTH(A145))</f>
      </c>
      <c r="H145" s="22">
        <f>IF(A145="",0,IF(YEAR(A145)&lt;&gt;Properties!$C$5,0,N(D145)*IFERROR(INDEX(Lists!$B$1:$B$7,MATCH(C145,Lists!$A$1:$A$7,0)),0)))</f>
      </c>
      <c r="I145" s="22">
        <f>IF(A145="",0,IF(YEAR(A145)&lt;&gt;Properties!$C$5,0,N(D145)*IFERROR(INDEX(Lists!$C$1:$C$7,MATCH(C145,Lists!$A$1:$A$7,0)),0)))</f>
      </c>
      <c r="J145" s="22">
        <f>IF(A145="",0,IF(YEAR(A145)&lt;&gt;Properties!$C$5,0,N(D145)*IFERROR(INDEX(Lists!$D$1:$D$7,MATCH(C145,Lists!$A$1:$A$7,0)),0)))</f>
      </c>
    </row>
    <row r="146" spans="1:10" x14ac:dyDescent="0.25">
      <c r="A146" s="11"/>
      <c r="B146" s="19"/>
      <c r="C146" s="19"/>
      <c r="D146" s="23"/>
      <c r="E146" s="19"/>
      <c r="F146" s="13">
        <f>IF(B146="","",IFERROR(INDEX(Leases!$B$2:$B$101,MATCH(B146,Leases!$A$2:$A$101,0)),""))</f>
      </c>
      <c r="G146" s="16">
        <f>IF(A146="","",MONTH(A146))</f>
      </c>
      <c r="H146" s="22">
        <f>IF(A146="",0,IF(YEAR(A146)&lt;&gt;Properties!$C$5,0,N(D146)*IFERROR(INDEX(Lists!$B$1:$B$7,MATCH(C146,Lists!$A$1:$A$7,0)),0)))</f>
      </c>
      <c r="I146" s="22">
        <f>IF(A146="",0,IF(YEAR(A146)&lt;&gt;Properties!$C$5,0,N(D146)*IFERROR(INDEX(Lists!$C$1:$C$7,MATCH(C146,Lists!$A$1:$A$7,0)),0)))</f>
      </c>
      <c r="J146" s="22">
        <f>IF(A146="",0,IF(YEAR(A146)&lt;&gt;Properties!$C$5,0,N(D146)*IFERROR(INDEX(Lists!$D$1:$D$7,MATCH(C146,Lists!$A$1:$A$7,0)),0)))</f>
      </c>
    </row>
    <row r="147" spans="1:10" x14ac:dyDescent="0.25">
      <c r="A147" s="11"/>
      <c r="B147" s="19"/>
      <c r="C147" s="19"/>
      <c r="D147" s="23"/>
      <c r="E147" s="19"/>
      <c r="F147" s="13">
        <f>IF(B147="","",IFERROR(INDEX(Leases!$B$2:$B$101,MATCH(B147,Leases!$A$2:$A$101,0)),""))</f>
      </c>
      <c r="G147" s="16">
        <f>IF(A147="","",MONTH(A147))</f>
      </c>
      <c r="H147" s="22">
        <f>IF(A147="",0,IF(YEAR(A147)&lt;&gt;Properties!$C$5,0,N(D147)*IFERROR(INDEX(Lists!$B$1:$B$7,MATCH(C147,Lists!$A$1:$A$7,0)),0)))</f>
      </c>
      <c r="I147" s="22">
        <f>IF(A147="",0,IF(YEAR(A147)&lt;&gt;Properties!$C$5,0,N(D147)*IFERROR(INDEX(Lists!$C$1:$C$7,MATCH(C147,Lists!$A$1:$A$7,0)),0)))</f>
      </c>
      <c r="J147" s="22">
        <f>IF(A147="",0,IF(YEAR(A147)&lt;&gt;Properties!$C$5,0,N(D147)*IFERROR(INDEX(Lists!$D$1:$D$7,MATCH(C147,Lists!$A$1:$A$7,0)),0)))</f>
      </c>
    </row>
    <row r="148" spans="1:10" x14ac:dyDescent="0.25">
      <c r="A148" s="11"/>
      <c r="B148" s="19"/>
      <c r="C148" s="19"/>
      <c r="D148" s="23"/>
      <c r="E148" s="19"/>
      <c r="F148" s="13">
        <f>IF(B148="","",IFERROR(INDEX(Leases!$B$2:$B$101,MATCH(B148,Leases!$A$2:$A$101,0)),""))</f>
      </c>
      <c r="G148" s="16">
        <f>IF(A148="","",MONTH(A148))</f>
      </c>
      <c r="H148" s="22">
        <f>IF(A148="",0,IF(YEAR(A148)&lt;&gt;Properties!$C$5,0,N(D148)*IFERROR(INDEX(Lists!$B$1:$B$7,MATCH(C148,Lists!$A$1:$A$7,0)),0)))</f>
      </c>
      <c r="I148" s="22">
        <f>IF(A148="",0,IF(YEAR(A148)&lt;&gt;Properties!$C$5,0,N(D148)*IFERROR(INDEX(Lists!$C$1:$C$7,MATCH(C148,Lists!$A$1:$A$7,0)),0)))</f>
      </c>
      <c r="J148" s="22">
        <f>IF(A148="",0,IF(YEAR(A148)&lt;&gt;Properties!$C$5,0,N(D148)*IFERROR(INDEX(Lists!$D$1:$D$7,MATCH(C148,Lists!$A$1:$A$7,0)),0)))</f>
      </c>
    </row>
    <row r="149" spans="1:10" x14ac:dyDescent="0.25">
      <c r="A149" s="11"/>
      <c r="B149" s="19"/>
      <c r="C149" s="19"/>
      <c r="D149" s="23"/>
      <c r="E149" s="19"/>
      <c r="F149" s="13">
        <f>IF(B149="","",IFERROR(INDEX(Leases!$B$2:$B$101,MATCH(B149,Leases!$A$2:$A$101,0)),""))</f>
      </c>
      <c r="G149" s="16">
        <f>IF(A149="","",MONTH(A149))</f>
      </c>
      <c r="H149" s="22">
        <f>IF(A149="",0,IF(YEAR(A149)&lt;&gt;Properties!$C$5,0,N(D149)*IFERROR(INDEX(Lists!$B$1:$B$7,MATCH(C149,Lists!$A$1:$A$7,0)),0)))</f>
      </c>
      <c r="I149" s="22">
        <f>IF(A149="",0,IF(YEAR(A149)&lt;&gt;Properties!$C$5,0,N(D149)*IFERROR(INDEX(Lists!$C$1:$C$7,MATCH(C149,Lists!$A$1:$A$7,0)),0)))</f>
      </c>
      <c r="J149" s="22">
        <f>IF(A149="",0,IF(YEAR(A149)&lt;&gt;Properties!$C$5,0,N(D149)*IFERROR(INDEX(Lists!$D$1:$D$7,MATCH(C149,Lists!$A$1:$A$7,0)),0)))</f>
      </c>
    </row>
    <row r="150" spans="1:10" x14ac:dyDescent="0.25">
      <c r="A150" s="11"/>
      <c r="B150" s="19"/>
      <c r="C150" s="19"/>
      <c r="D150" s="23"/>
      <c r="E150" s="19"/>
      <c r="F150" s="13">
        <f>IF(B150="","",IFERROR(INDEX(Leases!$B$2:$B$101,MATCH(B150,Leases!$A$2:$A$101,0)),""))</f>
      </c>
      <c r="G150" s="16">
        <f>IF(A150="","",MONTH(A150))</f>
      </c>
      <c r="H150" s="22">
        <f>IF(A150="",0,IF(YEAR(A150)&lt;&gt;Properties!$C$5,0,N(D150)*IFERROR(INDEX(Lists!$B$1:$B$7,MATCH(C150,Lists!$A$1:$A$7,0)),0)))</f>
      </c>
      <c r="I150" s="22">
        <f>IF(A150="",0,IF(YEAR(A150)&lt;&gt;Properties!$C$5,0,N(D150)*IFERROR(INDEX(Lists!$C$1:$C$7,MATCH(C150,Lists!$A$1:$A$7,0)),0)))</f>
      </c>
      <c r="J150" s="22">
        <f>IF(A150="",0,IF(YEAR(A150)&lt;&gt;Properties!$C$5,0,N(D150)*IFERROR(INDEX(Lists!$D$1:$D$7,MATCH(C150,Lists!$A$1:$A$7,0)),0)))</f>
      </c>
    </row>
    <row r="151" spans="1:10" x14ac:dyDescent="0.25">
      <c r="A151" s="11"/>
      <c r="B151" s="19"/>
      <c r="C151" s="19"/>
      <c r="D151" s="23"/>
      <c r="E151" s="19"/>
      <c r="F151" s="13">
        <f>IF(B151="","",IFERROR(INDEX(Leases!$B$2:$B$101,MATCH(B151,Leases!$A$2:$A$101,0)),""))</f>
      </c>
      <c r="G151" s="16">
        <f>IF(A151="","",MONTH(A151))</f>
      </c>
      <c r="H151" s="22">
        <f>IF(A151="",0,IF(YEAR(A151)&lt;&gt;Properties!$C$5,0,N(D151)*IFERROR(INDEX(Lists!$B$1:$B$7,MATCH(C151,Lists!$A$1:$A$7,0)),0)))</f>
      </c>
      <c r="I151" s="22">
        <f>IF(A151="",0,IF(YEAR(A151)&lt;&gt;Properties!$C$5,0,N(D151)*IFERROR(INDEX(Lists!$C$1:$C$7,MATCH(C151,Lists!$A$1:$A$7,0)),0)))</f>
      </c>
      <c r="J151" s="22">
        <f>IF(A151="",0,IF(YEAR(A151)&lt;&gt;Properties!$C$5,0,N(D151)*IFERROR(INDEX(Lists!$D$1:$D$7,MATCH(C151,Lists!$A$1:$A$7,0)),0)))</f>
      </c>
    </row>
    <row r="152" spans="1:10" x14ac:dyDescent="0.25">
      <c r="A152" s="11"/>
      <c r="B152" s="19"/>
      <c r="C152" s="19"/>
      <c r="D152" s="23"/>
      <c r="E152" s="19"/>
      <c r="F152" s="13">
        <f>IF(B152="","",IFERROR(INDEX(Leases!$B$2:$B$101,MATCH(B152,Leases!$A$2:$A$101,0)),""))</f>
      </c>
      <c r="G152" s="16">
        <f>IF(A152="","",MONTH(A152))</f>
      </c>
      <c r="H152" s="22">
        <f>IF(A152="",0,IF(YEAR(A152)&lt;&gt;Properties!$C$5,0,N(D152)*IFERROR(INDEX(Lists!$B$1:$B$7,MATCH(C152,Lists!$A$1:$A$7,0)),0)))</f>
      </c>
      <c r="I152" s="22">
        <f>IF(A152="",0,IF(YEAR(A152)&lt;&gt;Properties!$C$5,0,N(D152)*IFERROR(INDEX(Lists!$C$1:$C$7,MATCH(C152,Lists!$A$1:$A$7,0)),0)))</f>
      </c>
      <c r="J152" s="22">
        <f>IF(A152="",0,IF(YEAR(A152)&lt;&gt;Properties!$C$5,0,N(D152)*IFERROR(INDEX(Lists!$D$1:$D$7,MATCH(C152,Lists!$A$1:$A$7,0)),0)))</f>
      </c>
    </row>
    <row r="153" spans="1:10" x14ac:dyDescent="0.25">
      <c r="A153" s="11"/>
      <c r="B153" s="19"/>
      <c r="C153" s="19"/>
      <c r="D153" s="23"/>
      <c r="E153" s="19"/>
      <c r="F153" s="13">
        <f>IF(B153="","",IFERROR(INDEX(Leases!$B$2:$B$101,MATCH(B153,Leases!$A$2:$A$101,0)),""))</f>
      </c>
      <c r="G153" s="16">
        <f>IF(A153="","",MONTH(A153))</f>
      </c>
      <c r="H153" s="22">
        <f>IF(A153="",0,IF(YEAR(A153)&lt;&gt;Properties!$C$5,0,N(D153)*IFERROR(INDEX(Lists!$B$1:$B$7,MATCH(C153,Lists!$A$1:$A$7,0)),0)))</f>
      </c>
      <c r="I153" s="22">
        <f>IF(A153="",0,IF(YEAR(A153)&lt;&gt;Properties!$C$5,0,N(D153)*IFERROR(INDEX(Lists!$C$1:$C$7,MATCH(C153,Lists!$A$1:$A$7,0)),0)))</f>
      </c>
      <c r="J153" s="22">
        <f>IF(A153="",0,IF(YEAR(A153)&lt;&gt;Properties!$C$5,0,N(D153)*IFERROR(INDEX(Lists!$D$1:$D$7,MATCH(C153,Lists!$A$1:$A$7,0)),0)))</f>
      </c>
    </row>
    <row r="154" spans="1:10" x14ac:dyDescent="0.25">
      <c r="A154" s="11"/>
      <c r="B154" s="19"/>
      <c r="C154" s="19"/>
      <c r="D154" s="23"/>
      <c r="E154" s="19"/>
      <c r="F154" s="13">
        <f>IF(B154="","",IFERROR(INDEX(Leases!$B$2:$B$101,MATCH(B154,Leases!$A$2:$A$101,0)),""))</f>
      </c>
      <c r="G154" s="16">
        <f>IF(A154="","",MONTH(A154))</f>
      </c>
      <c r="H154" s="22">
        <f>IF(A154="",0,IF(YEAR(A154)&lt;&gt;Properties!$C$5,0,N(D154)*IFERROR(INDEX(Lists!$B$1:$B$7,MATCH(C154,Lists!$A$1:$A$7,0)),0)))</f>
      </c>
      <c r="I154" s="22">
        <f>IF(A154="",0,IF(YEAR(A154)&lt;&gt;Properties!$C$5,0,N(D154)*IFERROR(INDEX(Lists!$C$1:$C$7,MATCH(C154,Lists!$A$1:$A$7,0)),0)))</f>
      </c>
      <c r="J154" s="22">
        <f>IF(A154="",0,IF(YEAR(A154)&lt;&gt;Properties!$C$5,0,N(D154)*IFERROR(INDEX(Lists!$D$1:$D$7,MATCH(C154,Lists!$A$1:$A$7,0)),0)))</f>
      </c>
    </row>
    <row r="155" spans="1:10" x14ac:dyDescent="0.25">
      <c r="A155" s="11"/>
      <c r="B155" s="19"/>
      <c r="C155" s="19"/>
      <c r="D155" s="23"/>
      <c r="E155" s="19"/>
      <c r="F155" s="13">
        <f>IF(B155="","",IFERROR(INDEX(Leases!$B$2:$B$101,MATCH(B155,Leases!$A$2:$A$101,0)),""))</f>
      </c>
      <c r="G155" s="16">
        <f>IF(A155="","",MONTH(A155))</f>
      </c>
      <c r="H155" s="22">
        <f>IF(A155="",0,IF(YEAR(A155)&lt;&gt;Properties!$C$5,0,N(D155)*IFERROR(INDEX(Lists!$B$1:$B$7,MATCH(C155,Lists!$A$1:$A$7,0)),0)))</f>
      </c>
      <c r="I155" s="22">
        <f>IF(A155="",0,IF(YEAR(A155)&lt;&gt;Properties!$C$5,0,N(D155)*IFERROR(INDEX(Lists!$C$1:$C$7,MATCH(C155,Lists!$A$1:$A$7,0)),0)))</f>
      </c>
      <c r="J155" s="22">
        <f>IF(A155="",0,IF(YEAR(A155)&lt;&gt;Properties!$C$5,0,N(D155)*IFERROR(INDEX(Lists!$D$1:$D$7,MATCH(C155,Lists!$A$1:$A$7,0)),0)))</f>
      </c>
    </row>
    <row r="156" spans="1:10" x14ac:dyDescent="0.25">
      <c r="A156" s="11"/>
      <c r="B156" s="19"/>
      <c r="C156" s="19"/>
      <c r="D156" s="23"/>
      <c r="E156" s="19"/>
      <c r="F156" s="13">
        <f>IF(B156="","",IFERROR(INDEX(Leases!$B$2:$B$101,MATCH(B156,Leases!$A$2:$A$101,0)),""))</f>
      </c>
      <c r="G156" s="16">
        <f>IF(A156="","",MONTH(A156))</f>
      </c>
      <c r="H156" s="22">
        <f>IF(A156="",0,IF(YEAR(A156)&lt;&gt;Properties!$C$5,0,N(D156)*IFERROR(INDEX(Lists!$B$1:$B$7,MATCH(C156,Lists!$A$1:$A$7,0)),0)))</f>
      </c>
      <c r="I156" s="22">
        <f>IF(A156="",0,IF(YEAR(A156)&lt;&gt;Properties!$C$5,0,N(D156)*IFERROR(INDEX(Lists!$C$1:$C$7,MATCH(C156,Lists!$A$1:$A$7,0)),0)))</f>
      </c>
      <c r="J156" s="22">
        <f>IF(A156="",0,IF(YEAR(A156)&lt;&gt;Properties!$C$5,0,N(D156)*IFERROR(INDEX(Lists!$D$1:$D$7,MATCH(C156,Lists!$A$1:$A$7,0)),0)))</f>
      </c>
    </row>
    <row r="157" spans="1:10" x14ac:dyDescent="0.25">
      <c r="A157" s="11"/>
      <c r="B157" s="19"/>
      <c r="C157" s="19"/>
      <c r="D157" s="23"/>
      <c r="E157" s="19"/>
      <c r="F157" s="13">
        <f>IF(B157="","",IFERROR(INDEX(Leases!$B$2:$B$101,MATCH(B157,Leases!$A$2:$A$101,0)),""))</f>
      </c>
      <c r="G157" s="16">
        <f>IF(A157="","",MONTH(A157))</f>
      </c>
      <c r="H157" s="22">
        <f>IF(A157="",0,IF(YEAR(A157)&lt;&gt;Properties!$C$5,0,N(D157)*IFERROR(INDEX(Lists!$B$1:$B$7,MATCH(C157,Lists!$A$1:$A$7,0)),0)))</f>
      </c>
      <c r="I157" s="22">
        <f>IF(A157="",0,IF(YEAR(A157)&lt;&gt;Properties!$C$5,0,N(D157)*IFERROR(INDEX(Lists!$C$1:$C$7,MATCH(C157,Lists!$A$1:$A$7,0)),0)))</f>
      </c>
      <c r="J157" s="22">
        <f>IF(A157="",0,IF(YEAR(A157)&lt;&gt;Properties!$C$5,0,N(D157)*IFERROR(INDEX(Lists!$D$1:$D$7,MATCH(C157,Lists!$A$1:$A$7,0)),0)))</f>
      </c>
    </row>
    <row r="158" spans="1:10" x14ac:dyDescent="0.25">
      <c r="A158" s="11"/>
      <c r="B158" s="19"/>
      <c r="C158" s="19"/>
      <c r="D158" s="23"/>
      <c r="E158" s="19"/>
      <c r="F158" s="13">
        <f>IF(B158="","",IFERROR(INDEX(Leases!$B$2:$B$101,MATCH(B158,Leases!$A$2:$A$101,0)),""))</f>
      </c>
      <c r="G158" s="16">
        <f>IF(A158="","",MONTH(A158))</f>
      </c>
      <c r="H158" s="22">
        <f>IF(A158="",0,IF(YEAR(A158)&lt;&gt;Properties!$C$5,0,N(D158)*IFERROR(INDEX(Lists!$B$1:$B$7,MATCH(C158,Lists!$A$1:$A$7,0)),0)))</f>
      </c>
      <c r="I158" s="22">
        <f>IF(A158="",0,IF(YEAR(A158)&lt;&gt;Properties!$C$5,0,N(D158)*IFERROR(INDEX(Lists!$C$1:$C$7,MATCH(C158,Lists!$A$1:$A$7,0)),0)))</f>
      </c>
      <c r="J158" s="22">
        <f>IF(A158="",0,IF(YEAR(A158)&lt;&gt;Properties!$C$5,0,N(D158)*IFERROR(INDEX(Lists!$D$1:$D$7,MATCH(C158,Lists!$A$1:$A$7,0)),0)))</f>
      </c>
    </row>
    <row r="159" spans="1:10" x14ac:dyDescent="0.25">
      <c r="A159" s="11"/>
      <c r="B159" s="19"/>
      <c r="C159" s="19"/>
      <c r="D159" s="23"/>
      <c r="E159" s="19"/>
      <c r="F159" s="13">
        <f>IF(B159="","",IFERROR(INDEX(Leases!$B$2:$B$101,MATCH(B159,Leases!$A$2:$A$101,0)),""))</f>
      </c>
      <c r="G159" s="16">
        <f>IF(A159="","",MONTH(A159))</f>
      </c>
      <c r="H159" s="22">
        <f>IF(A159="",0,IF(YEAR(A159)&lt;&gt;Properties!$C$5,0,N(D159)*IFERROR(INDEX(Lists!$B$1:$B$7,MATCH(C159,Lists!$A$1:$A$7,0)),0)))</f>
      </c>
      <c r="I159" s="22">
        <f>IF(A159="",0,IF(YEAR(A159)&lt;&gt;Properties!$C$5,0,N(D159)*IFERROR(INDEX(Lists!$C$1:$C$7,MATCH(C159,Lists!$A$1:$A$7,0)),0)))</f>
      </c>
      <c r="J159" s="22">
        <f>IF(A159="",0,IF(YEAR(A159)&lt;&gt;Properties!$C$5,0,N(D159)*IFERROR(INDEX(Lists!$D$1:$D$7,MATCH(C159,Lists!$A$1:$A$7,0)),0)))</f>
      </c>
    </row>
    <row r="160" spans="1:10" x14ac:dyDescent="0.25">
      <c r="A160" s="11"/>
      <c r="B160" s="19"/>
      <c r="C160" s="19"/>
      <c r="D160" s="23"/>
      <c r="E160" s="19"/>
      <c r="F160" s="13">
        <f>IF(B160="","",IFERROR(INDEX(Leases!$B$2:$B$101,MATCH(B160,Leases!$A$2:$A$101,0)),""))</f>
      </c>
      <c r="G160" s="16">
        <f>IF(A160="","",MONTH(A160))</f>
      </c>
      <c r="H160" s="22">
        <f>IF(A160="",0,IF(YEAR(A160)&lt;&gt;Properties!$C$5,0,N(D160)*IFERROR(INDEX(Lists!$B$1:$B$7,MATCH(C160,Lists!$A$1:$A$7,0)),0)))</f>
      </c>
      <c r="I160" s="22">
        <f>IF(A160="",0,IF(YEAR(A160)&lt;&gt;Properties!$C$5,0,N(D160)*IFERROR(INDEX(Lists!$C$1:$C$7,MATCH(C160,Lists!$A$1:$A$7,0)),0)))</f>
      </c>
      <c r="J160" s="22">
        <f>IF(A160="",0,IF(YEAR(A160)&lt;&gt;Properties!$C$5,0,N(D160)*IFERROR(INDEX(Lists!$D$1:$D$7,MATCH(C160,Lists!$A$1:$A$7,0)),0)))</f>
      </c>
    </row>
    <row r="161" spans="1:10" x14ac:dyDescent="0.25">
      <c r="A161" s="11"/>
      <c r="B161" s="19"/>
      <c r="C161" s="19"/>
      <c r="D161" s="23"/>
      <c r="E161" s="19"/>
      <c r="F161" s="13">
        <f>IF(B161="","",IFERROR(INDEX(Leases!$B$2:$B$101,MATCH(B161,Leases!$A$2:$A$101,0)),""))</f>
      </c>
      <c r="G161" s="16">
        <f>IF(A161="","",MONTH(A161))</f>
      </c>
      <c r="H161" s="22">
        <f>IF(A161="",0,IF(YEAR(A161)&lt;&gt;Properties!$C$5,0,N(D161)*IFERROR(INDEX(Lists!$B$1:$B$7,MATCH(C161,Lists!$A$1:$A$7,0)),0)))</f>
      </c>
      <c r="I161" s="22">
        <f>IF(A161="",0,IF(YEAR(A161)&lt;&gt;Properties!$C$5,0,N(D161)*IFERROR(INDEX(Lists!$C$1:$C$7,MATCH(C161,Lists!$A$1:$A$7,0)),0)))</f>
      </c>
      <c r="J161" s="22">
        <f>IF(A161="",0,IF(YEAR(A161)&lt;&gt;Properties!$C$5,0,N(D161)*IFERROR(INDEX(Lists!$D$1:$D$7,MATCH(C161,Lists!$A$1:$A$7,0)),0)))</f>
      </c>
    </row>
    <row r="162" spans="1:10" x14ac:dyDescent="0.25">
      <c r="A162" s="11"/>
      <c r="B162" s="19"/>
      <c r="C162" s="19"/>
      <c r="D162" s="23"/>
      <c r="E162" s="19"/>
      <c r="F162" s="13">
        <f>IF(B162="","",IFERROR(INDEX(Leases!$B$2:$B$101,MATCH(B162,Leases!$A$2:$A$101,0)),""))</f>
      </c>
      <c r="G162" s="16">
        <f>IF(A162="","",MONTH(A162))</f>
      </c>
      <c r="H162" s="22">
        <f>IF(A162="",0,IF(YEAR(A162)&lt;&gt;Properties!$C$5,0,N(D162)*IFERROR(INDEX(Lists!$B$1:$B$7,MATCH(C162,Lists!$A$1:$A$7,0)),0)))</f>
      </c>
      <c r="I162" s="22">
        <f>IF(A162="",0,IF(YEAR(A162)&lt;&gt;Properties!$C$5,0,N(D162)*IFERROR(INDEX(Lists!$C$1:$C$7,MATCH(C162,Lists!$A$1:$A$7,0)),0)))</f>
      </c>
      <c r="J162" s="22">
        <f>IF(A162="",0,IF(YEAR(A162)&lt;&gt;Properties!$C$5,0,N(D162)*IFERROR(INDEX(Lists!$D$1:$D$7,MATCH(C162,Lists!$A$1:$A$7,0)),0)))</f>
      </c>
    </row>
    <row r="163" spans="1:10" x14ac:dyDescent="0.25">
      <c r="A163" s="11"/>
      <c r="B163" s="19"/>
      <c r="C163" s="19"/>
      <c r="D163" s="23"/>
      <c r="E163" s="19"/>
      <c r="F163" s="13">
        <f>IF(B163="","",IFERROR(INDEX(Leases!$B$2:$B$101,MATCH(B163,Leases!$A$2:$A$101,0)),""))</f>
      </c>
      <c r="G163" s="16">
        <f>IF(A163="","",MONTH(A163))</f>
      </c>
      <c r="H163" s="22">
        <f>IF(A163="",0,IF(YEAR(A163)&lt;&gt;Properties!$C$5,0,N(D163)*IFERROR(INDEX(Lists!$B$1:$B$7,MATCH(C163,Lists!$A$1:$A$7,0)),0)))</f>
      </c>
      <c r="I163" s="22">
        <f>IF(A163="",0,IF(YEAR(A163)&lt;&gt;Properties!$C$5,0,N(D163)*IFERROR(INDEX(Lists!$C$1:$C$7,MATCH(C163,Lists!$A$1:$A$7,0)),0)))</f>
      </c>
      <c r="J163" s="22">
        <f>IF(A163="",0,IF(YEAR(A163)&lt;&gt;Properties!$C$5,0,N(D163)*IFERROR(INDEX(Lists!$D$1:$D$7,MATCH(C163,Lists!$A$1:$A$7,0)),0)))</f>
      </c>
    </row>
    <row r="164" spans="1:10" x14ac:dyDescent="0.25">
      <c r="A164" s="11"/>
      <c r="B164" s="19"/>
      <c r="C164" s="19"/>
      <c r="D164" s="23"/>
      <c r="E164" s="19"/>
      <c r="F164" s="13">
        <f>IF(B164="","",IFERROR(INDEX(Leases!$B$2:$B$101,MATCH(B164,Leases!$A$2:$A$101,0)),""))</f>
      </c>
      <c r="G164" s="16">
        <f>IF(A164="","",MONTH(A164))</f>
      </c>
      <c r="H164" s="22">
        <f>IF(A164="",0,IF(YEAR(A164)&lt;&gt;Properties!$C$5,0,N(D164)*IFERROR(INDEX(Lists!$B$1:$B$7,MATCH(C164,Lists!$A$1:$A$7,0)),0)))</f>
      </c>
      <c r="I164" s="22">
        <f>IF(A164="",0,IF(YEAR(A164)&lt;&gt;Properties!$C$5,0,N(D164)*IFERROR(INDEX(Lists!$C$1:$C$7,MATCH(C164,Lists!$A$1:$A$7,0)),0)))</f>
      </c>
      <c r="J164" s="22">
        <f>IF(A164="",0,IF(YEAR(A164)&lt;&gt;Properties!$C$5,0,N(D164)*IFERROR(INDEX(Lists!$D$1:$D$7,MATCH(C164,Lists!$A$1:$A$7,0)),0)))</f>
      </c>
    </row>
    <row r="165" spans="1:10" x14ac:dyDescent="0.25">
      <c r="A165" s="11"/>
      <c r="B165" s="19"/>
      <c r="C165" s="19"/>
      <c r="D165" s="23"/>
      <c r="E165" s="19"/>
      <c r="F165" s="13">
        <f>IF(B165="","",IFERROR(INDEX(Leases!$B$2:$B$101,MATCH(B165,Leases!$A$2:$A$101,0)),""))</f>
      </c>
      <c r="G165" s="16">
        <f>IF(A165="","",MONTH(A165))</f>
      </c>
      <c r="H165" s="22">
        <f>IF(A165="",0,IF(YEAR(A165)&lt;&gt;Properties!$C$5,0,N(D165)*IFERROR(INDEX(Lists!$B$1:$B$7,MATCH(C165,Lists!$A$1:$A$7,0)),0)))</f>
      </c>
      <c r="I165" s="22">
        <f>IF(A165="",0,IF(YEAR(A165)&lt;&gt;Properties!$C$5,0,N(D165)*IFERROR(INDEX(Lists!$C$1:$C$7,MATCH(C165,Lists!$A$1:$A$7,0)),0)))</f>
      </c>
      <c r="J165" s="22">
        <f>IF(A165="",0,IF(YEAR(A165)&lt;&gt;Properties!$C$5,0,N(D165)*IFERROR(INDEX(Lists!$D$1:$D$7,MATCH(C165,Lists!$A$1:$A$7,0)),0)))</f>
      </c>
    </row>
    <row r="166" spans="1:10" x14ac:dyDescent="0.25">
      <c r="A166" s="11"/>
      <c r="B166" s="19"/>
      <c r="C166" s="19"/>
      <c r="D166" s="23"/>
      <c r="E166" s="19"/>
      <c r="F166" s="13">
        <f>IF(B166="","",IFERROR(INDEX(Leases!$B$2:$B$101,MATCH(B166,Leases!$A$2:$A$101,0)),""))</f>
      </c>
      <c r="G166" s="16">
        <f>IF(A166="","",MONTH(A166))</f>
      </c>
      <c r="H166" s="22">
        <f>IF(A166="",0,IF(YEAR(A166)&lt;&gt;Properties!$C$5,0,N(D166)*IFERROR(INDEX(Lists!$B$1:$B$7,MATCH(C166,Lists!$A$1:$A$7,0)),0)))</f>
      </c>
      <c r="I166" s="22">
        <f>IF(A166="",0,IF(YEAR(A166)&lt;&gt;Properties!$C$5,0,N(D166)*IFERROR(INDEX(Lists!$C$1:$C$7,MATCH(C166,Lists!$A$1:$A$7,0)),0)))</f>
      </c>
      <c r="J166" s="22">
        <f>IF(A166="",0,IF(YEAR(A166)&lt;&gt;Properties!$C$5,0,N(D166)*IFERROR(INDEX(Lists!$D$1:$D$7,MATCH(C166,Lists!$A$1:$A$7,0)),0)))</f>
      </c>
    </row>
    <row r="167" spans="1:10" x14ac:dyDescent="0.25">
      <c r="A167" s="11"/>
      <c r="B167" s="19"/>
      <c r="C167" s="19"/>
      <c r="D167" s="23"/>
      <c r="E167" s="19"/>
      <c r="F167" s="13">
        <f>IF(B167="","",IFERROR(INDEX(Leases!$B$2:$B$101,MATCH(B167,Leases!$A$2:$A$101,0)),""))</f>
      </c>
      <c r="G167" s="16">
        <f>IF(A167="","",MONTH(A167))</f>
      </c>
      <c r="H167" s="22">
        <f>IF(A167="",0,IF(YEAR(A167)&lt;&gt;Properties!$C$5,0,N(D167)*IFERROR(INDEX(Lists!$B$1:$B$7,MATCH(C167,Lists!$A$1:$A$7,0)),0)))</f>
      </c>
      <c r="I167" s="22">
        <f>IF(A167="",0,IF(YEAR(A167)&lt;&gt;Properties!$C$5,0,N(D167)*IFERROR(INDEX(Lists!$C$1:$C$7,MATCH(C167,Lists!$A$1:$A$7,0)),0)))</f>
      </c>
      <c r="J167" s="22">
        <f>IF(A167="",0,IF(YEAR(A167)&lt;&gt;Properties!$C$5,0,N(D167)*IFERROR(INDEX(Lists!$D$1:$D$7,MATCH(C167,Lists!$A$1:$A$7,0)),0)))</f>
      </c>
    </row>
    <row r="168" spans="1:10" x14ac:dyDescent="0.25">
      <c r="A168" s="11"/>
      <c r="B168" s="19"/>
      <c r="C168" s="19"/>
      <c r="D168" s="23"/>
      <c r="E168" s="19"/>
      <c r="F168" s="13">
        <f>IF(B168="","",IFERROR(INDEX(Leases!$B$2:$B$101,MATCH(B168,Leases!$A$2:$A$101,0)),""))</f>
      </c>
      <c r="G168" s="16">
        <f>IF(A168="","",MONTH(A168))</f>
      </c>
      <c r="H168" s="22">
        <f>IF(A168="",0,IF(YEAR(A168)&lt;&gt;Properties!$C$5,0,N(D168)*IFERROR(INDEX(Lists!$B$1:$B$7,MATCH(C168,Lists!$A$1:$A$7,0)),0)))</f>
      </c>
      <c r="I168" s="22">
        <f>IF(A168="",0,IF(YEAR(A168)&lt;&gt;Properties!$C$5,0,N(D168)*IFERROR(INDEX(Lists!$C$1:$C$7,MATCH(C168,Lists!$A$1:$A$7,0)),0)))</f>
      </c>
      <c r="J168" s="22">
        <f>IF(A168="",0,IF(YEAR(A168)&lt;&gt;Properties!$C$5,0,N(D168)*IFERROR(INDEX(Lists!$D$1:$D$7,MATCH(C168,Lists!$A$1:$A$7,0)),0)))</f>
      </c>
    </row>
    <row r="169" spans="1:10" x14ac:dyDescent="0.25">
      <c r="A169" s="11"/>
      <c r="B169" s="19"/>
      <c r="C169" s="19"/>
      <c r="D169" s="23"/>
      <c r="E169" s="19"/>
      <c r="F169" s="13">
        <f>IF(B169="","",IFERROR(INDEX(Leases!$B$2:$B$101,MATCH(B169,Leases!$A$2:$A$101,0)),""))</f>
      </c>
      <c r="G169" s="16">
        <f>IF(A169="","",MONTH(A169))</f>
      </c>
      <c r="H169" s="22">
        <f>IF(A169="",0,IF(YEAR(A169)&lt;&gt;Properties!$C$5,0,N(D169)*IFERROR(INDEX(Lists!$B$1:$B$7,MATCH(C169,Lists!$A$1:$A$7,0)),0)))</f>
      </c>
      <c r="I169" s="22">
        <f>IF(A169="",0,IF(YEAR(A169)&lt;&gt;Properties!$C$5,0,N(D169)*IFERROR(INDEX(Lists!$C$1:$C$7,MATCH(C169,Lists!$A$1:$A$7,0)),0)))</f>
      </c>
      <c r="J169" s="22">
        <f>IF(A169="",0,IF(YEAR(A169)&lt;&gt;Properties!$C$5,0,N(D169)*IFERROR(INDEX(Lists!$D$1:$D$7,MATCH(C169,Lists!$A$1:$A$7,0)),0)))</f>
      </c>
    </row>
    <row r="170" spans="1:10" x14ac:dyDescent="0.25">
      <c r="A170" s="11"/>
      <c r="B170" s="19"/>
      <c r="C170" s="19"/>
      <c r="D170" s="23"/>
      <c r="E170" s="19"/>
      <c r="F170" s="13">
        <f>IF(B170="","",IFERROR(INDEX(Leases!$B$2:$B$101,MATCH(B170,Leases!$A$2:$A$101,0)),""))</f>
      </c>
      <c r="G170" s="16">
        <f>IF(A170="","",MONTH(A170))</f>
      </c>
      <c r="H170" s="22">
        <f>IF(A170="",0,IF(YEAR(A170)&lt;&gt;Properties!$C$5,0,N(D170)*IFERROR(INDEX(Lists!$B$1:$B$7,MATCH(C170,Lists!$A$1:$A$7,0)),0)))</f>
      </c>
      <c r="I170" s="22">
        <f>IF(A170="",0,IF(YEAR(A170)&lt;&gt;Properties!$C$5,0,N(D170)*IFERROR(INDEX(Lists!$C$1:$C$7,MATCH(C170,Lists!$A$1:$A$7,0)),0)))</f>
      </c>
      <c r="J170" s="22">
        <f>IF(A170="",0,IF(YEAR(A170)&lt;&gt;Properties!$C$5,0,N(D170)*IFERROR(INDEX(Lists!$D$1:$D$7,MATCH(C170,Lists!$A$1:$A$7,0)),0)))</f>
      </c>
    </row>
    <row r="171" spans="1:10" x14ac:dyDescent="0.25">
      <c r="A171" s="11"/>
      <c r="B171" s="19"/>
      <c r="C171" s="19"/>
      <c r="D171" s="23"/>
      <c r="E171" s="19"/>
      <c r="F171" s="13">
        <f>IF(B171="","",IFERROR(INDEX(Leases!$B$2:$B$101,MATCH(B171,Leases!$A$2:$A$101,0)),""))</f>
      </c>
      <c r="G171" s="16">
        <f>IF(A171="","",MONTH(A171))</f>
      </c>
      <c r="H171" s="22">
        <f>IF(A171="",0,IF(YEAR(A171)&lt;&gt;Properties!$C$5,0,N(D171)*IFERROR(INDEX(Lists!$B$1:$B$7,MATCH(C171,Lists!$A$1:$A$7,0)),0)))</f>
      </c>
      <c r="I171" s="22">
        <f>IF(A171="",0,IF(YEAR(A171)&lt;&gt;Properties!$C$5,0,N(D171)*IFERROR(INDEX(Lists!$C$1:$C$7,MATCH(C171,Lists!$A$1:$A$7,0)),0)))</f>
      </c>
      <c r="J171" s="22">
        <f>IF(A171="",0,IF(YEAR(A171)&lt;&gt;Properties!$C$5,0,N(D171)*IFERROR(INDEX(Lists!$D$1:$D$7,MATCH(C171,Lists!$A$1:$A$7,0)),0)))</f>
      </c>
    </row>
    <row r="172" spans="1:10" x14ac:dyDescent="0.25">
      <c r="A172" s="11"/>
      <c r="B172" s="19"/>
      <c r="C172" s="19"/>
      <c r="D172" s="23"/>
      <c r="E172" s="19"/>
      <c r="F172" s="13">
        <f>IF(B172="","",IFERROR(INDEX(Leases!$B$2:$B$101,MATCH(B172,Leases!$A$2:$A$101,0)),""))</f>
      </c>
      <c r="G172" s="16">
        <f>IF(A172="","",MONTH(A172))</f>
      </c>
      <c r="H172" s="22">
        <f>IF(A172="",0,IF(YEAR(A172)&lt;&gt;Properties!$C$5,0,N(D172)*IFERROR(INDEX(Lists!$B$1:$B$7,MATCH(C172,Lists!$A$1:$A$7,0)),0)))</f>
      </c>
      <c r="I172" s="22">
        <f>IF(A172="",0,IF(YEAR(A172)&lt;&gt;Properties!$C$5,0,N(D172)*IFERROR(INDEX(Lists!$C$1:$C$7,MATCH(C172,Lists!$A$1:$A$7,0)),0)))</f>
      </c>
      <c r="J172" s="22">
        <f>IF(A172="",0,IF(YEAR(A172)&lt;&gt;Properties!$C$5,0,N(D172)*IFERROR(INDEX(Lists!$D$1:$D$7,MATCH(C172,Lists!$A$1:$A$7,0)),0)))</f>
      </c>
    </row>
    <row r="173" spans="1:10" x14ac:dyDescent="0.25">
      <c r="A173" s="11"/>
      <c r="B173" s="19"/>
      <c r="C173" s="19"/>
      <c r="D173" s="23"/>
      <c r="E173" s="19"/>
      <c r="F173" s="13">
        <f>IF(B173="","",IFERROR(INDEX(Leases!$B$2:$B$101,MATCH(B173,Leases!$A$2:$A$101,0)),""))</f>
      </c>
      <c r="G173" s="16">
        <f>IF(A173="","",MONTH(A173))</f>
      </c>
      <c r="H173" s="22">
        <f>IF(A173="",0,IF(YEAR(A173)&lt;&gt;Properties!$C$5,0,N(D173)*IFERROR(INDEX(Lists!$B$1:$B$7,MATCH(C173,Lists!$A$1:$A$7,0)),0)))</f>
      </c>
      <c r="I173" s="22">
        <f>IF(A173="",0,IF(YEAR(A173)&lt;&gt;Properties!$C$5,0,N(D173)*IFERROR(INDEX(Lists!$C$1:$C$7,MATCH(C173,Lists!$A$1:$A$7,0)),0)))</f>
      </c>
      <c r="J173" s="22">
        <f>IF(A173="",0,IF(YEAR(A173)&lt;&gt;Properties!$C$5,0,N(D173)*IFERROR(INDEX(Lists!$D$1:$D$7,MATCH(C173,Lists!$A$1:$A$7,0)),0)))</f>
      </c>
    </row>
    <row r="174" spans="1:10" x14ac:dyDescent="0.25">
      <c r="A174" s="11"/>
      <c r="B174" s="19"/>
      <c r="C174" s="19"/>
      <c r="D174" s="23"/>
      <c r="E174" s="19"/>
      <c r="F174" s="13">
        <f>IF(B174="","",IFERROR(INDEX(Leases!$B$2:$B$101,MATCH(B174,Leases!$A$2:$A$101,0)),""))</f>
      </c>
      <c r="G174" s="16">
        <f>IF(A174="","",MONTH(A174))</f>
      </c>
      <c r="H174" s="22">
        <f>IF(A174="",0,IF(YEAR(A174)&lt;&gt;Properties!$C$5,0,N(D174)*IFERROR(INDEX(Lists!$B$1:$B$7,MATCH(C174,Lists!$A$1:$A$7,0)),0)))</f>
      </c>
      <c r="I174" s="22">
        <f>IF(A174="",0,IF(YEAR(A174)&lt;&gt;Properties!$C$5,0,N(D174)*IFERROR(INDEX(Lists!$C$1:$C$7,MATCH(C174,Lists!$A$1:$A$7,0)),0)))</f>
      </c>
      <c r="J174" s="22">
        <f>IF(A174="",0,IF(YEAR(A174)&lt;&gt;Properties!$C$5,0,N(D174)*IFERROR(INDEX(Lists!$D$1:$D$7,MATCH(C174,Lists!$A$1:$A$7,0)),0)))</f>
      </c>
    </row>
    <row r="175" spans="1:10" x14ac:dyDescent="0.25">
      <c r="A175" s="11"/>
      <c r="B175" s="19"/>
      <c r="C175" s="19"/>
      <c r="D175" s="23"/>
      <c r="E175" s="19"/>
      <c r="F175" s="13">
        <f>IF(B175="","",IFERROR(INDEX(Leases!$B$2:$B$101,MATCH(B175,Leases!$A$2:$A$101,0)),""))</f>
      </c>
      <c r="G175" s="16">
        <f>IF(A175="","",MONTH(A175))</f>
      </c>
      <c r="H175" s="22">
        <f>IF(A175="",0,IF(YEAR(A175)&lt;&gt;Properties!$C$5,0,N(D175)*IFERROR(INDEX(Lists!$B$1:$B$7,MATCH(C175,Lists!$A$1:$A$7,0)),0)))</f>
      </c>
      <c r="I175" s="22">
        <f>IF(A175="",0,IF(YEAR(A175)&lt;&gt;Properties!$C$5,0,N(D175)*IFERROR(INDEX(Lists!$C$1:$C$7,MATCH(C175,Lists!$A$1:$A$7,0)),0)))</f>
      </c>
      <c r="J175" s="22">
        <f>IF(A175="",0,IF(YEAR(A175)&lt;&gt;Properties!$C$5,0,N(D175)*IFERROR(INDEX(Lists!$D$1:$D$7,MATCH(C175,Lists!$A$1:$A$7,0)),0)))</f>
      </c>
    </row>
    <row r="176" spans="1:10" x14ac:dyDescent="0.25">
      <c r="A176" s="11"/>
      <c r="B176" s="19"/>
      <c r="C176" s="19"/>
      <c r="D176" s="23"/>
      <c r="E176" s="19"/>
      <c r="F176" s="13">
        <f>IF(B176="","",IFERROR(INDEX(Leases!$B$2:$B$101,MATCH(B176,Leases!$A$2:$A$101,0)),""))</f>
      </c>
      <c r="G176" s="16">
        <f>IF(A176="","",MONTH(A176))</f>
      </c>
      <c r="H176" s="22">
        <f>IF(A176="",0,IF(YEAR(A176)&lt;&gt;Properties!$C$5,0,N(D176)*IFERROR(INDEX(Lists!$B$1:$B$7,MATCH(C176,Lists!$A$1:$A$7,0)),0)))</f>
      </c>
      <c r="I176" s="22">
        <f>IF(A176="",0,IF(YEAR(A176)&lt;&gt;Properties!$C$5,0,N(D176)*IFERROR(INDEX(Lists!$C$1:$C$7,MATCH(C176,Lists!$A$1:$A$7,0)),0)))</f>
      </c>
      <c r="J176" s="22">
        <f>IF(A176="",0,IF(YEAR(A176)&lt;&gt;Properties!$C$5,0,N(D176)*IFERROR(INDEX(Lists!$D$1:$D$7,MATCH(C176,Lists!$A$1:$A$7,0)),0)))</f>
      </c>
    </row>
    <row r="177" spans="1:10" x14ac:dyDescent="0.25">
      <c r="A177" s="11"/>
      <c r="B177" s="19"/>
      <c r="C177" s="19"/>
      <c r="D177" s="23"/>
      <c r="E177" s="19"/>
      <c r="F177" s="13">
        <f>IF(B177="","",IFERROR(INDEX(Leases!$B$2:$B$101,MATCH(B177,Leases!$A$2:$A$101,0)),""))</f>
      </c>
      <c r="G177" s="16">
        <f>IF(A177="","",MONTH(A177))</f>
      </c>
      <c r="H177" s="22">
        <f>IF(A177="",0,IF(YEAR(A177)&lt;&gt;Properties!$C$5,0,N(D177)*IFERROR(INDEX(Lists!$B$1:$B$7,MATCH(C177,Lists!$A$1:$A$7,0)),0)))</f>
      </c>
      <c r="I177" s="22">
        <f>IF(A177="",0,IF(YEAR(A177)&lt;&gt;Properties!$C$5,0,N(D177)*IFERROR(INDEX(Lists!$C$1:$C$7,MATCH(C177,Lists!$A$1:$A$7,0)),0)))</f>
      </c>
      <c r="J177" s="22">
        <f>IF(A177="",0,IF(YEAR(A177)&lt;&gt;Properties!$C$5,0,N(D177)*IFERROR(INDEX(Lists!$D$1:$D$7,MATCH(C177,Lists!$A$1:$A$7,0)),0)))</f>
      </c>
    </row>
    <row r="178" spans="1:10" x14ac:dyDescent="0.25">
      <c r="A178" s="11"/>
      <c r="B178" s="19"/>
      <c r="C178" s="19"/>
      <c r="D178" s="23"/>
      <c r="E178" s="19"/>
      <c r="F178" s="13">
        <f>IF(B178="","",IFERROR(INDEX(Leases!$B$2:$B$101,MATCH(B178,Leases!$A$2:$A$101,0)),""))</f>
      </c>
      <c r="G178" s="16">
        <f>IF(A178="","",MONTH(A178))</f>
      </c>
      <c r="H178" s="22">
        <f>IF(A178="",0,IF(YEAR(A178)&lt;&gt;Properties!$C$5,0,N(D178)*IFERROR(INDEX(Lists!$B$1:$B$7,MATCH(C178,Lists!$A$1:$A$7,0)),0)))</f>
      </c>
      <c r="I178" s="22">
        <f>IF(A178="",0,IF(YEAR(A178)&lt;&gt;Properties!$C$5,0,N(D178)*IFERROR(INDEX(Lists!$C$1:$C$7,MATCH(C178,Lists!$A$1:$A$7,0)),0)))</f>
      </c>
      <c r="J178" s="22">
        <f>IF(A178="",0,IF(YEAR(A178)&lt;&gt;Properties!$C$5,0,N(D178)*IFERROR(INDEX(Lists!$D$1:$D$7,MATCH(C178,Lists!$A$1:$A$7,0)),0)))</f>
      </c>
    </row>
    <row r="179" spans="1:10" x14ac:dyDescent="0.25">
      <c r="A179" s="11"/>
      <c r="B179" s="19"/>
      <c r="C179" s="19"/>
      <c r="D179" s="23"/>
      <c r="E179" s="19"/>
      <c r="F179" s="13">
        <f>IF(B179="","",IFERROR(INDEX(Leases!$B$2:$B$101,MATCH(B179,Leases!$A$2:$A$101,0)),""))</f>
      </c>
      <c r="G179" s="16">
        <f>IF(A179="","",MONTH(A179))</f>
      </c>
      <c r="H179" s="22">
        <f>IF(A179="",0,IF(YEAR(A179)&lt;&gt;Properties!$C$5,0,N(D179)*IFERROR(INDEX(Lists!$B$1:$B$7,MATCH(C179,Lists!$A$1:$A$7,0)),0)))</f>
      </c>
      <c r="I179" s="22">
        <f>IF(A179="",0,IF(YEAR(A179)&lt;&gt;Properties!$C$5,0,N(D179)*IFERROR(INDEX(Lists!$C$1:$C$7,MATCH(C179,Lists!$A$1:$A$7,0)),0)))</f>
      </c>
      <c r="J179" s="22">
        <f>IF(A179="",0,IF(YEAR(A179)&lt;&gt;Properties!$C$5,0,N(D179)*IFERROR(INDEX(Lists!$D$1:$D$7,MATCH(C179,Lists!$A$1:$A$7,0)),0)))</f>
      </c>
    </row>
    <row r="180" spans="1:10" x14ac:dyDescent="0.25">
      <c r="A180" s="11"/>
      <c r="B180" s="19"/>
      <c r="C180" s="19"/>
      <c r="D180" s="23"/>
      <c r="E180" s="19"/>
      <c r="F180" s="13">
        <f>IF(B180="","",IFERROR(INDEX(Leases!$B$2:$B$101,MATCH(B180,Leases!$A$2:$A$101,0)),""))</f>
      </c>
      <c r="G180" s="16">
        <f>IF(A180="","",MONTH(A180))</f>
      </c>
      <c r="H180" s="22">
        <f>IF(A180="",0,IF(YEAR(A180)&lt;&gt;Properties!$C$5,0,N(D180)*IFERROR(INDEX(Lists!$B$1:$B$7,MATCH(C180,Lists!$A$1:$A$7,0)),0)))</f>
      </c>
      <c r="I180" s="22">
        <f>IF(A180="",0,IF(YEAR(A180)&lt;&gt;Properties!$C$5,0,N(D180)*IFERROR(INDEX(Lists!$C$1:$C$7,MATCH(C180,Lists!$A$1:$A$7,0)),0)))</f>
      </c>
      <c r="J180" s="22">
        <f>IF(A180="",0,IF(YEAR(A180)&lt;&gt;Properties!$C$5,0,N(D180)*IFERROR(INDEX(Lists!$D$1:$D$7,MATCH(C180,Lists!$A$1:$A$7,0)),0)))</f>
      </c>
    </row>
    <row r="181" spans="1:10" x14ac:dyDescent="0.25">
      <c r="A181" s="11"/>
      <c r="B181" s="19"/>
      <c r="C181" s="19"/>
      <c r="D181" s="23"/>
      <c r="E181" s="19"/>
      <c r="F181" s="13">
        <f>IF(B181="","",IFERROR(INDEX(Leases!$B$2:$B$101,MATCH(B181,Leases!$A$2:$A$101,0)),""))</f>
      </c>
      <c r="G181" s="16">
        <f>IF(A181="","",MONTH(A181))</f>
      </c>
      <c r="H181" s="22">
        <f>IF(A181="",0,IF(YEAR(A181)&lt;&gt;Properties!$C$5,0,N(D181)*IFERROR(INDEX(Lists!$B$1:$B$7,MATCH(C181,Lists!$A$1:$A$7,0)),0)))</f>
      </c>
      <c r="I181" s="22">
        <f>IF(A181="",0,IF(YEAR(A181)&lt;&gt;Properties!$C$5,0,N(D181)*IFERROR(INDEX(Lists!$C$1:$C$7,MATCH(C181,Lists!$A$1:$A$7,0)),0)))</f>
      </c>
      <c r="J181" s="22">
        <f>IF(A181="",0,IF(YEAR(A181)&lt;&gt;Properties!$C$5,0,N(D181)*IFERROR(INDEX(Lists!$D$1:$D$7,MATCH(C181,Lists!$A$1:$A$7,0)),0)))</f>
      </c>
    </row>
    <row r="182" spans="1:10" x14ac:dyDescent="0.25">
      <c r="A182" s="11"/>
      <c r="B182" s="19"/>
      <c r="C182" s="19"/>
      <c r="D182" s="23"/>
      <c r="E182" s="19"/>
      <c r="F182" s="13">
        <f>IF(B182="","",IFERROR(INDEX(Leases!$B$2:$B$101,MATCH(B182,Leases!$A$2:$A$101,0)),""))</f>
      </c>
      <c r="G182" s="16">
        <f>IF(A182="","",MONTH(A182))</f>
      </c>
      <c r="H182" s="22">
        <f>IF(A182="",0,IF(YEAR(A182)&lt;&gt;Properties!$C$5,0,N(D182)*IFERROR(INDEX(Lists!$B$1:$B$7,MATCH(C182,Lists!$A$1:$A$7,0)),0)))</f>
      </c>
      <c r="I182" s="22">
        <f>IF(A182="",0,IF(YEAR(A182)&lt;&gt;Properties!$C$5,0,N(D182)*IFERROR(INDEX(Lists!$C$1:$C$7,MATCH(C182,Lists!$A$1:$A$7,0)),0)))</f>
      </c>
      <c r="J182" s="22">
        <f>IF(A182="",0,IF(YEAR(A182)&lt;&gt;Properties!$C$5,0,N(D182)*IFERROR(INDEX(Lists!$D$1:$D$7,MATCH(C182,Lists!$A$1:$A$7,0)),0)))</f>
      </c>
    </row>
    <row r="183" spans="1:10" x14ac:dyDescent="0.25">
      <c r="A183" s="11"/>
      <c r="B183" s="19"/>
      <c r="C183" s="19"/>
      <c r="D183" s="23"/>
      <c r="E183" s="19"/>
      <c r="F183" s="13">
        <f>IF(B183="","",IFERROR(INDEX(Leases!$B$2:$B$101,MATCH(B183,Leases!$A$2:$A$101,0)),""))</f>
      </c>
      <c r="G183" s="16">
        <f>IF(A183="","",MONTH(A183))</f>
      </c>
      <c r="H183" s="22">
        <f>IF(A183="",0,IF(YEAR(A183)&lt;&gt;Properties!$C$5,0,N(D183)*IFERROR(INDEX(Lists!$B$1:$B$7,MATCH(C183,Lists!$A$1:$A$7,0)),0)))</f>
      </c>
      <c r="I183" s="22">
        <f>IF(A183="",0,IF(YEAR(A183)&lt;&gt;Properties!$C$5,0,N(D183)*IFERROR(INDEX(Lists!$C$1:$C$7,MATCH(C183,Lists!$A$1:$A$7,0)),0)))</f>
      </c>
      <c r="J183" s="22">
        <f>IF(A183="",0,IF(YEAR(A183)&lt;&gt;Properties!$C$5,0,N(D183)*IFERROR(INDEX(Lists!$D$1:$D$7,MATCH(C183,Lists!$A$1:$A$7,0)),0)))</f>
      </c>
    </row>
    <row r="184" spans="1:10" x14ac:dyDescent="0.25">
      <c r="A184" s="11"/>
      <c r="B184" s="19"/>
      <c r="C184" s="19"/>
      <c r="D184" s="23"/>
      <c r="E184" s="19"/>
      <c r="F184" s="13">
        <f>IF(B184="","",IFERROR(INDEX(Leases!$B$2:$B$101,MATCH(B184,Leases!$A$2:$A$101,0)),""))</f>
      </c>
      <c r="G184" s="16">
        <f>IF(A184="","",MONTH(A184))</f>
      </c>
      <c r="H184" s="22">
        <f>IF(A184="",0,IF(YEAR(A184)&lt;&gt;Properties!$C$5,0,N(D184)*IFERROR(INDEX(Lists!$B$1:$B$7,MATCH(C184,Lists!$A$1:$A$7,0)),0)))</f>
      </c>
      <c r="I184" s="22">
        <f>IF(A184="",0,IF(YEAR(A184)&lt;&gt;Properties!$C$5,0,N(D184)*IFERROR(INDEX(Lists!$C$1:$C$7,MATCH(C184,Lists!$A$1:$A$7,0)),0)))</f>
      </c>
      <c r="J184" s="22">
        <f>IF(A184="",0,IF(YEAR(A184)&lt;&gt;Properties!$C$5,0,N(D184)*IFERROR(INDEX(Lists!$D$1:$D$7,MATCH(C184,Lists!$A$1:$A$7,0)),0)))</f>
      </c>
    </row>
    <row r="185" spans="1:10" x14ac:dyDescent="0.25">
      <c r="A185" s="11"/>
      <c r="B185" s="19"/>
      <c r="C185" s="19"/>
      <c r="D185" s="23"/>
      <c r="E185" s="19"/>
      <c r="F185" s="13">
        <f>IF(B185="","",IFERROR(INDEX(Leases!$B$2:$B$101,MATCH(B185,Leases!$A$2:$A$101,0)),""))</f>
      </c>
      <c r="G185" s="16">
        <f>IF(A185="","",MONTH(A185))</f>
      </c>
      <c r="H185" s="22">
        <f>IF(A185="",0,IF(YEAR(A185)&lt;&gt;Properties!$C$5,0,N(D185)*IFERROR(INDEX(Lists!$B$1:$B$7,MATCH(C185,Lists!$A$1:$A$7,0)),0)))</f>
      </c>
      <c r="I185" s="22">
        <f>IF(A185="",0,IF(YEAR(A185)&lt;&gt;Properties!$C$5,0,N(D185)*IFERROR(INDEX(Lists!$C$1:$C$7,MATCH(C185,Lists!$A$1:$A$7,0)),0)))</f>
      </c>
      <c r="J185" s="22">
        <f>IF(A185="",0,IF(YEAR(A185)&lt;&gt;Properties!$C$5,0,N(D185)*IFERROR(INDEX(Lists!$D$1:$D$7,MATCH(C185,Lists!$A$1:$A$7,0)),0)))</f>
      </c>
    </row>
    <row r="186" spans="1:10" x14ac:dyDescent="0.25">
      <c r="A186" s="11"/>
      <c r="B186" s="19"/>
      <c r="C186" s="19"/>
      <c r="D186" s="23"/>
      <c r="E186" s="19"/>
      <c r="F186" s="13">
        <f>IF(B186="","",IFERROR(INDEX(Leases!$B$2:$B$101,MATCH(B186,Leases!$A$2:$A$101,0)),""))</f>
      </c>
      <c r="G186" s="16">
        <f>IF(A186="","",MONTH(A186))</f>
      </c>
      <c r="H186" s="22">
        <f>IF(A186="",0,IF(YEAR(A186)&lt;&gt;Properties!$C$5,0,N(D186)*IFERROR(INDEX(Lists!$B$1:$B$7,MATCH(C186,Lists!$A$1:$A$7,0)),0)))</f>
      </c>
      <c r="I186" s="22">
        <f>IF(A186="",0,IF(YEAR(A186)&lt;&gt;Properties!$C$5,0,N(D186)*IFERROR(INDEX(Lists!$C$1:$C$7,MATCH(C186,Lists!$A$1:$A$7,0)),0)))</f>
      </c>
      <c r="J186" s="22">
        <f>IF(A186="",0,IF(YEAR(A186)&lt;&gt;Properties!$C$5,0,N(D186)*IFERROR(INDEX(Lists!$D$1:$D$7,MATCH(C186,Lists!$A$1:$A$7,0)),0)))</f>
      </c>
    </row>
    <row r="187" spans="1:10" x14ac:dyDescent="0.25">
      <c r="A187" s="11"/>
      <c r="B187" s="19"/>
      <c r="C187" s="19"/>
      <c r="D187" s="23"/>
      <c r="E187" s="19"/>
      <c r="F187" s="13">
        <f>IF(B187="","",IFERROR(INDEX(Leases!$B$2:$B$101,MATCH(B187,Leases!$A$2:$A$101,0)),""))</f>
      </c>
      <c r="G187" s="16">
        <f>IF(A187="","",MONTH(A187))</f>
      </c>
      <c r="H187" s="22">
        <f>IF(A187="",0,IF(YEAR(A187)&lt;&gt;Properties!$C$5,0,N(D187)*IFERROR(INDEX(Lists!$B$1:$B$7,MATCH(C187,Lists!$A$1:$A$7,0)),0)))</f>
      </c>
      <c r="I187" s="22">
        <f>IF(A187="",0,IF(YEAR(A187)&lt;&gt;Properties!$C$5,0,N(D187)*IFERROR(INDEX(Lists!$C$1:$C$7,MATCH(C187,Lists!$A$1:$A$7,0)),0)))</f>
      </c>
      <c r="J187" s="22">
        <f>IF(A187="",0,IF(YEAR(A187)&lt;&gt;Properties!$C$5,0,N(D187)*IFERROR(INDEX(Lists!$D$1:$D$7,MATCH(C187,Lists!$A$1:$A$7,0)),0)))</f>
      </c>
    </row>
    <row r="188" spans="1:10" x14ac:dyDescent="0.25">
      <c r="A188" s="11"/>
      <c r="B188" s="19"/>
      <c r="C188" s="19"/>
      <c r="D188" s="23"/>
      <c r="E188" s="19"/>
      <c r="F188" s="13">
        <f>IF(B188="","",IFERROR(INDEX(Leases!$B$2:$B$101,MATCH(B188,Leases!$A$2:$A$101,0)),""))</f>
      </c>
      <c r="G188" s="16">
        <f>IF(A188="","",MONTH(A188))</f>
      </c>
      <c r="H188" s="22">
        <f>IF(A188="",0,IF(YEAR(A188)&lt;&gt;Properties!$C$5,0,N(D188)*IFERROR(INDEX(Lists!$B$1:$B$7,MATCH(C188,Lists!$A$1:$A$7,0)),0)))</f>
      </c>
      <c r="I188" s="22">
        <f>IF(A188="",0,IF(YEAR(A188)&lt;&gt;Properties!$C$5,0,N(D188)*IFERROR(INDEX(Lists!$C$1:$C$7,MATCH(C188,Lists!$A$1:$A$7,0)),0)))</f>
      </c>
      <c r="J188" s="22">
        <f>IF(A188="",0,IF(YEAR(A188)&lt;&gt;Properties!$C$5,0,N(D188)*IFERROR(INDEX(Lists!$D$1:$D$7,MATCH(C188,Lists!$A$1:$A$7,0)),0)))</f>
      </c>
    </row>
    <row r="189" spans="1:10" x14ac:dyDescent="0.25">
      <c r="A189" s="11"/>
      <c r="B189" s="19"/>
      <c r="C189" s="19"/>
      <c r="D189" s="23"/>
      <c r="E189" s="19"/>
      <c r="F189" s="13">
        <f>IF(B189="","",IFERROR(INDEX(Leases!$B$2:$B$101,MATCH(B189,Leases!$A$2:$A$101,0)),""))</f>
      </c>
      <c r="G189" s="16">
        <f>IF(A189="","",MONTH(A189))</f>
      </c>
      <c r="H189" s="22">
        <f>IF(A189="",0,IF(YEAR(A189)&lt;&gt;Properties!$C$5,0,N(D189)*IFERROR(INDEX(Lists!$B$1:$B$7,MATCH(C189,Lists!$A$1:$A$7,0)),0)))</f>
      </c>
      <c r="I189" s="22">
        <f>IF(A189="",0,IF(YEAR(A189)&lt;&gt;Properties!$C$5,0,N(D189)*IFERROR(INDEX(Lists!$C$1:$C$7,MATCH(C189,Lists!$A$1:$A$7,0)),0)))</f>
      </c>
      <c r="J189" s="22">
        <f>IF(A189="",0,IF(YEAR(A189)&lt;&gt;Properties!$C$5,0,N(D189)*IFERROR(INDEX(Lists!$D$1:$D$7,MATCH(C189,Lists!$A$1:$A$7,0)),0)))</f>
      </c>
    </row>
    <row r="190" spans="1:10" x14ac:dyDescent="0.25">
      <c r="A190" s="11"/>
      <c r="B190" s="19"/>
      <c r="C190" s="19"/>
      <c r="D190" s="23"/>
      <c r="E190" s="19"/>
      <c r="F190" s="13">
        <f>IF(B190="","",IFERROR(INDEX(Leases!$B$2:$B$101,MATCH(B190,Leases!$A$2:$A$101,0)),""))</f>
      </c>
      <c r="G190" s="16">
        <f>IF(A190="","",MONTH(A190))</f>
      </c>
      <c r="H190" s="22">
        <f>IF(A190="",0,IF(YEAR(A190)&lt;&gt;Properties!$C$5,0,N(D190)*IFERROR(INDEX(Lists!$B$1:$B$7,MATCH(C190,Lists!$A$1:$A$7,0)),0)))</f>
      </c>
      <c r="I190" s="22">
        <f>IF(A190="",0,IF(YEAR(A190)&lt;&gt;Properties!$C$5,0,N(D190)*IFERROR(INDEX(Lists!$C$1:$C$7,MATCH(C190,Lists!$A$1:$A$7,0)),0)))</f>
      </c>
      <c r="J190" s="22">
        <f>IF(A190="",0,IF(YEAR(A190)&lt;&gt;Properties!$C$5,0,N(D190)*IFERROR(INDEX(Lists!$D$1:$D$7,MATCH(C190,Lists!$A$1:$A$7,0)),0)))</f>
      </c>
    </row>
    <row r="191" spans="1:10" x14ac:dyDescent="0.25">
      <c r="A191" s="11"/>
      <c r="B191" s="19"/>
      <c r="C191" s="19"/>
      <c r="D191" s="23"/>
      <c r="E191" s="19"/>
      <c r="F191" s="13">
        <f>IF(B191="","",IFERROR(INDEX(Leases!$B$2:$B$101,MATCH(B191,Leases!$A$2:$A$101,0)),""))</f>
      </c>
      <c r="G191" s="16">
        <f>IF(A191="","",MONTH(A191))</f>
      </c>
      <c r="H191" s="22">
        <f>IF(A191="",0,IF(YEAR(A191)&lt;&gt;Properties!$C$5,0,N(D191)*IFERROR(INDEX(Lists!$B$1:$B$7,MATCH(C191,Lists!$A$1:$A$7,0)),0)))</f>
      </c>
      <c r="I191" s="22">
        <f>IF(A191="",0,IF(YEAR(A191)&lt;&gt;Properties!$C$5,0,N(D191)*IFERROR(INDEX(Lists!$C$1:$C$7,MATCH(C191,Lists!$A$1:$A$7,0)),0)))</f>
      </c>
      <c r="J191" s="22">
        <f>IF(A191="",0,IF(YEAR(A191)&lt;&gt;Properties!$C$5,0,N(D191)*IFERROR(INDEX(Lists!$D$1:$D$7,MATCH(C191,Lists!$A$1:$A$7,0)),0)))</f>
      </c>
    </row>
    <row r="192" spans="1:10" x14ac:dyDescent="0.25">
      <c r="A192" s="11"/>
      <c r="B192" s="19"/>
      <c r="C192" s="19"/>
      <c r="D192" s="23"/>
      <c r="E192" s="19"/>
      <c r="F192" s="13">
        <f>IF(B192="","",IFERROR(INDEX(Leases!$B$2:$B$101,MATCH(B192,Leases!$A$2:$A$101,0)),""))</f>
      </c>
      <c r="G192" s="16">
        <f>IF(A192="","",MONTH(A192))</f>
      </c>
      <c r="H192" s="22">
        <f>IF(A192="",0,IF(YEAR(A192)&lt;&gt;Properties!$C$5,0,N(D192)*IFERROR(INDEX(Lists!$B$1:$B$7,MATCH(C192,Lists!$A$1:$A$7,0)),0)))</f>
      </c>
      <c r="I192" s="22">
        <f>IF(A192="",0,IF(YEAR(A192)&lt;&gt;Properties!$C$5,0,N(D192)*IFERROR(INDEX(Lists!$C$1:$C$7,MATCH(C192,Lists!$A$1:$A$7,0)),0)))</f>
      </c>
      <c r="J192" s="22">
        <f>IF(A192="",0,IF(YEAR(A192)&lt;&gt;Properties!$C$5,0,N(D192)*IFERROR(INDEX(Lists!$D$1:$D$7,MATCH(C192,Lists!$A$1:$A$7,0)),0)))</f>
      </c>
    </row>
    <row r="193" spans="1:10" x14ac:dyDescent="0.25">
      <c r="A193" s="11"/>
      <c r="B193" s="19"/>
      <c r="C193" s="19"/>
      <c r="D193" s="23"/>
      <c r="E193" s="19"/>
      <c r="F193" s="13">
        <f>IF(B193="","",IFERROR(INDEX(Leases!$B$2:$B$101,MATCH(B193,Leases!$A$2:$A$101,0)),""))</f>
      </c>
      <c r="G193" s="16">
        <f>IF(A193="","",MONTH(A193))</f>
      </c>
      <c r="H193" s="22">
        <f>IF(A193="",0,IF(YEAR(A193)&lt;&gt;Properties!$C$5,0,N(D193)*IFERROR(INDEX(Lists!$B$1:$B$7,MATCH(C193,Lists!$A$1:$A$7,0)),0)))</f>
      </c>
      <c r="I193" s="22">
        <f>IF(A193="",0,IF(YEAR(A193)&lt;&gt;Properties!$C$5,0,N(D193)*IFERROR(INDEX(Lists!$C$1:$C$7,MATCH(C193,Lists!$A$1:$A$7,0)),0)))</f>
      </c>
      <c r="J193" s="22">
        <f>IF(A193="",0,IF(YEAR(A193)&lt;&gt;Properties!$C$5,0,N(D193)*IFERROR(INDEX(Lists!$D$1:$D$7,MATCH(C193,Lists!$A$1:$A$7,0)),0)))</f>
      </c>
    </row>
    <row r="194" spans="1:10" x14ac:dyDescent="0.25">
      <c r="A194" s="11"/>
      <c r="B194" s="19"/>
      <c r="C194" s="19"/>
      <c r="D194" s="23"/>
      <c r="E194" s="19"/>
      <c r="F194" s="13">
        <f>IF(B194="","",IFERROR(INDEX(Leases!$B$2:$B$101,MATCH(B194,Leases!$A$2:$A$101,0)),""))</f>
      </c>
      <c r="G194" s="16">
        <f>IF(A194="","",MONTH(A194))</f>
      </c>
      <c r="H194" s="22">
        <f>IF(A194="",0,IF(YEAR(A194)&lt;&gt;Properties!$C$5,0,N(D194)*IFERROR(INDEX(Lists!$B$1:$B$7,MATCH(C194,Lists!$A$1:$A$7,0)),0)))</f>
      </c>
      <c r="I194" s="22">
        <f>IF(A194="",0,IF(YEAR(A194)&lt;&gt;Properties!$C$5,0,N(D194)*IFERROR(INDEX(Lists!$C$1:$C$7,MATCH(C194,Lists!$A$1:$A$7,0)),0)))</f>
      </c>
      <c r="J194" s="22">
        <f>IF(A194="",0,IF(YEAR(A194)&lt;&gt;Properties!$C$5,0,N(D194)*IFERROR(INDEX(Lists!$D$1:$D$7,MATCH(C194,Lists!$A$1:$A$7,0)),0)))</f>
      </c>
    </row>
    <row r="195" spans="1:10" x14ac:dyDescent="0.25">
      <c r="A195" s="11"/>
      <c r="B195" s="19"/>
      <c r="C195" s="19"/>
      <c r="D195" s="23"/>
      <c r="E195" s="19"/>
      <c r="F195" s="13">
        <f>IF(B195="","",IFERROR(INDEX(Leases!$B$2:$B$101,MATCH(B195,Leases!$A$2:$A$101,0)),""))</f>
      </c>
      <c r="G195" s="16">
        <f>IF(A195="","",MONTH(A195))</f>
      </c>
      <c r="H195" s="22">
        <f>IF(A195="",0,IF(YEAR(A195)&lt;&gt;Properties!$C$5,0,N(D195)*IFERROR(INDEX(Lists!$B$1:$B$7,MATCH(C195,Lists!$A$1:$A$7,0)),0)))</f>
      </c>
      <c r="I195" s="22">
        <f>IF(A195="",0,IF(YEAR(A195)&lt;&gt;Properties!$C$5,0,N(D195)*IFERROR(INDEX(Lists!$C$1:$C$7,MATCH(C195,Lists!$A$1:$A$7,0)),0)))</f>
      </c>
      <c r="J195" s="22">
        <f>IF(A195="",0,IF(YEAR(A195)&lt;&gt;Properties!$C$5,0,N(D195)*IFERROR(INDEX(Lists!$D$1:$D$7,MATCH(C195,Lists!$A$1:$A$7,0)),0)))</f>
      </c>
    </row>
    <row r="196" spans="1:10" x14ac:dyDescent="0.25">
      <c r="A196" s="11"/>
      <c r="B196" s="19"/>
      <c r="C196" s="19"/>
      <c r="D196" s="23"/>
      <c r="E196" s="19"/>
      <c r="F196" s="13">
        <f>IF(B196="","",IFERROR(INDEX(Leases!$B$2:$B$101,MATCH(B196,Leases!$A$2:$A$101,0)),""))</f>
      </c>
      <c r="G196" s="16">
        <f>IF(A196="","",MONTH(A196))</f>
      </c>
      <c r="H196" s="22">
        <f>IF(A196="",0,IF(YEAR(A196)&lt;&gt;Properties!$C$5,0,N(D196)*IFERROR(INDEX(Lists!$B$1:$B$7,MATCH(C196,Lists!$A$1:$A$7,0)),0)))</f>
      </c>
      <c r="I196" s="22">
        <f>IF(A196="",0,IF(YEAR(A196)&lt;&gt;Properties!$C$5,0,N(D196)*IFERROR(INDEX(Lists!$C$1:$C$7,MATCH(C196,Lists!$A$1:$A$7,0)),0)))</f>
      </c>
      <c r="J196" s="22">
        <f>IF(A196="",0,IF(YEAR(A196)&lt;&gt;Properties!$C$5,0,N(D196)*IFERROR(INDEX(Lists!$D$1:$D$7,MATCH(C196,Lists!$A$1:$A$7,0)),0)))</f>
      </c>
    </row>
    <row r="197" spans="1:10" x14ac:dyDescent="0.25">
      <c r="A197" s="11"/>
      <c r="B197" s="19"/>
      <c r="C197" s="19"/>
      <c r="D197" s="23"/>
      <c r="E197" s="19"/>
      <c r="F197" s="13">
        <f>IF(B197="","",IFERROR(INDEX(Leases!$B$2:$B$101,MATCH(B197,Leases!$A$2:$A$101,0)),""))</f>
      </c>
      <c r="G197" s="16">
        <f>IF(A197="","",MONTH(A197))</f>
      </c>
      <c r="H197" s="22">
        <f>IF(A197="",0,IF(YEAR(A197)&lt;&gt;Properties!$C$5,0,N(D197)*IFERROR(INDEX(Lists!$B$1:$B$7,MATCH(C197,Lists!$A$1:$A$7,0)),0)))</f>
      </c>
      <c r="I197" s="22">
        <f>IF(A197="",0,IF(YEAR(A197)&lt;&gt;Properties!$C$5,0,N(D197)*IFERROR(INDEX(Lists!$C$1:$C$7,MATCH(C197,Lists!$A$1:$A$7,0)),0)))</f>
      </c>
      <c r="J197" s="22">
        <f>IF(A197="",0,IF(YEAR(A197)&lt;&gt;Properties!$C$5,0,N(D197)*IFERROR(INDEX(Lists!$D$1:$D$7,MATCH(C197,Lists!$A$1:$A$7,0)),0)))</f>
      </c>
    </row>
    <row r="198" spans="1:10" x14ac:dyDescent="0.25">
      <c r="A198" s="11"/>
      <c r="B198" s="19"/>
      <c r="C198" s="19"/>
      <c r="D198" s="23"/>
      <c r="E198" s="19"/>
      <c r="F198" s="13">
        <f>IF(B198="","",IFERROR(INDEX(Leases!$B$2:$B$101,MATCH(B198,Leases!$A$2:$A$101,0)),""))</f>
      </c>
      <c r="G198" s="16">
        <f>IF(A198="","",MONTH(A198))</f>
      </c>
      <c r="H198" s="22">
        <f>IF(A198="",0,IF(YEAR(A198)&lt;&gt;Properties!$C$5,0,N(D198)*IFERROR(INDEX(Lists!$B$1:$B$7,MATCH(C198,Lists!$A$1:$A$7,0)),0)))</f>
      </c>
      <c r="I198" s="22">
        <f>IF(A198="",0,IF(YEAR(A198)&lt;&gt;Properties!$C$5,0,N(D198)*IFERROR(INDEX(Lists!$C$1:$C$7,MATCH(C198,Lists!$A$1:$A$7,0)),0)))</f>
      </c>
      <c r="J198" s="22">
        <f>IF(A198="",0,IF(YEAR(A198)&lt;&gt;Properties!$C$5,0,N(D198)*IFERROR(INDEX(Lists!$D$1:$D$7,MATCH(C198,Lists!$A$1:$A$7,0)),0)))</f>
      </c>
    </row>
    <row r="199" spans="1:10" x14ac:dyDescent="0.25">
      <c r="A199" s="11"/>
      <c r="B199" s="19"/>
      <c r="C199" s="19"/>
      <c r="D199" s="23"/>
      <c r="E199" s="19"/>
      <c r="F199" s="13">
        <f>IF(B199="","",IFERROR(INDEX(Leases!$B$2:$B$101,MATCH(B199,Leases!$A$2:$A$101,0)),""))</f>
      </c>
      <c r="G199" s="16">
        <f>IF(A199="","",MONTH(A199))</f>
      </c>
      <c r="H199" s="22">
        <f>IF(A199="",0,IF(YEAR(A199)&lt;&gt;Properties!$C$5,0,N(D199)*IFERROR(INDEX(Lists!$B$1:$B$7,MATCH(C199,Lists!$A$1:$A$7,0)),0)))</f>
      </c>
      <c r="I199" s="22">
        <f>IF(A199="",0,IF(YEAR(A199)&lt;&gt;Properties!$C$5,0,N(D199)*IFERROR(INDEX(Lists!$C$1:$C$7,MATCH(C199,Lists!$A$1:$A$7,0)),0)))</f>
      </c>
      <c r="J199" s="22">
        <f>IF(A199="",0,IF(YEAR(A199)&lt;&gt;Properties!$C$5,0,N(D199)*IFERROR(INDEX(Lists!$D$1:$D$7,MATCH(C199,Lists!$A$1:$A$7,0)),0)))</f>
      </c>
    </row>
    <row r="200" spans="1:10" x14ac:dyDescent="0.25">
      <c r="A200" s="11"/>
      <c r="B200" s="19"/>
      <c r="C200" s="19"/>
      <c r="D200" s="23"/>
      <c r="E200" s="19"/>
      <c r="F200" s="13">
        <f>IF(B200="","",IFERROR(INDEX(Leases!$B$2:$B$101,MATCH(B200,Leases!$A$2:$A$101,0)),""))</f>
      </c>
      <c r="G200" s="16">
        <f>IF(A200="","",MONTH(A200))</f>
      </c>
      <c r="H200" s="22">
        <f>IF(A200="",0,IF(YEAR(A200)&lt;&gt;Properties!$C$5,0,N(D200)*IFERROR(INDEX(Lists!$B$1:$B$7,MATCH(C200,Lists!$A$1:$A$7,0)),0)))</f>
      </c>
      <c r="I200" s="22">
        <f>IF(A200="",0,IF(YEAR(A200)&lt;&gt;Properties!$C$5,0,N(D200)*IFERROR(INDEX(Lists!$C$1:$C$7,MATCH(C200,Lists!$A$1:$A$7,0)),0)))</f>
      </c>
      <c r="J200" s="22">
        <f>IF(A200="",0,IF(YEAR(A200)&lt;&gt;Properties!$C$5,0,N(D200)*IFERROR(INDEX(Lists!$D$1:$D$7,MATCH(C200,Lists!$A$1:$A$7,0)),0)))</f>
      </c>
    </row>
    <row r="201" spans="1:10" x14ac:dyDescent="0.25">
      <c r="A201" s="11"/>
      <c r="B201" s="19"/>
      <c r="C201" s="19"/>
      <c r="D201" s="23"/>
      <c r="E201" s="19"/>
      <c r="F201" s="13">
        <f>IF(B201="","",IFERROR(INDEX(Leases!$B$2:$B$101,MATCH(B201,Leases!$A$2:$A$101,0)),""))</f>
      </c>
      <c r="G201" s="16">
        <f>IF(A201="","",MONTH(A201))</f>
      </c>
      <c r="H201" s="22">
        <f>IF(A201="",0,IF(YEAR(A201)&lt;&gt;Properties!$C$5,0,N(D201)*IFERROR(INDEX(Lists!$B$1:$B$7,MATCH(C201,Lists!$A$1:$A$7,0)),0)))</f>
      </c>
      <c r="I201" s="22">
        <f>IF(A201="",0,IF(YEAR(A201)&lt;&gt;Properties!$C$5,0,N(D201)*IFERROR(INDEX(Lists!$C$1:$C$7,MATCH(C201,Lists!$A$1:$A$7,0)),0)))</f>
      </c>
      <c r="J201" s="22">
        <f>IF(A201="",0,IF(YEAR(A201)&lt;&gt;Properties!$C$5,0,N(D201)*IFERROR(INDEX(Lists!$D$1:$D$7,MATCH(C201,Lists!$A$1:$A$7,0)),0)))</f>
      </c>
    </row>
    <row r="202" spans="1:10" x14ac:dyDescent="0.25">
      <c r="A202" s="11"/>
      <c r="B202" s="19"/>
      <c r="C202" s="19"/>
      <c r="D202" s="23"/>
      <c r="E202" s="19"/>
      <c r="F202" s="13">
        <f>IF(B202="","",IFERROR(INDEX(Leases!$B$2:$B$101,MATCH(B202,Leases!$A$2:$A$101,0)),""))</f>
      </c>
      <c r="G202" s="16">
        <f>IF(A202="","",MONTH(A202))</f>
      </c>
      <c r="H202" s="22">
        <f>IF(A202="",0,IF(YEAR(A202)&lt;&gt;Properties!$C$5,0,N(D202)*IFERROR(INDEX(Lists!$B$1:$B$7,MATCH(C202,Lists!$A$1:$A$7,0)),0)))</f>
      </c>
      <c r="I202" s="22">
        <f>IF(A202="",0,IF(YEAR(A202)&lt;&gt;Properties!$C$5,0,N(D202)*IFERROR(INDEX(Lists!$C$1:$C$7,MATCH(C202,Lists!$A$1:$A$7,0)),0)))</f>
      </c>
      <c r="J202" s="22">
        <f>IF(A202="",0,IF(YEAR(A202)&lt;&gt;Properties!$C$5,0,N(D202)*IFERROR(INDEX(Lists!$D$1:$D$7,MATCH(C202,Lists!$A$1:$A$7,0)),0)))</f>
      </c>
    </row>
    <row r="203" spans="1:10" x14ac:dyDescent="0.25">
      <c r="A203" s="11"/>
      <c r="B203" s="19"/>
      <c r="C203" s="19"/>
      <c r="D203" s="23"/>
      <c r="E203" s="19"/>
      <c r="F203" s="13">
        <f>IF(B203="","",IFERROR(INDEX(Leases!$B$2:$B$101,MATCH(B203,Leases!$A$2:$A$101,0)),""))</f>
      </c>
      <c r="G203" s="16">
        <f>IF(A203="","",MONTH(A203))</f>
      </c>
      <c r="H203" s="22">
        <f>IF(A203="",0,IF(YEAR(A203)&lt;&gt;Properties!$C$5,0,N(D203)*IFERROR(INDEX(Lists!$B$1:$B$7,MATCH(C203,Lists!$A$1:$A$7,0)),0)))</f>
      </c>
      <c r="I203" s="22">
        <f>IF(A203="",0,IF(YEAR(A203)&lt;&gt;Properties!$C$5,0,N(D203)*IFERROR(INDEX(Lists!$C$1:$C$7,MATCH(C203,Lists!$A$1:$A$7,0)),0)))</f>
      </c>
      <c r="J203" s="22">
        <f>IF(A203="",0,IF(YEAR(A203)&lt;&gt;Properties!$C$5,0,N(D203)*IFERROR(INDEX(Lists!$D$1:$D$7,MATCH(C203,Lists!$A$1:$A$7,0)),0)))</f>
      </c>
    </row>
    <row r="204" spans="1:10" x14ac:dyDescent="0.25">
      <c r="A204" s="11"/>
      <c r="B204" s="19"/>
      <c r="C204" s="19"/>
      <c r="D204" s="23"/>
      <c r="E204" s="19"/>
      <c r="F204" s="13">
        <f>IF(B204="","",IFERROR(INDEX(Leases!$B$2:$B$101,MATCH(B204,Leases!$A$2:$A$101,0)),""))</f>
      </c>
      <c r="G204" s="16">
        <f>IF(A204="","",MONTH(A204))</f>
      </c>
      <c r="H204" s="22">
        <f>IF(A204="",0,IF(YEAR(A204)&lt;&gt;Properties!$C$5,0,N(D204)*IFERROR(INDEX(Lists!$B$1:$B$7,MATCH(C204,Lists!$A$1:$A$7,0)),0)))</f>
      </c>
      <c r="I204" s="22">
        <f>IF(A204="",0,IF(YEAR(A204)&lt;&gt;Properties!$C$5,0,N(D204)*IFERROR(INDEX(Lists!$C$1:$C$7,MATCH(C204,Lists!$A$1:$A$7,0)),0)))</f>
      </c>
      <c r="J204" s="22">
        <f>IF(A204="",0,IF(YEAR(A204)&lt;&gt;Properties!$C$5,0,N(D204)*IFERROR(INDEX(Lists!$D$1:$D$7,MATCH(C204,Lists!$A$1:$A$7,0)),0)))</f>
      </c>
    </row>
    <row r="205" spans="1:10" x14ac:dyDescent="0.25">
      <c r="A205" s="11"/>
      <c r="B205" s="19"/>
      <c r="C205" s="19"/>
      <c r="D205" s="23"/>
      <c r="E205" s="19"/>
      <c r="F205" s="13">
        <f>IF(B205="","",IFERROR(INDEX(Leases!$B$2:$B$101,MATCH(B205,Leases!$A$2:$A$101,0)),""))</f>
      </c>
      <c r="G205" s="16">
        <f>IF(A205="","",MONTH(A205))</f>
      </c>
      <c r="H205" s="22">
        <f>IF(A205="",0,IF(YEAR(A205)&lt;&gt;Properties!$C$5,0,N(D205)*IFERROR(INDEX(Lists!$B$1:$B$7,MATCH(C205,Lists!$A$1:$A$7,0)),0)))</f>
      </c>
      <c r="I205" s="22">
        <f>IF(A205="",0,IF(YEAR(A205)&lt;&gt;Properties!$C$5,0,N(D205)*IFERROR(INDEX(Lists!$C$1:$C$7,MATCH(C205,Lists!$A$1:$A$7,0)),0)))</f>
      </c>
      <c r="J205" s="22">
        <f>IF(A205="",0,IF(YEAR(A205)&lt;&gt;Properties!$C$5,0,N(D205)*IFERROR(INDEX(Lists!$D$1:$D$7,MATCH(C205,Lists!$A$1:$A$7,0)),0)))</f>
      </c>
    </row>
    <row r="206" spans="1:10" x14ac:dyDescent="0.25">
      <c r="A206" s="11"/>
      <c r="B206" s="19"/>
      <c r="C206" s="19"/>
      <c r="D206" s="23"/>
      <c r="E206" s="19"/>
      <c r="F206" s="13">
        <f>IF(B206="","",IFERROR(INDEX(Leases!$B$2:$B$101,MATCH(B206,Leases!$A$2:$A$101,0)),""))</f>
      </c>
      <c r="G206" s="16">
        <f>IF(A206="","",MONTH(A206))</f>
      </c>
      <c r="H206" s="22">
        <f>IF(A206="",0,IF(YEAR(A206)&lt;&gt;Properties!$C$5,0,N(D206)*IFERROR(INDEX(Lists!$B$1:$B$7,MATCH(C206,Lists!$A$1:$A$7,0)),0)))</f>
      </c>
      <c r="I206" s="22">
        <f>IF(A206="",0,IF(YEAR(A206)&lt;&gt;Properties!$C$5,0,N(D206)*IFERROR(INDEX(Lists!$C$1:$C$7,MATCH(C206,Lists!$A$1:$A$7,0)),0)))</f>
      </c>
      <c r="J206" s="22">
        <f>IF(A206="",0,IF(YEAR(A206)&lt;&gt;Properties!$C$5,0,N(D206)*IFERROR(INDEX(Lists!$D$1:$D$7,MATCH(C206,Lists!$A$1:$A$7,0)),0)))</f>
      </c>
    </row>
    <row r="207" spans="1:10" x14ac:dyDescent="0.25">
      <c r="A207" s="11"/>
      <c r="B207" s="19"/>
      <c r="C207" s="19"/>
      <c r="D207" s="23"/>
      <c r="E207" s="19"/>
      <c r="F207" s="13">
        <f>IF(B207="","",IFERROR(INDEX(Leases!$B$2:$B$101,MATCH(B207,Leases!$A$2:$A$101,0)),""))</f>
      </c>
      <c r="G207" s="16">
        <f>IF(A207="","",MONTH(A207))</f>
      </c>
      <c r="H207" s="22">
        <f>IF(A207="",0,IF(YEAR(A207)&lt;&gt;Properties!$C$5,0,N(D207)*IFERROR(INDEX(Lists!$B$1:$B$7,MATCH(C207,Lists!$A$1:$A$7,0)),0)))</f>
      </c>
      <c r="I207" s="22">
        <f>IF(A207="",0,IF(YEAR(A207)&lt;&gt;Properties!$C$5,0,N(D207)*IFERROR(INDEX(Lists!$C$1:$C$7,MATCH(C207,Lists!$A$1:$A$7,0)),0)))</f>
      </c>
      <c r="J207" s="22">
        <f>IF(A207="",0,IF(YEAR(A207)&lt;&gt;Properties!$C$5,0,N(D207)*IFERROR(INDEX(Lists!$D$1:$D$7,MATCH(C207,Lists!$A$1:$A$7,0)),0)))</f>
      </c>
    </row>
    <row r="208" spans="1:10" x14ac:dyDescent="0.25">
      <c r="A208" s="11"/>
      <c r="B208" s="19"/>
      <c r="C208" s="19"/>
      <c r="D208" s="23"/>
      <c r="E208" s="19"/>
      <c r="F208" s="13">
        <f>IF(B208="","",IFERROR(INDEX(Leases!$B$2:$B$101,MATCH(B208,Leases!$A$2:$A$101,0)),""))</f>
      </c>
      <c r="G208" s="16">
        <f>IF(A208="","",MONTH(A208))</f>
      </c>
      <c r="H208" s="22">
        <f>IF(A208="",0,IF(YEAR(A208)&lt;&gt;Properties!$C$5,0,N(D208)*IFERROR(INDEX(Lists!$B$1:$B$7,MATCH(C208,Lists!$A$1:$A$7,0)),0)))</f>
      </c>
      <c r="I208" s="22">
        <f>IF(A208="",0,IF(YEAR(A208)&lt;&gt;Properties!$C$5,0,N(D208)*IFERROR(INDEX(Lists!$C$1:$C$7,MATCH(C208,Lists!$A$1:$A$7,0)),0)))</f>
      </c>
      <c r="J208" s="22">
        <f>IF(A208="",0,IF(YEAR(A208)&lt;&gt;Properties!$C$5,0,N(D208)*IFERROR(INDEX(Lists!$D$1:$D$7,MATCH(C208,Lists!$A$1:$A$7,0)),0)))</f>
      </c>
    </row>
    <row r="209" spans="1:10" x14ac:dyDescent="0.25">
      <c r="A209" s="11"/>
      <c r="B209" s="19"/>
      <c r="C209" s="19"/>
      <c r="D209" s="23"/>
      <c r="E209" s="19"/>
      <c r="F209" s="13">
        <f>IF(B209="","",IFERROR(INDEX(Leases!$B$2:$B$101,MATCH(B209,Leases!$A$2:$A$101,0)),""))</f>
      </c>
      <c r="G209" s="16">
        <f>IF(A209="","",MONTH(A209))</f>
      </c>
      <c r="H209" s="22">
        <f>IF(A209="",0,IF(YEAR(A209)&lt;&gt;Properties!$C$5,0,N(D209)*IFERROR(INDEX(Lists!$B$1:$B$7,MATCH(C209,Lists!$A$1:$A$7,0)),0)))</f>
      </c>
      <c r="I209" s="22">
        <f>IF(A209="",0,IF(YEAR(A209)&lt;&gt;Properties!$C$5,0,N(D209)*IFERROR(INDEX(Lists!$C$1:$C$7,MATCH(C209,Lists!$A$1:$A$7,0)),0)))</f>
      </c>
      <c r="J209" s="22">
        <f>IF(A209="",0,IF(YEAR(A209)&lt;&gt;Properties!$C$5,0,N(D209)*IFERROR(INDEX(Lists!$D$1:$D$7,MATCH(C209,Lists!$A$1:$A$7,0)),0)))</f>
      </c>
    </row>
    <row r="210" spans="1:10" x14ac:dyDescent="0.25">
      <c r="A210" s="11"/>
      <c r="B210" s="19"/>
      <c r="C210" s="19"/>
      <c r="D210" s="23"/>
      <c r="E210" s="19"/>
      <c r="F210" s="13">
        <f>IF(B210="","",IFERROR(INDEX(Leases!$B$2:$B$101,MATCH(B210,Leases!$A$2:$A$101,0)),""))</f>
      </c>
      <c r="G210" s="16">
        <f>IF(A210="","",MONTH(A210))</f>
      </c>
      <c r="H210" s="22">
        <f>IF(A210="",0,IF(YEAR(A210)&lt;&gt;Properties!$C$5,0,N(D210)*IFERROR(INDEX(Lists!$B$1:$B$7,MATCH(C210,Lists!$A$1:$A$7,0)),0)))</f>
      </c>
      <c r="I210" s="22">
        <f>IF(A210="",0,IF(YEAR(A210)&lt;&gt;Properties!$C$5,0,N(D210)*IFERROR(INDEX(Lists!$C$1:$C$7,MATCH(C210,Lists!$A$1:$A$7,0)),0)))</f>
      </c>
      <c r="J210" s="22">
        <f>IF(A210="",0,IF(YEAR(A210)&lt;&gt;Properties!$C$5,0,N(D210)*IFERROR(INDEX(Lists!$D$1:$D$7,MATCH(C210,Lists!$A$1:$A$7,0)),0)))</f>
      </c>
    </row>
    <row r="211" spans="1:10" x14ac:dyDescent="0.25">
      <c r="A211" s="11"/>
      <c r="B211" s="19"/>
      <c r="C211" s="19"/>
      <c r="D211" s="23"/>
      <c r="E211" s="19"/>
      <c r="F211" s="13">
        <f>IF(B211="","",IFERROR(INDEX(Leases!$B$2:$B$101,MATCH(B211,Leases!$A$2:$A$101,0)),""))</f>
      </c>
      <c r="G211" s="16">
        <f>IF(A211="","",MONTH(A211))</f>
      </c>
      <c r="H211" s="22">
        <f>IF(A211="",0,IF(YEAR(A211)&lt;&gt;Properties!$C$5,0,N(D211)*IFERROR(INDEX(Lists!$B$1:$B$7,MATCH(C211,Lists!$A$1:$A$7,0)),0)))</f>
      </c>
      <c r="I211" s="22">
        <f>IF(A211="",0,IF(YEAR(A211)&lt;&gt;Properties!$C$5,0,N(D211)*IFERROR(INDEX(Lists!$C$1:$C$7,MATCH(C211,Lists!$A$1:$A$7,0)),0)))</f>
      </c>
      <c r="J211" s="22">
        <f>IF(A211="",0,IF(YEAR(A211)&lt;&gt;Properties!$C$5,0,N(D211)*IFERROR(INDEX(Lists!$D$1:$D$7,MATCH(C211,Lists!$A$1:$A$7,0)),0)))</f>
      </c>
    </row>
    <row r="212" spans="1:10" x14ac:dyDescent="0.25">
      <c r="A212" s="11"/>
      <c r="B212" s="19"/>
      <c r="C212" s="19"/>
      <c r="D212" s="23"/>
      <c r="E212" s="19"/>
      <c r="F212" s="13">
        <f>IF(B212="","",IFERROR(INDEX(Leases!$B$2:$B$101,MATCH(B212,Leases!$A$2:$A$101,0)),""))</f>
      </c>
      <c r="G212" s="16">
        <f>IF(A212="","",MONTH(A212))</f>
      </c>
      <c r="H212" s="22">
        <f>IF(A212="",0,IF(YEAR(A212)&lt;&gt;Properties!$C$5,0,N(D212)*IFERROR(INDEX(Lists!$B$1:$B$7,MATCH(C212,Lists!$A$1:$A$7,0)),0)))</f>
      </c>
      <c r="I212" s="22">
        <f>IF(A212="",0,IF(YEAR(A212)&lt;&gt;Properties!$C$5,0,N(D212)*IFERROR(INDEX(Lists!$C$1:$C$7,MATCH(C212,Lists!$A$1:$A$7,0)),0)))</f>
      </c>
      <c r="J212" s="22">
        <f>IF(A212="",0,IF(YEAR(A212)&lt;&gt;Properties!$C$5,0,N(D212)*IFERROR(INDEX(Lists!$D$1:$D$7,MATCH(C212,Lists!$A$1:$A$7,0)),0)))</f>
      </c>
    </row>
    <row r="213" spans="1:10" x14ac:dyDescent="0.25">
      <c r="A213" s="11"/>
      <c r="B213" s="19"/>
      <c r="C213" s="19"/>
      <c r="D213" s="23"/>
      <c r="E213" s="19"/>
      <c r="F213" s="13">
        <f>IF(B213="","",IFERROR(INDEX(Leases!$B$2:$B$101,MATCH(B213,Leases!$A$2:$A$101,0)),""))</f>
      </c>
      <c r="G213" s="16">
        <f>IF(A213="","",MONTH(A213))</f>
      </c>
      <c r="H213" s="22">
        <f>IF(A213="",0,IF(YEAR(A213)&lt;&gt;Properties!$C$5,0,N(D213)*IFERROR(INDEX(Lists!$B$1:$B$7,MATCH(C213,Lists!$A$1:$A$7,0)),0)))</f>
      </c>
      <c r="I213" s="22">
        <f>IF(A213="",0,IF(YEAR(A213)&lt;&gt;Properties!$C$5,0,N(D213)*IFERROR(INDEX(Lists!$C$1:$C$7,MATCH(C213,Lists!$A$1:$A$7,0)),0)))</f>
      </c>
      <c r="J213" s="22">
        <f>IF(A213="",0,IF(YEAR(A213)&lt;&gt;Properties!$C$5,0,N(D213)*IFERROR(INDEX(Lists!$D$1:$D$7,MATCH(C213,Lists!$A$1:$A$7,0)),0)))</f>
      </c>
    </row>
    <row r="214" spans="1:10" x14ac:dyDescent="0.25">
      <c r="A214" s="11"/>
      <c r="B214" s="19"/>
      <c r="C214" s="19"/>
      <c r="D214" s="23"/>
      <c r="E214" s="19"/>
      <c r="F214" s="13">
        <f>IF(B214="","",IFERROR(INDEX(Leases!$B$2:$B$101,MATCH(B214,Leases!$A$2:$A$101,0)),""))</f>
      </c>
      <c r="G214" s="16">
        <f>IF(A214="","",MONTH(A214))</f>
      </c>
      <c r="H214" s="22">
        <f>IF(A214="",0,IF(YEAR(A214)&lt;&gt;Properties!$C$5,0,N(D214)*IFERROR(INDEX(Lists!$B$1:$B$7,MATCH(C214,Lists!$A$1:$A$7,0)),0)))</f>
      </c>
      <c r="I214" s="22">
        <f>IF(A214="",0,IF(YEAR(A214)&lt;&gt;Properties!$C$5,0,N(D214)*IFERROR(INDEX(Lists!$C$1:$C$7,MATCH(C214,Lists!$A$1:$A$7,0)),0)))</f>
      </c>
      <c r="J214" s="22">
        <f>IF(A214="",0,IF(YEAR(A214)&lt;&gt;Properties!$C$5,0,N(D214)*IFERROR(INDEX(Lists!$D$1:$D$7,MATCH(C214,Lists!$A$1:$A$7,0)),0)))</f>
      </c>
    </row>
    <row r="215" spans="1:10" x14ac:dyDescent="0.25">
      <c r="A215" s="11"/>
      <c r="B215" s="19"/>
      <c r="C215" s="19"/>
      <c r="D215" s="23"/>
      <c r="E215" s="19"/>
      <c r="F215" s="13">
        <f>IF(B215="","",IFERROR(INDEX(Leases!$B$2:$B$101,MATCH(B215,Leases!$A$2:$A$101,0)),""))</f>
      </c>
      <c r="G215" s="16">
        <f>IF(A215="","",MONTH(A215))</f>
      </c>
      <c r="H215" s="22">
        <f>IF(A215="",0,IF(YEAR(A215)&lt;&gt;Properties!$C$5,0,N(D215)*IFERROR(INDEX(Lists!$B$1:$B$7,MATCH(C215,Lists!$A$1:$A$7,0)),0)))</f>
      </c>
      <c r="I215" s="22">
        <f>IF(A215="",0,IF(YEAR(A215)&lt;&gt;Properties!$C$5,0,N(D215)*IFERROR(INDEX(Lists!$C$1:$C$7,MATCH(C215,Lists!$A$1:$A$7,0)),0)))</f>
      </c>
      <c r="J215" s="22">
        <f>IF(A215="",0,IF(YEAR(A215)&lt;&gt;Properties!$C$5,0,N(D215)*IFERROR(INDEX(Lists!$D$1:$D$7,MATCH(C215,Lists!$A$1:$A$7,0)),0)))</f>
      </c>
    </row>
    <row r="216" spans="1:10" x14ac:dyDescent="0.25">
      <c r="A216" s="11"/>
      <c r="B216" s="19"/>
      <c r="C216" s="19"/>
      <c r="D216" s="23"/>
      <c r="E216" s="19"/>
      <c r="F216" s="13">
        <f>IF(B216="","",IFERROR(INDEX(Leases!$B$2:$B$101,MATCH(B216,Leases!$A$2:$A$101,0)),""))</f>
      </c>
      <c r="G216" s="16">
        <f>IF(A216="","",MONTH(A216))</f>
      </c>
      <c r="H216" s="22">
        <f>IF(A216="",0,IF(YEAR(A216)&lt;&gt;Properties!$C$5,0,N(D216)*IFERROR(INDEX(Lists!$B$1:$B$7,MATCH(C216,Lists!$A$1:$A$7,0)),0)))</f>
      </c>
      <c r="I216" s="22">
        <f>IF(A216="",0,IF(YEAR(A216)&lt;&gt;Properties!$C$5,0,N(D216)*IFERROR(INDEX(Lists!$C$1:$C$7,MATCH(C216,Lists!$A$1:$A$7,0)),0)))</f>
      </c>
      <c r="J216" s="22">
        <f>IF(A216="",0,IF(YEAR(A216)&lt;&gt;Properties!$C$5,0,N(D216)*IFERROR(INDEX(Lists!$D$1:$D$7,MATCH(C216,Lists!$A$1:$A$7,0)),0)))</f>
      </c>
    </row>
    <row r="217" spans="1:10" x14ac:dyDescent="0.25">
      <c r="A217" s="11"/>
      <c r="B217" s="19"/>
      <c r="C217" s="19"/>
      <c r="D217" s="23"/>
      <c r="E217" s="19"/>
      <c r="F217" s="13">
        <f>IF(B217="","",IFERROR(INDEX(Leases!$B$2:$B$101,MATCH(B217,Leases!$A$2:$A$101,0)),""))</f>
      </c>
      <c r="G217" s="16">
        <f>IF(A217="","",MONTH(A217))</f>
      </c>
      <c r="H217" s="22">
        <f>IF(A217="",0,IF(YEAR(A217)&lt;&gt;Properties!$C$5,0,N(D217)*IFERROR(INDEX(Lists!$B$1:$B$7,MATCH(C217,Lists!$A$1:$A$7,0)),0)))</f>
      </c>
      <c r="I217" s="22">
        <f>IF(A217="",0,IF(YEAR(A217)&lt;&gt;Properties!$C$5,0,N(D217)*IFERROR(INDEX(Lists!$C$1:$C$7,MATCH(C217,Lists!$A$1:$A$7,0)),0)))</f>
      </c>
      <c r="J217" s="22">
        <f>IF(A217="",0,IF(YEAR(A217)&lt;&gt;Properties!$C$5,0,N(D217)*IFERROR(INDEX(Lists!$D$1:$D$7,MATCH(C217,Lists!$A$1:$A$7,0)),0)))</f>
      </c>
    </row>
    <row r="218" spans="1:10" x14ac:dyDescent="0.25">
      <c r="A218" s="11"/>
      <c r="B218" s="19"/>
      <c r="C218" s="19"/>
      <c r="D218" s="23"/>
      <c r="E218" s="19"/>
      <c r="F218" s="13">
        <f>IF(B218="","",IFERROR(INDEX(Leases!$B$2:$B$101,MATCH(B218,Leases!$A$2:$A$101,0)),""))</f>
      </c>
      <c r="G218" s="16">
        <f>IF(A218="","",MONTH(A218))</f>
      </c>
      <c r="H218" s="22">
        <f>IF(A218="",0,IF(YEAR(A218)&lt;&gt;Properties!$C$5,0,N(D218)*IFERROR(INDEX(Lists!$B$1:$B$7,MATCH(C218,Lists!$A$1:$A$7,0)),0)))</f>
      </c>
      <c r="I218" s="22">
        <f>IF(A218="",0,IF(YEAR(A218)&lt;&gt;Properties!$C$5,0,N(D218)*IFERROR(INDEX(Lists!$C$1:$C$7,MATCH(C218,Lists!$A$1:$A$7,0)),0)))</f>
      </c>
      <c r="J218" s="22">
        <f>IF(A218="",0,IF(YEAR(A218)&lt;&gt;Properties!$C$5,0,N(D218)*IFERROR(INDEX(Lists!$D$1:$D$7,MATCH(C218,Lists!$A$1:$A$7,0)),0)))</f>
      </c>
    </row>
    <row r="219" spans="1:10" x14ac:dyDescent="0.25">
      <c r="A219" s="11"/>
      <c r="B219" s="19"/>
      <c r="C219" s="19"/>
      <c r="D219" s="23"/>
      <c r="E219" s="19"/>
      <c r="F219" s="13">
        <f>IF(B219="","",IFERROR(INDEX(Leases!$B$2:$B$101,MATCH(B219,Leases!$A$2:$A$101,0)),""))</f>
      </c>
      <c r="G219" s="16">
        <f>IF(A219="","",MONTH(A219))</f>
      </c>
      <c r="H219" s="22">
        <f>IF(A219="",0,IF(YEAR(A219)&lt;&gt;Properties!$C$5,0,N(D219)*IFERROR(INDEX(Lists!$B$1:$B$7,MATCH(C219,Lists!$A$1:$A$7,0)),0)))</f>
      </c>
      <c r="I219" s="22">
        <f>IF(A219="",0,IF(YEAR(A219)&lt;&gt;Properties!$C$5,0,N(D219)*IFERROR(INDEX(Lists!$C$1:$C$7,MATCH(C219,Lists!$A$1:$A$7,0)),0)))</f>
      </c>
      <c r="J219" s="22">
        <f>IF(A219="",0,IF(YEAR(A219)&lt;&gt;Properties!$C$5,0,N(D219)*IFERROR(INDEX(Lists!$D$1:$D$7,MATCH(C219,Lists!$A$1:$A$7,0)),0)))</f>
      </c>
    </row>
    <row r="220" spans="1:10" x14ac:dyDescent="0.25">
      <c r="A220" s="11"/>
      <c r="B220" s="19"/>
      <c r="C220" s="19"/>
      <c r="D220" s="23"/>
      <c r="E220" s="19"/>
      <c r="F220" s="13">
        <f>IF(B220="","",IFERROR(INDEX(Leases!$B$2:$B$101,MATCH(B220,Leases!$A$2:$A$101,0)),""))</f>
      </c>
      <c r="G220" s="16">
        <f>IF(A220="","",MONTH(A220))</f>
      </c>
      <c r="H220" s="22">
        <f>IF(A220="",0,IF(YEAR(A220)&lt;&gt;Properties!$C$5,0,N(D220)*IFERROR(INDEX(Lists!$B$1:$B$7,MATCH(C220,Lists!$A$1:$A$7,0)),0)))</f>
      </c>
      <c r="I220" s="22">
        <f>IF(A220="",0,IF(YEAR(A220)&lt;&gt;Properties!$C$5,0,N(D220)*IFERROR(INDEX(Lists!$C$1:$C$7,MATCH(C220,Lists!$A$1:$A$7,0)),0)))</f>
      </c>
      <c r="J220" s="22">
        <f>IF(A220="",0,IF(YEAR(A220)&lt;&gt;Properties!$C$5,0,N(D220)*IFERROR(INDEX(Lists!$D$1:$D$7,MATCH(C220,Lists!$A$1:$A$7,0)),0)))</f>
      </c>
    </row>
    <row r="221" spans="1:10" x14ac:dyDescent="0.25">
      <c r="A221" s="11"/>
      <c r="B221" s="19"/>
      <c r="C221" s="19"/>
      <c r="D221" s="23"/>
      <c r="E221" s="19"/>
      <c r="F221" s="13">
        <f>IF(B221="","",IFERROR(INDEX(Leases!$B$2:$B$101,MATCH(B221,Leases!$A$2:$A$101,0)),""))</f>
      </c>
      <c r="G221" s="16">
        <f>IF(A221="","",MONTH(A221))</f>
      </c>
      <c r="H221" s="22">
        <f>IF(A221="",0,IF(YEAR(A221)&lt;&gt;Properties!$C$5,0,N(D221)*IFERROR(INDEX(Lists!$B$1:$B$7,MATCH(C221,Lists!$A$1:$A$7,0)),0)))</f>
      </c>
      <c r="I221" s="22">
        <f>IF(A221="",0,IF(YEAR(A221)&lt;&gt;Properties!$C$5,0,N(D221)*IFERROR(INDEX(Lists!$C$1:$C$7,MATCH(C221,Lists!$A$1:$A$7,0)),0)))</f>
      </c>
      <c r="J221" s="22">
        <f>IF(A221="",0,IF(YEAR(A221)&lt;&gt;Properties!$C$5,0,N(D221)*IFERROR(INDEX(Lists!$D$1:$D$7,MATCH(C221,Lists!$A$1:$A$7,0)),0)))</f>
      </c>
    </row>
    <row r="222" spans="1:10" x14ac:dyDescent="0.25">
      <c r="A222" s="11"/>
      <c r="B222" s="19"/>
      <c r="C222" s="19"/>
      <c r="D222" s="23"/>
      <c r="E222" s="19"/>
      <c r="F222" s="13">
        <f>IF(B222="","",IFERROR(INDEX(Leases!$B$2:$B$101,MATCH(B222,Leases!$A$2:$A$101,0)),""))</f>
      </c>
      <c r="G222" s="16">
        <f>IF(A222="","",MONTH(A222))</f>
      </c>
      <c r="H222" s="22">
        <f>IF(A222="",0,IF(YEAR(A222)&lt;&gt;Properties!$C$5,0,N(D222)*IFERROR(INDEX(Lists!$B$1:$B$7,MATCH(C222,Lists!$A$1:$A$7,0)),0)))</f>
      </c>
      <c r="I222" s="22">
        <f>IF(A222="",0,IF(YEAR(A222)&lt;&gt;Properties!$C$5,0,N(D222)*IFERROR(INDEX(Lists!$C$1:$C$7,MATCH(C222,Lists!$A$1:$A$7,0)),0)))</f>
      </c>
      <c r="J222" s="22">
        <f>IF(A222="",0,IF(YEAR(A222)&lt;&gt;Properties!$C$5,0,N(D222)*IFERROR(INDEX(Lists!$D$1:$D$7,MATCH(C222,Lists!$A$1:$A$7,0)),0)))</f>
      </c>
    </row>
    <row r="223" spans="1:10" x14ac:dyDescent="0.25">
      <c r="A223" s="11"/>
      <c r="B223" s="19"/>
      <c r="C223" s="19"/>
      <c r="D223" s="23"/>
      <c r="E223" s="19"/>
      <c r="F223" s="13">
        <f>IF(B223="","",IFERROR(INDEX(Leases!$B$2:$B$101,MATCH(B223,Leases!$A$2:$A$101,0)),""))</f>
      </c>
      <c r="G223" s="16">
        <f>IF(A223="","",MONTH(A223))</f>
      </c>
      <c r="H223" s="22">
        <f>IF(A223="",0,IF(YEAR(A223)&lt;&gt;Properties!$C$5,0,N(D223)*IFERROR(INDEX(Lists!$B$1:$B$7,MATCH(C223,Lists!$A$1:$A$7,0)),0)))</f>
      </c>
      <c r="I223" s="22">
        <f>IF(A223="",0,IF(YEAR(A223)&lt;&gt;Properties!$C$5,0,N(D223)*IFERROR(INDEX(Lists!$C$1:$C$7,MATCH(C223,Lists!$A$1:$A$7,0)),0)))</f>
      </c>
      <c r="J223" s="22">
        <f>IF(A223="",0,IF(YEAR(A223)&lt;&gt;Properties!$C$5,0,N(D223)*IFERROR(INDEX(Lists!$D$1:$D$7,MATCH(C223,Lists!$A$1:$A$7,0)),0)))</f>
      </c>
    </row>
    <row r="224" spans="1:10" x14ac:dyDescent="0.25">
      <c r="A224" s="11"/>
      <c r="B224" s="19"/>
      <c r="C224" s="19"/>
      <c r="D224" s="23"/>
      <c r="E224" s="19"/>
      <c r="F224" s="13">
        <f>IF(B224="","",IFERROR(INDEX(Leases!$B$2:$B$101,MATCH(B224,Leases!$A$2:$A$101,0)),""))</f>
      </c>
      <c r="G224" s="16">
        <f>IF(A224="","",MONTH(A224))</f>
      </c>
      <c r="H224" s="22">
        <f>IF(A224="",0,IF(YEAR(A224)&lt;&gt;Properties!$C$5,0,N(D224)*IFERROR(INDEX(Lists!$B$1:$B$7,MATCH(C224,Lists!$A$1:$A$7,0)),0)))</f>
      </c>
      <c r="I224" s="22">
        <f>IF(A224="",0,IF(YEAR(A224)&lt;&gt;Properties!$C$5,0,N(D224)*IFERROR(INDEX(Lists!$C$1:$C$7,MATCH(C224,Lists!$A$1:$A$7,0)),0)))</f>
      </c>
      <c r="J224" s="22">
        <f>IF(A224="",0,IF(YEAR(A224)&lt;&gt;Properties!$C$5,0,N(D224)*IFERROR(INDEX(Lists!$D$1:$D$7,MATCH(C224,Lists!$A$1:$A$7,0)),0)))</f>
      </c>
    </row>
    <row r="225" spans="1:10" x14ac:dyDescent="0.25">
      <c r="A225" s="11"/>
      <c r="B225" s="19"/>
      <c r="C225" s="19"/>
      <c r="D225" s="23"/>
      <c r="E225" s="19"/>
      <c r="F225" s="13">
        <f>IF(B225="","",IFERROR(INDEX(Leases!$B$2:$B$101,MATCH(B225,Leases!$A$2:$A$101,0)),""))</f>
      </c>
      <c r="G225" s="16">
        <f>IF(A225="","",MONTH(A225))</f>
      </c>
      <c r="H225" s="22">
        <f>IF(A225="",0,IF(YEAR(A225)&lt;&gt;Properties!$C$5,0,N(D225)*IFERROR(INDEX(Lists!$B$1:$B$7,MATCH(C225,Lists!$A$1:$A$7,0)),0)))</f>
      </c>
      <c r="I225" s="22">
        <f>IF(A225="",0,IF(YEAR(A225)&lt;&gt;Properties!$C$5,0,N(D225)*IFERROR(INDEX(Lists!$C$1:$C$7,MATCH(C225,Lists!$A$1:$A$7,0)),0)))</f>
      </c>
      <c r="J225" s="22">
        <f>IF(A225="",0,IF(YEAR(A225)&lt;&gt;Properties!$C$5,0,N(D225)*IFERROR(INDEX(Lists!$D$1:$D$7,MATCH(C225,Lists!$A$1:$A$7,0)),0)))</f>
      </c>
    </row>
    <row r="226" spans="1:10" x14ac:dyDescent="0.25">
      <c r="A226" s="11"/>
      <c r="B226" s="19"/>
      <c r="C226" s="19"/>
      <c r="D226" s="23"/>
      <c r="E226" s="19"/>
      <c r="F226" s="13">
        <f>IF(B226="","",IFERROR(INDEX(Leases!$B$2:$B$101,MATCH(B226,Leases!$A$2:$A$101,0)),""))</f>
      </c>
      <c r="G226" s="16">
        <f>IF(A226="","",MONTH(A226))</f>
      </c>
      <c r="H226" s="22">
        <f>IF(A226="",0,IF(YEAR(A226)&lt;&gt;Properties!$C$5,0,N(D226)*IFERROR(INDEX(Lists!$B$1:$B$7,MATCH(C226,Lists!$A$1:$A$7,0)),0)))</f>
      </c>
      <c r="I226" s="22">
        <f>IF(A226="",0,IF(YEAR(A226)&lt;&gt;Properties!$C$5,0,N(D226)*IFERROR(INDEX(Lists!$C$1:$C$7,MATCH(C226,Lists!$A$1:$A$7,0)),0)))</f>
      </c>
      <c r="J226" s="22">
        <f>IF(A226="",0,IF(YEAR(A226)&lt;&gt;Properties!$C$5,0,N(D226)*IFERROR(INDEX(Lists!$D$1:$D$7,MATCH(C226,Lists!$A$1:$A$7,0)),0)))</f>
      </c>
    </row>
    <row r="227" spans="1:10" x14ac:dyDescent="0.25">
      <c r="A227" s="11"/>
      <c r="B227" s="19"/>
      <c r="C227" s="19"/>
      <c r="D227" s="23"/>
      <c r="E227" s="19"/>
      <c r="F227" s="13">
        <f>IF(B227="","",IFERROR(INDEX(Leases!$B$2:$B$101,MATCH(B227,Leases!$A$2:$A$101,0)),""))</f>
      </c>
      <c r="G227" s="16">
        <f>IF(A227="","",MONTH(A227))</f>
      </c>
      <c r="H227" s="22">
        <f>IF(A227="",0,IF(YEAR(A227)&lt;&gt;Properties!$C$5,0,N(D227)*IFERROR(INDEX(Lists!$B$1:$B$7,MATCH(C227,Lists!$A$1:$A$7,0)),0)))</f>
      </c>
      <c r="I227" s="22">
        <f>IF(A227="",0,IF(YEAR(A227)&lt;&gt;Properties!$C$5,0,N(D227)*IFERROR(INDEX(Lists!$C$1:$C$7,MATCH(C227,Lists!$A$1:$A$7,0)),0)))</f>
      </c>
      <c r="J227" s="22">
        <f>IF(A227="",0,IF(YEAR(A227)&lt;&gt;Properties!$C$5,0,N(D227)*IFERROR(INDEX(Lists!$D$1:$D$7,MATCH(C227,Lists!$A$1:$A$7,0)),0)))</f>
      </c>
    </row>
    <row r="228" spans="1:10" x14ac:dyDescent="0.25">
      <c r="A228" s="11"/>
      <c r="B228" s="19"/>
      <c r="C228" s="19"/>
      <c r="D228" s="23"/>
      <c r="E228" s="19"/>
      <c r="F228" s="13">
        <f>IF(B228="","",IFERROR(INDEX(Leases!$B$2:$B$101,MATCH(B228,Leases!$A$2:$A$101,0)),""))</f>
      </c>
      <c r="G228" s="16">
        <f>IF(A228="","",MONTH(A228))</f>
      </c>
      <c r="H228" s="22">
        <f>IF(A228="",0,IF(YEAR(A228)&lt;&gt;Properties!$C$5,0,N(D228)*IFERROR(INDEX(Lists!$B$1:$B$7,MATCH(C228,Lists!$A$1:$A$7,0)),0)))</f>
      </c>
      <c r="I228" s="22">
        <f>IF(A228="",0,IF(YEAR(A228)&lt;&gt;Properties!$C$5,0,N(D228)*IFERROR(INDEX(Lists!$C$1:$C$7,MATCH(C228,Lists!$A$1:$A$7,0)),0)))</f>
      </c>
      <c r="J228" s="22">
        <f>IF(A228="",0,IF(YEAR(A228)&lt;&gt;Properties!$C$5,0,N(D228)*IFERROR(INDEX(Lists!$D$1:$D$7,MATCH(C228,Lists!$A$1:$A$7,0)),0)))</f>
      </c>
    </row>
    <row r="229" spans="1:10" x14ac:dyDescent="0.25">
      <c r="A229" s="11"/>
      <c r="B229" s="19"/>
      <c r="C229" s="19"/>
      <c r="D229" s="23"/>
      <c r="E229" s="19"/>
      <c r="F229" s="13">
        <f>IF(B229="","",IFERROR(INDEX(Leases!$B$2:$B$101,MATCH(B229,Leases!$A$2:$A$101,0)),""))</f>
      </c>
      <c r="G229" s="16">
        <f>IF(A229="","",MONTH(A229))</f>
      </c>
      <c r="H229" s="22">
        <f>IF(A229="",0,IF(YEAR(A229)&lt;&gt;Properties!$C$5,0,N(D229)*IFERROR(INDEX(Lists!$B$1:$B$7,MATCH(C229,Lists!$A$1:$A$7,0)),0)))</f>
      </c>
      <c r="I229" s="22">
        <f>IF(A229="",0,IF(YEAR(A229)&lt;&gt;Properties!$C$5,0,N(D229)*IFERROR(INDEX(Lists!$C$1:$C$7,MATCH(C229,Lists!$A$1:$A$7,0)),0)))</f>
      </c>
      <c r="J229" s="22">
        <f>IF(A229="",0,IF(YEAR(A229)&lt;&gt;Properties!$C$5,0,N(D229)*IFERROR(INDEX(Lists!$D$1:$D$7,MATCH(C229,Lists!$A$1:$A$7,0)),0)))</f>
      </c>
    </row>
    <row r="230" spans="1:10" x14ac:dyDescent="0.25">
      <c r="A230" s="11"/>
      <c r="B230" s="19"/>
      <c r="C230" s="19"/>
      <c r="D230" s="23"/>
      <c r="E230" s="19"/>
      <c r="F230" s="13">
        <f>IF(B230="","",IFERROR(INDEX(Leases!$B$2:$B$101,MATCH(B230,Leases!$A$2:$A$101,0)),""))</f>
      </c>
      <c r="G230" s="16">
        <f>IF(A230="","",MONTH(A230))</f>
      </c>
      <c r="H230" s="22">
        <f>IF(A230="",0,IF(YEAR(A230)&lt;&gt;Properties!$C$5,0,N(D230)*IFERROR(INDEX(Lists!$B$1:$B$7,MATCH(C230,Lists!$A$1:$A$7,0)),0)))</f>
      </c>
      <c r="I230" s="22">
        <f>IF(A230="",0,IF(YEAR(A230)&lt;&gt;Properties!$C$5,0,N(D230)*IFERROR(INDEX(Lists!$C$1:$C$7,MATCH(C230,Lists!$A$1:$A$7,0)),0)))</f>
      </c>
      <c r="J230" s="22">
        <f>IF(A230="",0,IF(YEAR(A230)&lt;&gt;Properties!$C$5,0,N(D230)*IFERROR(INDEX(Lists!$D$1:$D$7,MATCH(C230,Lists!$A$1:$A$7,0)),0)))</f>
      </c>
    </row>
    <row r="231" spans="1:10" x14ac:dyDescent="0.25">
      <c r="A231" s="11"/>
      <c r="B231" s="19"/>
      <c r="C231" s="19"/>
      <c r="D231" s="23"/>
      <c r="E231" s="19"/>
      <c r="F231" s="13">
        <f>IF(B231="","",IFERROR(INDEX(Leases!$B$2:$B$101,MATCH(B231,Leases!$A$2:$A$101,0)),""))</f>
      </c>
      <c r="G231" s="16">
        <f>IF(A231="","",MONTH(A231))</f>
      </c>
      <c r="H231" s="22">
        <f>IF(A231="",0,IF(YEAR(A231)&lt;&gt;Properties!$C$5,0,N(D231)*IFERROR(INDEX(Lists!$B$1:$B$7,MATCH(C231,Lists!$A$1:$A$7,0)),0)))</f>
      </c>
      <c r="I231" s="22">
        <f>IF(A231="",0,IF(YEAR(A231)&lt;&gt;Properties!$C$5,0,N(D231)*IFERROR(INDEX(Lists!$C$1:$C$7,MATCH(C231,Lists!$A$1:$A$7,0)),0)))</f>
      </c>
      <c r="J231" s="22">
        <f>IF(A231="",0,IF(YEAR(A231)&lt;&gt;Properties!$C$5,0,N(D231)*IFERROR(INDEX(Lists!$D$1:$D$7,MATCH(C231,Lists!$A$1:$A$7,0)),0)))</f>
      </c>
    </row>
    <row r="232" spans="1:10" x14ac:dyDescent="0.25">
      <c r="A232" s="11"/>
      <c r="B232" s="19"/>
      <c r="C232" s="19"/>
      <c r="D232" s="23"/>
      <c r="E232" s="19"/>
      <c r="F232" s="13">
        <f>IF(B232="","",IFERROR(INDEX(Leases!$B$2:$B$101,MATCH(B232,Leases!$A$2:$A$101,0)),""))</f>
      </c>
      <c r="G232" s="16">
        <f>IF(A232="","",MONTH(A232))</f>
      </c>
      <c r="H232" s="22">
        <f>IF(A232="",0,IF(YEAR(A232)&lt;&gt;Properties!$C$5,0,N(D232)*IFERROR(INDEX(Lists!$B$1:$B$7,MATCH(C232,Lists!$A$1:$A$7,0)),0)))</f>
      </c>
      <c r="I232" s="22">
        <f>IF(A232="",0,IF(YEAR(A232)&lt;&gt;Properties!$C$5,0,N(D232)*IFERROR(INDEX(Lists!$C$1:$C$7,MATCH(C232,Lists!$A$1:$A$7,0)),0)))</f>
      </c>
      <c r="J232" s="22">
        <f>IF(A232="",0,IF(YEAR(A232)&lt;&gt;Properties!$C$5,0,N(D232)*IFERROR(INDEX(Lists!$D$1:$D$7,MATCH(C232,Lists!$A$1:$A$7,0)),0)))</f>
      </c>
    </row>
    <row r="233" spans="1:10" x14ac:dyDescent="0.25">
      <c r="A233" s="11"/>
      <c r="B233" s="19"/>
      <c r="C233" s="19"/>
      <c r="D233" s="23"/>
      <c r="E233" s="19"/>
      <c r="F233" s="13">
        <f>IF(B233="","",IFERROR(INDEX(Leases!$B$2:$B$101,MATCH(B233,Leases!$A$2:$A$101,0)),""))</f>
      </c>
      <c r="G233" s="16">
        <f>IF(A233="","",MONTH(A233))</f>
      </c>
      <c r="H233" s="22">
        <f>IF(A233="",0,IF(YEAR(A233)&lt;&gt;Properties!$C$5,0,N(D233)*IFERROR(INDEX(Lists!$B$1:$B$7,MATCH(C233,Lists!$A$1:$A$7,0)),0)))</f>
      </c>
      <c r="I233" s="22">
        <f>IF(A233="",0,IF(YEAR(A233)&lt;&gt;Properties!$C$5,0,N(D233)*IFERROR(INDEX(Lists!$C$1:$C$7,MATCH(C233,Lists!$A$1:$A$7,0)),0)))</f>
      </c>
      <c r="J233" s="22">
        <f>IF(A233="",0,IF(YEAR(A233)&lt;&gt;Properties!$C$5,0,N(D233)*IFERROR(INDEX(Lists!$D$1:$D$7,MATCH(C233,Lists!$A$1:$A$7,0)),0)))</f>
      </c>
    </row>
    <row r="234" spans="1:10" x14ac:dyDescent="0.25">
      <c r="A234" s="11"/>
      <c r="B234" s="19"/>
      <c r="C234" s="19"/>
      <c r="D234" s="23"/>
      <c r="E234" s="19"/>
      <c r="F234" s="13">
        <f>IF(B234="","",IFERROR(INDEX(Leases!$B$2:$B$101,MATCH(B234,Leases!$A$2:$A$101,0)),""))</f>
      </c>
      <c r="G234" s="16">
        <f>IF(A234="","",MONTH(A234))</f>
      </c>
      <c r="H234" s="22">
        <f>IF(A234="",0,IF(YEAR(A234)&lt;&gt;Properties!$C$5,0,N(D234)*IFERROR(INDEX(Lists!$B$1:$B$7,MATCH(C234,Lists!$A$1:$A$7,0)),0)))</f>
      </c>
      <c r="I234" s="22">
        <f>IF(A234="",0,IF(YEAR(A234)&lt;&gt;Properties!$C$5,0,N(D234)*IFERROR(INDEX(Lists!$C$1:$C$7,MATCH(C234,Lists!$A$1:$A$7,0)),0)))</f>
      </c>
      <c r="J234" s="22">
        <f>IF(A234="",0,IF(YEAR(A234)&lt;&gt;Properties!$C$5,0,N(D234)*IFERROR(INDEX(Lists!$D$1:$D$7,MATCH(C234,Lists!$A$1:$A$7,0)),0)))</f>
      </c>
    </row>
    <row r="235" spans="1:10" x14ac:dyDescent="0.25">
      <c r="A235" s="11"/>
      <c r="B235" s="19"/>
      <c r="C235" s="19"/>
      <c r="D235" s="23"/>
      <c r="E235" s="19"/>
      <c r="F235" s="13">
        <f>IF(B235="","",IFERROR(INDEX(Leases!$B$2:$B$101,MATCH(B235,Leases!$A$2:$A$101,0)),""))</f>
      </c>
      <c r="G235" s="16">
        <f>IF(A235="","",MONTH(A235))</f>
      </c>
      <c r="H235" s="22">
        <f>IF(A235="",0,IF(YEAR(A235)&lt;&gt;Properties!$C$5,0,N(D235)*IFERROR(INDEX(Lists!$B$1:$B$7,MATCH(C235,Lists!$A$1:$A$7,0)),0)))</f>
      </c>
      <c r="I235" s="22">
        <f>IF(A235="",0,IF(YEAR(A235)&lt;&gt;Properties!$C$5,0,N(D235)*IFERROR(INDEX(Lists!$C$1:$C$7,MATCH(C235,Lists!$A$1:$A$7,0)),0)))</f>
      </c>
      <c r="J235" s="22">
        <f>IF(A235="",0,IF(YEAR(A235)&lt;&gt;Properties!$C$5,0,N(D235)*IFERROR(INDEX(Lists!$D$1:$D$7,MATCH(C235,Lists!$A$1:$A$7,0)),0)))</f>
      </c>
    </row>
    <row r="236" spans="1:10" x14ac:dyDescent="0.25">
      <c r="A236" s="11"/>
      <c r="B236" s="19"/>
      <c r="C236" s="19"/>
      <c r="D236" s="23"/>
      <c r="E236" s="19"/>
      <c r="F236" s="13">
        <f>IF(B236="","",IFERROR(INDEX(Leases!$B$2:$B$101,MATCH(B236,Leases!$A$2:$A$101,0)),""))</f>
      </c>
      <c r="G236" s="16">
        <f>IF(A236="","",MONTH(A236))</f>
      </c>
      <c r="H236" s="22">
        <f>IF(A236="",0,IF(YEAR(A236)&lt;&gt;Properties!$C$5,0,N(D236)*IFERROR(INDEX(Lists!$B$1:$B$7,MATCH(C236,Lists!$A$1:$A$7,0)),0)))</f>
      </c>
      <c r="I236" s="22">
        <f>IF(A236="",0,IF(YEAR(A236)&lt;&gt;Properties!$C$5,0,N(D236)*IFERROR(INDEX(Lists!$C$1:$C$7,MATCH(C236,Lists!$A$1:$A$7,0)),0)))</f>
      </c>
      <c r="J236" s="22">
        <f>IF(A236="",0,IF(YEAR(A236)&lt;&gt;Properties!$C$5,0,N(D236)*IFERROR(INDEX(Lists!$D$1:$D$7,MATCH(C236,Lists!$A$1:$A$7,0)),0)))</f>
      </c>
    </row>
    <row r="237" spans="1:10" x14ac:dyDescent="0.25">
      <c r="A237" s="11"/>
      <c r="B237" s="19"/>
      <c r="C237" s="19"/>
      <c r="D237" s="23"/>
      <c r="E237" s="19"/>
      <c r="F237" s="13">
        <f>IF(B237="","",IFERROR(INDEX(Leases!$B$2:$B$101,MATCH(B237,Leases!$A$2:$A$101,0)),""))</f>
      </c>
      <c r="G237" s="16">
        <f>IF(A237="","",MONTH(A237))</f>
      </c>
      <c r="H237" s="22">
        <f>IF(A237="",0,IF(YEAR(A237)&lt;&gt;Properties!$C$5,0,N(D237)*IFERROR(INDEX(Lists!$B$1:$B$7,MATCH(C237,Lists!$A$1:$A$7,0)),0)))</f>
      </c>
      <c r="I237" s="22">
        <f>IF(A237="",0,IF(YEAR(A237)&lt;&gt;Properties!$C$5,0,N(D237)*IFERROR(INDEX(Lists!$C$1:$C$7,MATCH(C237,Lists!$A$1:$A$7,0)),0)))</f>
      </c>
      <c r="J237" s="22">
        <f>IF(A237="",0,IF(YEAR(A237)&lt;&gt;Properties!$C$5,0,N(D237)*IFERROR(INDEX(Lists!$D$1:$D$7,MATCH(C237,Lists!$A$1:$A$7,0)),0)))</f>
      </c>
    </row>
    <row r="238" spans="1:10" x14ac:dyDescent="0.25">
      <c r="A238" s="11"/>
      <c r="B238" s="19"/>
      <c r="C238" s="19"/>
      <c r="D238" s="23"/>
      <c r="E238" s="19"/>
      <c r="F238" s="13">
        <f>IF(B238="","",IFERROR(INDEX(Leases!$B$2:$B$101,MATCH(B238,Leases!$A$2:$A$101,0)),""))</f>
      </c>
      <c r="G238" s="16">
        <f>IF(A238="","",MONTH(A238))</f>
      </c>
      <c r="H238" s="22">
        <f>IF(A238="",0,IF(YEAR(A238)&lt;&gt;Properties!$C$5,0,N(D238)*IFERROR(INDEX(Lists!$B$1:$B$7,MATCH(C238,Lists!$A$1:$A$7,0)),0)))</f>
      </c>
      <c r="I238" s="22">
        <f>IF(A238="",0,IF(YEAR(A238)&lt;&gt;Properties!$C$5,0,N(D238)*IFERROR(INDEX(Lists!$C$1:$C$7,MATCH(C238,Lists!$A$1:$A$7,0)),0)))</f>
      </c>
      <c r="J238" s="22">
        <f>IF(A238="",0,IF(YEAR(A238)&lt;&gt;Properties!$C$5,0,N(D238)*IFERROR(INDEX(Lists!$D$1:$D$7,MATCH(C238,Lists!$A$1:$A$7,0)),0)))</f>
      </c>
    </row>
    <row r="239" spans="1:10" x14ac:dyDescent="0.25">
      <c r="A239" s="11"/>
      <c r="B239" s="19"/>
      <c r="C239" s="19"/>
      <c r="D239" s="23"/>
      <c r="E239" s="19"/>
      <c r="F239" s="13">
        <f>IF(B239="","",IFERROR(INDEX(Leases!$B$2:$B$101,MATCH(B239,Leases!$A$2:$A$101,0)),""))</f>
      </c>
      <c r="G239" s="16">
        <f>IF(A239="","",MONTH(A239))</f>
      </c>
      <c r="H239" s="22">
        <f>IF(A239="",0,IF(YEAR(A239)&lt;&gt;Properties!$C$5,0,N(D239)*IFERROR(INDEX(Lists!$B$1:$B$7,MATCH(C239,Lists!$A$1:$A$7,0)),0)))</f>
      </c>
      <c r="I239" s="22">
        <f>IF(A239="",0,IF(YEAR(A239)&lt;&gt;Properties!$C$5,0,N(D239)*IFERROR(INDEX(Lists!$C$1:$C$7,MATCH(C239,Lists!$A$1:$A$7,0)),0)))</f>
      </c>
      <c r="J239" s="22">
        <f>IF(A239="",0,IF(YEAR(A239)&lt;&gt;Properties!$C$5,0,N(D239)*IFERROR(INDEX(Lists!$D$1:$D$7,MATCH(C239,Lists!$A$1:$A$7,0)),0)))</f>
      </c>
    </row>
    <row r="240" spans="1:10" x14ac:dyDescent="0.25">
      <c r="A240" s="11"/>
      <c r="B240" s="19"/>
      <c r="C240" s="19"/>
      <c r="D240" s="23"/>
      <c r="E240" s="19"/>
      <c r="F240" s="13">
        <f>IF(B240="","",IFERROR(INDEX(Leases!$B$2:$B$101,MATCH(B240,Leases!$A$2:$A$101,0)),""))</f>
      </c>
      <c r="G240" s="16">
        <f>IF(A240="","",MONTH(A240))</f>
      </c>
      <c r="H240" s="22">
        <f>IF(A240="",0,IF(YEAR(A240)&lt;&gt;Properties!$C$5,0,N(D240)*IFERROR(INDEX(Lists!$B$1:$B$7,MATCH(C240,Lists!$A$1:$A$7,0)),0)))</f>
      </c>
      <c r="I240" s="22">
        <f>IF(A240="",0,IF(YEAR(A240)&lt;&gt;Properties!$C$5,0,N(D240)*IFERROR(INDEX(Lists!$C$1:$C$7,MATCH(C240,Lists!$A$1:$A$7,0)),0)))</f>
      </c>
      <c r="J240" s="22">
        <f>IF(A240="",0,IF(YEAR(A240)&lt;&gt;Properties!$C$5,0,N(D240)*IFERROR(INDEX(Lists!$D$1:$D$7,MATCH(C240,Lists!$A$1:$A$7,0)),0)))</f>
      </c>
    </row>
    <row r="241" spans="1:10" x14ac:dyDescent="0.25">
      <c r="A241" s="11"/>
      <c r="B241" s="19"/>
      <c r="C241" s="19"/>
      <c r="D241" s="23"/>
      <c r="E241" s="19"/>
      <c r="F241" s="13">
        <f>IF(B241="","",IFERROR(INDEX(Leases!$B$2:$B$101,MATCH(B241,Leases!$A$2:$A$101,0)),""))</f>
      </c>
      <c r="G241" s="16">
        <f>IF(A241="","",MONTH(A241))</f>
      </c>
      <c r="H241" s="22">
        <f>IF(A241="",0,IF(YEAR(A241)&lt;&gt;Properties!$C$5,0,N(D241)*IFERROR(INDEX(Lists!$B$1:$B$7,MATCH(C241,Lists!$A$1:$A$7,0)),0)))</f>
      </c>
      <c r="I241" s="22">
        <f>IF(A241="",0,IF(YEAR(A241)&lt;&gt;Properties!$C$5,0,N(D241)*IFERROR(INDEX(Lists!$C$1:$C$7,MATCH(C241,Lists!$A$1:$A$7,0)),0)))</f>
      </c>
      <c r="J241" s="22">
        <f>IF(A241="",0,IF(YEAR(A241)&lt;&gt;Properties!$C$5,0,N(D241)*IFERROR(INDEX(Lists!$D$1:$D$7,MATCH(C241,Lists!$A$1:$A$7,0)),0)))</f>
      </c>
    </row>
    <row r="242" spans="1:10" x14ac:dyDescent="0.25">
      <c r="A242" s="11"/>
      <c r="B242" s="19"/>
      <c r="C242" s="19"/>
      <c r="D242" s="23"/>
      <c r="E242" s="19"/>
      <c r="F242" s="13">
        <f>IF(B242="","",IFERROR(INDEX(Leases!$B$2:$B$101,MATCH(B242,Leases!$A$2:$A$101,0)),""))</f>
      </c>
      <c r="G242" s="16">
        <f>IF(A242="","",MONTH(A242))</f>
      </c>
      <c r="H242" s="22">
        <f>IF(A242="",0,IF(YEAR(A242)&lt;&gt;Properties!$C$5,0,N(D242)*IFERROR(INDEX(Lists!$B$1:$B$7,MATCH(C242,Lists!$A$1:$A$7,0)),0)))</f>
      </c>
      <c r="I242" s="22">
        <f>IF(A242="",0,IF(YEAR(A242)&lt;&gt;Properties!$C$5,0,N(D242)*IFERROR(INDEX(Lists!$C$1:$C$7,MATCH(C242,Lists!$A$1:$A$7,0)),0)))</f>
      </c>
      <c r="J242" s="22">
        <f>IF(A242="",0,IF(YEAR(A242)&lt;&gt;Properties!$C$5,0,N(D242)*IFERROR(INDEX(Lists!$D$1:$D$7,MATCH(C242,Lists!$A$1:$A$7,0)),0)))</f>
      </c>
    </row>
    <row r="243" spans="1:10" x14ac:dyDescent="0.25">
      <c r="A243" s="11"/>
      <c r="B243" s="19"/>
      <c r="C243" s="19"/>
      <c r="D243" s="23"/>
      <c r="E243" s="19"/>
      <c r="F243" s="13">
        <f>IF(B243="","",IFERROR(INDEX(Leases!$B$2:$B$101,MATCH(B243,Leases!$A$2:$A$101,0)),""))</f>
      </c>
      <c r="G243" s="16">
        <f>IF(A243="","",MONTH(A243))</f>
      </c>
      <c r="H243" s="22">
        <f>IF(A243="",0,IF(YEAR(A243)&lt;&gt;Properties!$C$5,0,N(D243)*IFERROR(INDEX(Lists!$B$1:$B$7,MATCH(C243,Lists!$A$1:$A$7,0)),0)))</f>
      </c>
      <c r="I243" s="22">
        <f>IF(A243="",0,IF(YEAR(A243)&lt;&gt;Properties!$C$5,0,N(D243)*IFERROR(INDEX(Lists!$C$1:$C$7,MATCH(C243,Lists!$A$1:$A$7,0)),0)))</f>
      </c>
      <c r="J243" s="22">
        <f>IF(A243="",0,IF(YEAR(A243)&lt;&gt;Properties!$C$5,0,N(D243)*IFERROR(INDEX(Lists!$D$1:$D$7,MATCH(C243,Lists!$A$1:$A$7,0)),0)))</f>
      </c>
    </row>
    <row r="244" spans="1:10" x14ac:dyDescent="0.25">
      <c r="A244" s="11"/>
      <c r="B244" s="19"/>
      <c r="C244" s="19"/>
      <c r="D244" s="23"/>
      <c r="E244" s="19"/>
      <c r="F244" s="13">
        <f>IF(B244="","",IFERROR(INDEX(Leases!$B$2:$B$101,MATCH(B244,Leases!$A$2:$A$101,0)),""))</f>
      </c>
      <c r="G244" s="16">
        <f>IF(A244="","",MONTH(A244))</f>
      </c>
      <c r="H244" s="22">
        <f>IF(A244="",0,IF(YEAR(A244)&lt;&gt;Properties!$C$5,0,N(D244)*IFERROR(INDEX(Lists!$B$1:$B$7,MATCH(C244,Lists!$A$1:$A$7,0)),0)))</f>
      </c>
      <c r="I244" s="22">
        <f>IF(A244="",0,IF(YEAR(A244)&lt;&gt;Properties!$C$5,0,N(D244)*IFERROR(INDEX(Lists!$C$1:$C$7,MATCH(C244,Lists!$A$1:$A$7,0)),0)))</f>
      </c>
      <c r="J244" s="22">
        <f>IF(A244="",0,IF(YEAR(A244)&lt;&gt;Properties!$C$5,0,N(D244)*IFERROR(INDEX(Lists!$D$1:$D$7,MATCH(C244,Lists!$A$1:$A$7,0)),0)))</f>
      </c>
    </row>
    <row r="245" spans="1:10" x14ac:dyDescent="0.25">
      <c r="A245" s="11"/>
      <c r="B245" s="19"/>
      <c r="C245" s="19"/>
      <c r="D245" s="23"/>
      <c r="E245" s="19"/>
      <c r="F245" s="13">
        <f>IF(B245="","",IFERROR(INDEX(Leases!$B$2:$B$101,MATCH(B245,Leases!$A$2:$A$101,0)),""))</f>
      </c>
      <c r="G245" s="16">
        <f>IF(A245="","",MONTH(A245))</f>
      </c>
      <c r="H245" s="22">
        <f>IF(A245="",0,IF(YEAR(A245)&lt;&gt;Properties!$C$5,0,N(D245)*IFERROR(INDEX(Lists!$B$1:$B$7,MATCH(C245,Lists!$A$1:$A$7,0)),0)))</f>
      </c>
      <c r="I245" s="22">
        <f>IF(A245="",0,IF(YEAR(A245)&lt;&gt;Properties!$C$5,0,N(D245)*IFERROR(INDEX(Lists!$C$1:$C$7,MATCH(C245,Lists!$A$1:$A$7,0)),0)))</f>
      </c>
      <c r="J245" s="22">
        <f>IF(A245="",0,IF(YEAR(A245)&lt;&gt;Properties!$C$5,0,N(D245)*IFERROR(INDEX(Lists!$D$1:$D$7,MATCH(C245,Lists!$A$1:$A$7,0)),0)))</f>
      </c>
    </row>
    <row r="246" spans="1:10" x14ac:dyDescent="0.25">
      <c r="A246" s="11"/>
      <c r="B246" s="19"/>
      <c r="C246" s="19"/>
      <c r="D246" s="23"/>
      <c r="E246" s="19"/>
      <c r="F246" s="13">
        <f>IF(B246="","",IFERROR(INDEX(Leases!$B$2:$B$101,MATCH(B246,Leases!$A$2:$A$101,0)),""))</f>
      </c>
      <c r="G246" s="16">
        <f>IF(A246="","",MONTH(A246))</f>
      </c>
      <c r="H246" s="22">
        <f>IF(A246="",0,IF(YEAR(A246)&lt;&gt;Properties!$C$5,0,N(D246)*IFERROR(INDEX(Lists!$B$1:$B$7,MATCH(C246,Lists!$A$1:$A$7,0)),0)))</f>
      </c>
      <c r="I246" s="22">
        <f>IF(A246="",0,IF(YEAR(A246)&lt;&gt;Properties!$C$5,0,N(D246)*IFERROR(INDEX(Lists!$C$1:$C$7,MATCH(C246,Lists!$A$1:$A$7,0)),0)))</f>
      </c>
      <c r="J246" s="22">
        <f>IF(A246="",0,IF(YEAR(A246)&lt;&gt;Properties!$C$5,0,N(D246)*IFERROR(INDEX(Lists!$D$1:$D$7,MATCH(C246,Lists!$A$1:$A$7,0)),0)))</f>
      </c>
    </row>
    <row r="247" spans="1:10" x14ac:dyDescent="0.25">
      <c r="A247" s="11"/>
      <c r="B247" s="19"/>
      <c r="C247" s="19"/>
      <c r="D247" s="23"/>
      <c r="E247" s="19"/>
      <c r="F247" s="13">
        <f>IF(B247="","",IFERROR(INDEX(Leases!$B$2:$B$101,MATCH(B247,Leases!$A$2:$A$101,0)),""))</f>
      </c>
      <c r="G247" s="16">
        <f>IF(A247="","",MONTH(A247))</f>
      </c>
      <c r="H247" s="22">
        <f>IF(A247="",0,IF(YEAR(A247)&lt;&gt;Properties!$C$5,0,N(D247)*IFERROR(INDEX(Lists!$B$1:$B$7,MATCH(C247,Lists!$A$1:$A$7,0)),0)))</f>
      </c>
      <c r="I247" s="22">
        <f>IF(A247="",0,IF(YEAR(A247)&lt;&gt;Properties!$C$5,0,N(D247)*IFERROR(INDEX(Lists!$C$1:$C$7,MATCH(C247,Lists!$A$1:$A$7,0)),0)))</f>
      </c>
      <c r="J247" s="22">
        <f>IF(A247="",0,IF(YEAR(A247)&lt;&gt;Properties!$C$5,0,N(D247)*IFERROR(INDEX(Lists!$D$1:$D$7,MATCH(C247,Lists!$A$1:$A$7,0)),0)))</f>
      </c>
    </row>
    <row r="248" spans="1:10" x14ac:dyDescent="0.25">
      <c r="A248" s="11"/>
      <c r="B248" s="19"/>
      <c r="C248" s="19"/>
      <c r="D248" s="23"/>
      <c r="E248" s="19"/>
      <c r="F248" s="13">
        <f>IF(B248="","",IFERROR(INDEX(Leases!$B$2:$B$101,MATCH(B248,Leases!$A$2:$A$101,0)),""))</f>
      </c>
      <c r="G248" s="16">
        <f>IF(A248="","",MONTH(A248))</f>
      </c>
      <c r="H248" s="22">
        <f>IF(A248="",0,IF(YEAR(A248)&lt;&gt;Properties!$C$5,0,N(D248)*IFERROR(INDEX(Lists!$B$1:$B$7,MATCH(C248,Lists!$A$1:$A$7,0)),0)))</f>
      </c>
      <c r="I248" s="22">
        <f>IF(A248="",0,IF(YEAR(A248)&lt;&gt;Properties!$C$5,0,N(D248)*IFERROR(INDEX(Lists!$C$1:$C$7,MATCH(C248,Lists!$A$1:$A$7,0)),0)))</f>
      </c>
      <c r="J248" s="22">
        <f>IF(A248="",0,IF(YEAR(A248)&lt;&gt;Properties!$C$5,0,N(D248)*IFERROR(INDEX(Lists!$D$1:$D$7,MATCH(C248,Lists!$A$1:$A$7,0)),0)))</f>
      </c>
    </row>
    <row r="249" spans="1:10" x14ac:dyDescent="0.25">
      <c r="A249" s="11"/>
      <c r="B249" s="19"/>
      <c r="C249" s="19"/>
      <c r="D249" s="23"/>
      <c r="E249" s="19"/>
      <c r="F249" s="13">
        <f>IF(B249="","",IFERROR(INDEX(Leases!$B$2:$B$101,MATCH(B249,Leases!$A$2:$A$101,0)),""))</f>
      </c>
      <c r="G249" s="16">
        <f>IF(A249="","",MONTH(A249))</f>
      </c>
      <c r="H249" s="22">
        <f>IF(A249="",0,IF(YEAR(A249)&lt;&gt;Properties!$C$5,0,N(D249)*IFERROR(INDEX(Lists!$B$1:$B$7,MATCH(C249,Lists!$A$1:$A$7,0)),0)))</f>
      </c>
      <c r="I249" s="22">
        <f>IF(A249="",0,IF(YEAR(A249)&lt;&gt;Properties!$C$5,0,N(D249)*IFERROR(INDEX(Lists!$C$1:$C$7,MATCH(C249,Lists!$A$1:$A$7,0)),0)))</f>
      </c>
      <c r="J249" s="22">
        <f>IF(A249="",0,IF(YEAR(A249)&lt;&gt;Properties!$C$5,0,N(D249)*IFERROR(INDEX(Lists!$D$1:$D$7,MATCH(C249,Lists!$A$1:$A$7,0)),0)))</f>
      </c>
    </row>
    <row r="250" spans="1:10" x14ac:dyDescent="0.25">
      <c r="A250" s="11"/>
      <c r="B250" s="19"/>
      <c r="C250" s="19"/>
      <c r="D250" s="23"/>
      <c r="E250" s="19"/>
      <c r="F250" s="13">
        <f>IF(B250="","",IFERROR(INDEX(Leases!$B$2:$B$101,MATCH(B250,Leases!$A$2:$A$101,0)),""))</f>
      </c>
      <c r="G250" s="16">
        <f>IF(A250="","",MONTH(A250))</f>
      </c>
      <c r="H250" s="22">
        <f>IF(A250="",0,IF(YEAR(A250)&lt;&gt;Properties!$C$5,0,N(D250)*IFERROR(INDEX(Lists!$B$1:$B$7,MATCH(C250,Lists!$A$1:$A$7,0)),0)))</f>
      </c>
      <c r="I250" s="22">
        <f>IF(A250="",0,IF(YEAR(A250)&lt;&gt;Properties!$C$5,0,N(D250)*IFERROR(INDEX(Lists!$C$1:$C$7,MATCH(C250,Lists!$A$1:$A$7,0)),0)))</f>
      </c>
      <c r="J250" s="22">
        <f>IF(A250="",0,IF(YEAR(A250)&lt;&gt;Properties!$C$5,0,N(D250)*IFERROR(INDEX(Lists!$D$1:$D$7,MATCH(C250,Lists!$A$1:$A$7,0)),0)))</f>
      </c>
    </row>
    <row r="251" spans="1:10" x14ac:dyDescent="0.25">
      <c r="A251" s="11"/>
      <c r="B251" s="19"/>
      <c r="C251" s="19"/>
      <c r="D251" s="23"/>
      <c r="E251" s="19"/>
      <c r="F251" s="13">
        <f>IF(B251="","",IFERROR(INDEX(Leases!$B$2:$B$101,MATCH(B251,Leases!$A$2:$A$101,0)),""))</f>
      </c>
      <c r="G251" s="16">
        <f>IF(A251="","",MONTH(A251))</f>
      </c>
      <c r="H251" s="22">
        <f>IF(A251="",0,IF(YEAR(A251)&lt;&gt;Properties!$C$5,0,N(D251)*IFERROR(INDEX(Lists!$B$1:$B$7,MATCH(C251,Lists!$A$1:$A$7,0)),0)))</f>
      </c>
      <c r="I251" s="22">
        <f>IF(A251="",0,IF(YEAR(A251)&lt;&gt;Properties!$C$5,0,N(D251)*IFERROR(INDEX(Lists!$C$1:$C$7,MATCH(C251,Lists!$A$1:$A$7,0)),0)))</f>
      </c>
      <c r="J251" s="22">
        <f>IF(A251="",0,IF(YEAR(A251)&lt;&gt;Properties!$C$5,0,N(D251)*IFERROR(INDEX(Lists!$D$1:$D$7,MATCH(C251,Lists!$A$1:$A$7,0)),0)))</f>
      </c>
    </row>
    <row r="252" spans="1:10" x14ac:dyDescent="0.25">
      <c r="A252" s="11"/>
      <c r="B252" s="19"/>
      <c r="C252" s="19"/>
      <c r="D252" s="23"/>
      <c r="E252" s="19"/>
      <c r="F252" s="13">
        <f>IF(B252="","",IFERROR(INDEX(Leases!$B$2:$B$101,MATCH(B252,Leases!$A$2:$A$101,0)),""))</f>
      </c>
      <c r="G252" s="16">
        <f>IF(A252="","",MONTH(A252))</f>
      </c>
      <c r="H252" s="22">
        <f>IF(A252="",0,IF(YEAR(A252)&lt;&gt;Properties!$C$5,0,N(D252)*IFERROR(INDEX(Lists!$B$1:$B$7,MATCH(C252,Lists!$A$1:$A$7,0)),0)))</f>
      </c>
      <c r="I252" s="22">
        <f>IF(A252="",0,IF(YEAR(A252)&lt;&gt;Properties!$C$5,0,N(D252)*IFERROR(INDEX(Lists!$C$1:$C$7,MATCH(C252,Lists!$A$1:$A$7,0)),0)))</f>
      </c>
      <c r="J252" s="22">
        <f>IF(A252="",0,IF(YEAR(A252)&lt;&gt;Properties!$C$5,0,N(D252)*IFERROR(INDEX(Lists!$D$1:$D$7,MATCH(C252,Lists!$A$1:$A$7,0)),0)))</f>
      </c>
    </row>
    <row r="253" spans="1:10" x14ac:dyDescent="0.25">
      <c r="A253" s="11"/>
      <c r="B253" s="19"/>
      <c r="C253" s="19"/>
      <c r="D253" s="23"/>
      <c r="E253" s="19"/>
      <c r="F253" s="13">
        <f>IF(B253="","",IFERROR(INDEX(Leases!$B$2:$B$101,MATCH(B253,Leases!$A$2:$A$101,0)),""))</f>
      </c>
      <c r="G253" s="16">
        <f>IF(A253="","",MONTH(A253))</f>
      </c>
      <c r="H253" s="22">
        <f>IF(A253="",0,IF(YEAR(A253)&lt;&gt;Properties!$C$5,0,N(D253)*IFERROR(INDEX(Lists!$B$1:$B$7,MATCH(C253,Lists!$A$1:$A$7,0)),0)))</f>
      </c>
      <c r="I253" s="22">
        <f>IF(A253="",0,IF(YEAR(A253)&lt;&gt;Properties!$C$5,0,N(D253)*IFERROR(INDEX(Lists!$C$1:$C$7,MATCH(C253,Lists!$A$1:$A$7,0)),0)))</f>
      </c>
      <c r="J253" s="22">
        <f>IF(A253="",0,IF(YEAR(A253)&lt;&gt;Properties!$C$5,0,N(D253)*IFERROR(INDEX(Lists!$D$1:$D$7,MATCH(C253,Lists!$A$1:$A$7,0)),0)))</f>
      </c>
    </row>
    <row r="254" spans="1:10" x14ac:dyDescent="0.25">
      <c r="A254" s="11"/>
      <c r="B254" s="19"/>
      <c r="C254" s="19"/>
      <c r="D254" s="23"/>
      <c r="E254" s="19"/>
      <c r="F254" s="13">
        <f>IF(B254="","",IFERROR(INDEX(Leases!$B$2:$B$101,MATCH(B254,Leases!$A$2:$A$101,0)),""))</f>
      </c>
      <c r="G254" s="16">
        <f>IF(A254="","",MONTH(A254))</f>
      </c>
      <c r="H254" s="22">
        <f>IF(A254="",0,IF(YEAR(A254)&lt;&gt;Properties!$C$5,0,N(D254)*IFERROR(INDEX(Lists!$B$1:$B$7,MATCH(C254,Lists!$A$1:$A$7,0)),0)))</f>
      </c>
      <c r="I254" s="22">
        <f>IF(A254="",0,IF(YEAR(A254)&lt;&gt;Properties!$C$5,0,N(D254)*IFERROR(INDEX(Lists!$C$1:$C$7,MATCH(C254,Lists!$A$1:$A$7,0)),0)))</f>
      </c>
      <c r="J254" s="22">
        <f>IF(A254="",0,IF(YEAR(A254)&lt;&gt;Properties!$C$5,0,N(D254)*IFERROR(INDEX(Lists!$D$1:$D$7,MATCH(C254,Lists!$A$1:$A$7,0)),0)))</f>
      </c>
    </row>
    <row r="255" spans="1:10" x14ac:dyDescent="0.25">
      <c r="A255" s="11"/>
      <c r="B255" s="19"/>
      <c r="C255" s="19"/>
      <c r="D255" s="23"/>
      <c r="E255" s="19"/>
      <c r="F255" s="13">
        <f>IF(B255="","",IFERROR(INDEX(Leases!$B$2:$B$101,MATCH(B255,Leases!$A$2:$A$101,0)),""))</f>
      </c>
      <c r="G255" s="16">
        <f>IF(A255="","",MONTH(A255))</f>
      </c>
      <c r="H255" s="22">
        <f>IF(A255="",0,IF(YEAR(A255)&lt;&gt;Properties!$C$5,0,N(D255)*IFERROR(INDEX(Lists!$B$1:$B$7,MATCH(C255,Lists!$A$1:$A$7,0)),0)))</f>
      </c>
      <c r="I255" s="22">
        <f>IF(A255="",0,IF(YEAR(A255)&lt;&gt;Properties!$C$5,0,N(D255)*IFERROR(INDEX(Lists!$C$1:$C$7,MATCH(C255,Lists!$A$1:$A$7,0)),0)))</f>
      </c>
      <c r="J255" s="22">
        <f>IF(A255="",0,IF(YEAR(A255)&lt;&gt;Properties!$C$5,0,N(D255)*IFERROR(INDEX(Lists!$D$1:$D$7,MATCH(C255,Lists!$A$1:$A$7,0)),0)))</f>
      </c>
    </row>
    <row r="256" spans="1:10" x14ac:dyDescent="0.25">
      <c r="A256" s="11"/>
      <c r="B256" s="19"/>
      <c r="C256" s="19"/>
      <c r="D256" s="23"/>
      <c r="E256" s="19"/>
      <c r="F256" s="13">
        <f>IF(B256="","",IFERROR(INDEX(Leases!$B$2:$B$101,MATCH(B256,Leases!$A$2:$A$101,0)),""))</f>
      </c>
      <c r="G256" s="16">
        <f>IF(A256="","",MONTH(A256))</f>
      </c>
      <c r="H256" s="22">
        <f>IF(A256="",0,IF(YEAR(A256)&lt;&gt;Properties!$C$5,0,N(D256)*IFERROR(INDEX(Lists!$B$1:$B$7,MATCH(C256,Lists!$A$1:$A$7,0)),0)))</f>
      </c>
      <c r="I256" s="22">
        <f>IF(A256="",0,IF(YEAR(A256)&lt;&gt;Properties!$C$5,0,N(D256)*IFERROR(INDEX(Lists!$C$1:$C$7,MATCH(C256,Lists!$A$1:$A$7,0)),0)))</f>
      </c>
      <c r="J256" s="22">
        <f>IF(A256="",0,IF(YEAR(A256)&lt;&gt;Properties!$C$5,0,N(D256)*IFERROR(INDEX(Lists!$D$1:$D$7,MATCH(C256,Lists!$A$1:$A$7,0)),0)))</f>
      </c>
    </row>
    <row r="257" spans="1:10" x14ac:dyDescent="0.25">
      <c r="A257" s="11"/>
      <c r="B257" s="19"/>
      <c r="C257" s="19"/>
      <c r="D257" s="23"/>
      <c r="E257" s="19"/>
      <c r="F257" s="13">
        <f>IF(B257="","",IFERROR(INDEX(Leases!$B$2:$B$101,MATCH(B257,Leases!$A$2:$A$101,0)),""))</f>
      </c>
      <c r="G257" s="16">
        <f>IF(A257="","",MONTH(A257))</f>
      </c>
      <c r="H257" s="22">
        <f>IF(A257="",0,IF(YEAR(A257)&lt;&gt;Properties!$C$5,0,N(D257)*IFERROR(INDEX(Lists!$B$1:$B$7,MATCH(C257,Lists!$A$1:$A$7,0)),0)))</f>
      </c>
      <c r="I257" s="22">
        <f>IF(A257="",0,IF(YEAR(A257)&lt;&gt;Properties!$C$5,0,N(D257)*IFERROR(INDEX(Lists!$C$1:$C$7,MATCH(C257,Lists!$A$1:$A$7,0)),0)))</f>
      </c>
      <c r="J257" s="22">
        <f>IF(A257="",0,IF(YEAR(A257)&lt;&gt;Properties!$C$5,0,N(D257)*IFERROR(INDEX(Lists!$D$1:$D$7,MATCH(C257,Lists!$A$1:$A$7,0)),0)))</f>
      </c>
    </row>
    <row r="258" spans="1:10" x14ac:dyDescent="0.25">
      <c r="A258" s="11"/>
      <c r="B258" s="19"/>
      <c r="C258" s="19"/>
      <c r="D258" s="23"/>
      <c r="E258" s="19"/>
      <c r="F258" s="13">
        <f>IF(B258="","",IFERROR(INDEX(Leases!$B$2:$B$101,MATCH(B258,Leases!$A$2:$A$101,0)),""))</f>
      </c>
      <c r="G258" s="16">
        <f>IF(A258="","",MONTH(A258))</f>
      </c>
      <c r="H258" s="22">
        <f>IF(A258="",0,IF(YEAR(A258)&lt;&gt;Properties!$C$5,0,N(D258)*IFERROR(INDEX(Lists!$B$1:$B$7,MATCH(C258,Lists!$A$1:$A$7,0)),0)))</f>
      </c>
      <c r="I258" s="22">
        <f>IF(A258="",0,IF(YEAR(A258)&lt;&gt;Properties!$C$5,0,N(D258)*IFERROR(INDEX(Lists!$C$1:$C$7,MATCH(C258,Lists!$A$1:$A$7,0)),0)))</f>
      </c>
      <c r="J258" s="22">
        <f>IF(A258="",0,IF(YEAR(A258)&lt;&gt;Properties!$C$5,0,N(D258)*IFERROR(INDEX(Lists!$D$1:$D$7,MATCH(C258,Lists!$A$1:$A$7,0)),0)))</f>
      </c>
    </row>
    <row r="259" spans="1:10" x14ac:dyDescent="0.25">
      <c r="A259" s="11"/>
      <c r="B259" s="19"/>
      <c r="C259" s="19"/>
      <c r="D259" s="23"/>
      <c r="E259" s="19"/>
      <c r="F259" s="13">
        <f>IF(B259="","",IFERROR(INDEX(Leases!$B$2:$B$101,MATCH(B259,Leases!$A$2:$A$101,0)),""))</f>
      </c>
      <c r="G259" s="16">
        <f>IF(A259="","",MONTH(A259))</f>
      </c>
      <c r="H259" s="22">
        <f>IF(A259="",0,IF(YEAR(A259)&lt;&gt;Properties!$C$5,0,N(D259)*IFERROR(INDEX(Lists!$B$1:$B$7,MATCH(C259,Lists!$A$1:$A$7,0)),0)))</f>
      </c>
      <c r="I259" s="22">
        <f>IF(A259="",0,IF(YEAR(A259)&lt;&gt;Properties!$C$5,0,N(D259)*IFERROR(INDEX(Lists!$C$1:$C$7,MATCH(C259,Lists!$A$1:$A$7,0)),0)))</f>
      </c>
      <c r="J259" s="22">
        <f>IF(A259="",0,IF(YEAR(A259)&lt;&gt;Properties!$C$5,0,N(D259)*IFERROR(INDEX(Lists!$D$1:$D$7,MATCH(C259,Lists!$A$1:$A$7,0)),0)))</f>
      </c>
    </row>
    <row r="260" spans="1:10" x14ac:dyDescent="0.25">
      <c r="A260" s="11"/>
      <c r="B260" s="19"/>
      <c r="C260" s="19"/>
      <c r="D260" s="23"/>
      <c r="E260" s="19"/>
      <c r="F260" s="13">
        <f>IF(B260="","",IFERROR(INDEX(Leases!$B$2:$B$101,MATCH(B260,Leases!$A$2:$A$101,0)),""))</f>
      </c>
      <c r="G260" s="16">
        <f>IF(A260="","",MONTH(A260))</f>
      </c>
      <c r="H260" s="22">
        <f>IF(A260="",0,IF(YEAR(A260)&lt;&gt;Properties!$C$5,0,N(D260)*IFERROR(INDEX(Lists!$B$1:$B$7,MATCH(C260,Lists!$A$1:$A$7,0)),0)))</f>
      </c>
      <c r="I260" s="22">
        <f>IF(A260="",0,IF(YEAR(A260)&lt;&gt;Properties!$C$5,0,N(D260)*IFERROR(INDEX(Lists!$C$1:$C$7,MATCH(C260,Lists!$A$1:$A$7,0)),0)))</f>
      </c>
      <c r="J260" s="22">
        <f>IF(A260="",0,IF(YEAR(A260)&lt;&gt;Properties!$C$5,0,N(D260)*IFERROR(INDEX(Lists!$D$1:$D$7,MATCH(C260,Lists!$A$1:$A$7,0)),0)))</f>
      </c>
    </row>
    <row r="261" spans="1:10" x14ac:dyDescent="0.25">
      <c r="A261" s="11"/>
      <c r="B261" s="19"/>
      <c r="C261" s="19"/>
      <c r="D261" s="23"/>
      <c r="E261" s="19"/>
      <c r="F261" s="13">
        <f>IF(B261="","",IFERROR(INDEX(Leases!$B$2:$B$101,MATCH(B261,Leases!$A$2:$A$101,0)),""))</f>
      </c>
      <c r="G261" s="16">
        <f>IF(A261="","",MONTH(A261))</f>
      </c>
      <c r="H261" s="22">
        <f>IF(A261="",0,IF(YEAR(A261)&lt;&gt;Properties!$C$5,0,N(D261)*IFERROR(INDEX(Lists!$B$1:$B$7,MATCH(C261,Lists!$A$1:$A$7,0)),0)))</f>
      </c>
      <c r="I261" s="22">
        <f>IF(A261="",0,IF(YEAR(A261)&lt;&gt;Properties!$C$5,0,N(D261)*IFERROR(INDEX(Lists!$C$1:$C$7,MATCH(C261,Lists!$A$1:$A$7,0)),0)))</f>
      </c>
      <c r="J261" s="22">
        <f>IF(A261="",0,IF(YEAR(A261)&lt;&gt;Properties!$C$5,0,N(D261)*IFERROR(INDEX(Lists!$D$1:$D$7,MATCH(C261,Lists!$A$1:$A$7,0)),0)))</f>
      </c>
    </row>
    <row r="262" spans="1:10" x14ac:dyDescent="0.25">
      <c r="A262" s="11"/>
      <c r="B262" s="19"/>
      <c r="C262" s="19"/>
      <c r="D262" s="23"/>
      <c r="E262" s="19"/>
      <c r="F262" s="13">
        <f>IF(B262="","",IFERROR(INDEX(Leases!$B$2:$B$101,MATCH(B262,Leases!$A$2:$A$101,0)),""))</f>
      </c>
      <c r="G262" s="16">
        <f>IF(A262="","",MONTH(A262))</f>
      </c>
      <c r="H262" s="22">
        <f>IF(A262="",0,IF(YEAR(A262)&lt;&gt;Properties!$C$5,0,N(D262)*IFERROR(INDEX(Lists!$B$1:$B$7,MATCH(C262,Lists!$A$1:$A$7,0)),0)))</f>
      </c>
      <c r="I262" s="22">
        <f>IF(A262="",0,IF(YEAR(A262)&lt;&gt;Properties!$C$5,0,N(D262)*IFERROR(INDEX(Lists!$C$1:$C$7,MATCH(C262,Lists!$A$1:$A$7,0)),0)))</f>
      </c>
      <c r="J262" s="22">
        <f>IF(A262="",0,IF(YEAR(A262)&lt;&gt;Properties!$C$5,0,N(D262)*IFERROR(INDEX(Lists!$D$1:$D$7,MATCH(C262,Lists!$A$1:$A$7,0)),0)))</f>
      </c>
    </row>
    <row r="263" spans="1:10" x14ac:dyDescent="0.25">
      <c r="A263" s="11"/>
      <c r="B263" s="19"/>
      <c r="C263" s="19"/>
      <c r="D263" s="23"/>
      <c r="E263" s="19"/>
      <c r="F263" s="13">
        <f>IF(B263="","",IFERROR(INDEX(Leases!$B$2:$B$101,MATCH(B263,Leases!$A$2:$A$101,0)),""))</f>
      </c>
      <c r="G263" s="16">
        <f>IF(A263="","",MONTH(A263))</f>
      </c>
      <c r="H263" s="22">
        <f>IF(A263="",0,IF(YEAR(A263)&lt;&gt;Properties!$C$5,0,N(D263)*IFERROR(INDEX(Lists!$B$1:$B$7,MATCH(C263,Lists!$A$1:$A$7,0)),0)))</f>
      </c>
      <c r="I263" s="22">
        <f>IF(A263="",0,IF(YEAR(A263)&lt;&gt;Properties!$C$5,0,N(D263)*IFERROR(INDEX(Lists!$C$1:$C$7,MATCH(C263,Lists!$A$1:$A$7,0)),0)))</f>
      </c>
      <c r="J263" s="22">
        <f>IF(A263="",0,IF(YEAR(A263)&lt;&gt;Properties!$C$5,0,N(D263)*IFERROR(INDEX(Lists!$D$1:$D$7,MATCH(C263,Lists!$A$1:$A$7,0)),0)))</f>
      </c>
    </row>
    <row r="264" spans="1:10" x14ac:dyDescent="0.25">
      <c r="A264" s="11"/>
      <c r="B264" s="19"/>
      <c r="C264" s="19"/>
      <c r="D264" s="23"/>
      <c r="E264" s="19"/>
      <c r="F264" s="13">
        <f>IF(B264="","",IFERROR(INDEX(Leases!$B$2:$B$101,MATCH(B264,Leases!$A$2:$A$101,0)),""))</f>
      </c>
      <c r="G264" s="16">
        <f>IF(A264="","",MONTH(A264))</f>
      </c>
      <c r="H264" s="22">
        <f>IF(A264="",0,IF(YEAR(A264)&lt;&gt;Properties!$C$5,0,N(D264)*IFERROR(INDEX(Lists!$B$1:$B$7,MATCH(C264,Lists!$A$1:$A$7,0)),0)))</f>
      </c>
      <c r="I264" s="22">
        <f>IF(A264="",0,IF(YEAR(A264)&lt;&gt;Properties!$C$5,0,N(D264)*IFERROR(INDEX(Lists!$C$1:$C$7,MATCH(C264,Lists!$A$1:$A$7,0)),0)))</f>
      </c>
      <c r="J264" s="22">
        <f>IF(A264="",0,IF(YEAR(A264)&lt;&gt;Properties!$C$5,0,N(D264)*IFERROR(INDEX(Lists!$D$1:$D$7,MATCH(C264,Lists!$A$1:$A$7,0)),0)))</f>
      </c>
    </row>
    <row r="265" spans="1:10" x14ac:dyDescent="0.25">
      <c r="A265" s="11"/>
      <c r="B265" s="19"/>
      <c r="C265" s="19"/>
      <c r="D265" s="23"/>
      <c r="E265" s="19"/>
      <c r="F265" s="13">
        <f>IF(B265="","",IFERROR(INDEX(Leases!$B$2:$B$101,MATCH(B265,Leases!$A$2:$A$101,0)),""))</f>
      </c>
      <c r="G265" s="16">
        <f>IF(A265="","",MONTH(A265))</f>
      </c>
      <c r="H265" s="22">
        <f>IF(A265="",0,IF(YEAR(A265)&lt;&gt;Properties!$C$5,0,N(D265)*IFERROR(INDEX(Lists!$B$1:$B$7,MATCH(C265,Lists!$A$1:$A$7,0)),0)))</f>
      </c>
      <c r="I265" s="22">
        <f>IF(A265="",0,IF(YEAR(A265)&lt;&gt;Properties!$C$5,0,N(D265)*IFERROR(INDEX(Lists!$C$1:$C$7,MATCH(C265,Lists!$A$1:$A$7,0)),0)))</f>
      </c>
      <c r="J265" s="22">
        <f>IF(A265="",0,IF(YEAR(A265)&lt;&gt;Properties!$C$5,0,N(D265)*IFERROR(INDEX(Lists!$D$1:$D$7,MATCH(C265,Lists!$A$1:$A$7,0)),0)))</f>
      </c>
    </row>
    <row r="266" spans="1:10" x14ac:dyDescent="0.25">
      <c r="A266" s="11"/>
      <c r="B266" s="19"/>
      <c r="C266" s="19"/>
      <c r="D266" s="23"/>
      <c r="E266" s="19"/>
      <c r="F266" s="13">
        <f>IF(B266="","",IFERROR(INDEX(Leases!$B$2:$B$101,MATCH(B266,Leases!$A$2:$A$101,0)),""))</f>
      </c>
      <c r="G266" s="16">
        <f>IF(A266="","",MONTH(A266))</f>
      </c>
      <c r="H266" s="22">
        <f>IF(A266="",0,IF(YEAR(A266)&lt;&gt;Properties!$C$5,0,N(D266)*IFERROR(INDEX(Lists!$B$1:$B$7,MATCH(C266,Lists!$A$1:$A$7,0)),0)))</f>
      </c>
      <c r="I266" s="22">
        <f>IF(A266="",0,IF(YEAR(A266)&lt;&gt;Properties!$C$5,0,N(D266)*IFERROR(INDEX(Lists!$C$1:$C$7,MATCH(C266,Lists!$A$1:$A$7,0)),0)))</f>
      </c>
      <c r="J266" s="22">
        <f>IF(A266="",0,IF(YEAR(A266)&lt;&gt;Properties!$C$5,0,N(D266)*IFERROR(INDEX(Lists!$D$1:$D$7,MATCH(C266,Lists!$A$1:$A$7,0)),0)))</f>
      </c>
    </row>
    <row r="267" spans="1:10" x14ac:dyDescent="0.25">
      <c r="A267" s="11"/>
      <c r="B267" s="19"/>
      <c r="C267" s="19"/>
      <c r="D267" s="23"/>
      <c r="E267" s="19"/>
      <c r="F267" s="13">
        <f>IF(B267="","",IFERROR(INDEX(Leases!$B$2:$B$101,MATCH(B267,Leases!$A$2:$A$101,0)),""))</f>
      </c>
      <c r="G267" s="16">
        <f>IF(A267="","",MONTH(A267))</f>
      </c>
      <c r="H267" s="22">
        <f>IF(A267="",0,IF(YEAR(A267)&lt;&gt;Properties!$C$5,0,N(D267)*IFERROR(INDEX(Lists!$B$1:$B$7,MATCH(C267,Lists!$A$1:$A$7,0)),0)))</f>
      </c>
      <c r="I267" s="22">
        <f>IF(A267="",0,IF(YEAR(A267)&lt;&gt;Properties!$C$5,0,N(D267)*IFERROR(INDEX(Lists!$C$1:$C$7,MATCH(C267,Lists!$A$1:$A$7,0)),0)))</f>
      </c>
      <c r="J267" s="22">
        <f>IF(A267="",0,IF(YEAR(A267)&lt;&gt;Properties!$C$5,0,N(D267)*IFERROR(INDEX(Lists!$D$1:$D$7,MATCH(C267,Lists!$A$1:$A$7,0)),0)))</f>
      </c>
    </row>
    <row r="268" spans="1:10" x14ac:dyDescent="0.25">
      <c r="A268" s="11"/>
      <c r="B268" s="19"/>
      <c r="C268" s="19"/>
      <c r="D268" s="23"/>
      <c r="E268" s="19"/>
      <c r="F268" s="13">
        <f>IF(B268="","",IFERROR(INDEX(Leases!$B$2:$B$101,MATCH(B268,Leases!$A$2:$A$101,0)),""))</f>
      </c>
      <c r="G268" s="16">
        <f>IF(A268="","",MONTH(A268))</f>
      </c>
      <c r="H268" s="22">
        <f>IF(A268="",0,IF(YEAR(A268)&lt;&gt;Properties!$C$5,0,N(D268)*IFERROR(INDEX(Lists!$B$1:$B$7,MATCH(C268,Lists!$A$1:$A$7,0)),0)))</f>
      </c>
      <c r="I268" s="22">
        <f>IF(A268="",0,IF(YEAR(A268)&lt;&gt;Properties!$C$5,0,N(D268)*IFERROR(INDEX(Lists!$C$1:$C$7,MATCH(C268,Lists!$A$1:$A$7,0)),0)))</f>
      </c>
      <c r="J268" s="22">
        <f>IF(A268="",0,IF(YEAR(A268)&lt;&gt;Properties!$C$5,0,N(D268)*IFERROR(INDEX(Lists!$D$1:$D$7,MATCH(C268,Lists!$A$1:$A$7,0)),0)))</f>
      </c>
    </row>
    <row r="269" spans="1:10" x14ac:dyDescent="0.25">
      <c r="A269" s="11"/>
      <c r="B269" s="19"/>
      <c r="C269" s="19"/>
      <c r="D269" s="23"/>
      <c r="E269" s="19"/>
      <c r="F269" s="13">
        <f>IF(B269="","",IFERROR(INDEX(Leases!$B$2:$B$101,MATCH(B269,Leases!$A$2:$A$101,0)),""))</f>
      </c>
      <c r="G269" s="16">
        <f>IF(A269="","",MONTH(A269))</f>
      </c>
      <c r="H269" s="22">
        <f>IF(A269="",0,IF(YEAR(A269)&lt;&gt;Properties!$C$5,0,N(D269)*IFERROR(INDEX(Lists!$B$1:$B$7,MATCH(C269,Lists!$A$1:$A$7,0)),0)))</f>
      </c>
      <c r="I269" s="22">
        <f>IF(A269="",0,IF(YEAR(A269)&lt;&gt;Properties!$C$5,0,N(D269)*IFERROR(INDEX(Lists!$C$1:$C$7,MATCH(C269,Lists!$A$1:$A$7,0)),0)))</f>
      </c>
      <c r="J269" s="22">
        <f>IF(A269="",0,IF(YEAR(A269)&lt;&gt;Properties!$C$5,0,N(D269)*IFERROR(INDEX(Lists!$D$1:$D$7,MATCH(C269,Lists!$A$1:$A$7,0)),0)))</f>
      </c>
    </row>
    <row r="270" spans="1:10" x14ac:dyDescent="0.25">
      <c r="A270" s="11"/>
      <c r="B270" s="19"/>
      <c r="C270" s="19"/>
      <c r="D270" s="23"/>
      <c r="E270" s="19"/>
      <c r="F270" s="13">
        <f>IF(B270="","",IFERROR(INDEX(Leases!$B$2:$B$101,MATCH(B270,Leases!$A$2:$A$101,0)),""))</f>
      </c>
      <c r="G270" s="16">
        <f>IF(A270="","",MONTH(A270))</f>
      </c>
      <c r="H270" s="22">
        <f>IF(A270="",0,IF(YEAR(A270)&lt;&gt;Properties!$C$5,0,N(D270)*IFERROR(INDEX(Lists!$B$1:$B$7,MATCH(C270,Lists!$A$1:$A$7,0)),0)))</f>
      </c>
      <c r="I270" s="22">
        <f>IF(A270="",0,IF(YEAR(A270)&lt;&gt;Properties!$C$5,0,N(D270)*IFERROR(INDEX(Lists!$C$1:$C$7,MATCH(C270,Lists!$A$1:$A$7,0)),0)))</f>
      </c>
      <c r="J270" s="22">
        <f>IF(A270="",0,IF(YEAR(A270)&lt;&gt;Properties!$C$5,0,N(D270)*IFERROR(INDEX(Lists!$D$1:$D$7,MATCH(C270,Lists!$A$1:$A$7,0)),0)))</f>
      </c>
    </row>
    <row r="271" spans="1:10" x14ac:dyDescent="0.25">
      <c r="A271" s="11"/>
      <c r="B271" s="19"/>
      <c r="C271" s="19"/>
      <c r="D271" s="23"/>
      <c r="E271" s="19"/>
      <c r="F271" s="13">
        <f>IF(B271="","",IFERROR(INDEX(Leases!$B$2:$B$101,MATCH(B271,Leases!$A$2:$A$101,0)),""))</f>
      </c>
      <c r="G271" s="16">
        <f>IF(A271="","",MONTH(A271))</f>
      </c>
      <c r="H271" s="22">
        <f>IF(A271="",0,IF(YEAR(A271)&lt;&gt;Properties!$C$5,0,N(D271)*IFERROR(INDEX(Lists!$B$1:$B$7,MATCH(C271,Lists!$A$1:$A$7,0)),0)))</f>
      </c>
      <c r="I271" s="22">
        <f>IF(A271="",0,IF(YEAR(A271)&lt;&gt;Properties!$C$5,0,N(D271)*IFERROR(INDEX(Lists!$C$1:$C$7,MATCH(C271,Lists!$A$1:$A$7,0)),0)))</f>
      </c>
      <c r="J271" s="22">
        <f>IF(A271="",0,IF(YEAR(A271)&lt;&gt;Properties!$C$5,0,N(D271)*IFERROR(INDEX(Lists!$D$1:$D$7,MATCH(C271,Lists!$A$1:$A$7,0)),0)))</f>
      </c>
    </row>
    <row r="272" spans="1:10" x14ac:dyDescent="0.25">
      <c r="A272" s="11"/>
      <c r="B272" s="19"/>
      <c r="C272" s="19"/>
      <c r="D272" s="23"/>
      <c r="E272" s="19"/>
      <c r="F272" s="13">
        <f>IF(B272="","",IFERROR(INDEX(Leases!$B$2:$B$101,MATCH(B272,Leases!$A$2:$A$101,0)),""))</f>
      </c>
      <c r="G272" s="16">
        <f>IF(A272="","",MONTH(A272))</f>
      </c>
      <c r="H272" s="22">
        <f>IF(A272="",0,IF(YEAR(A272)&lt;&gt;Properties!$C$5,0,N(D272)*IFERROR(INDEX(Lists!$B$1:$B$7,MATCH(C272,Lists!$A$1:$A$7,0)),0)))</f>
      </c>
      <c r="I272" s="22">
        <f>IF(A272="",0,IF(YEAR(A272)&lt;&gt;Properties!$C$5,0,N(D272)*IFERROR(INDEX(Lists!$C$1:$C$7,MATCH(C272,Lists!$A$1:$A$7,0)),0)))</f>
      </c>
      <c r="J272" s="22">
        <f>IF(A272="",0,IF(YEAR(A272)&lt;&gt;Properties!$C$5,0,N(D272)*IFERROR(INDEX(Lists!$D$1:$D$7,MATCH(C272,Lists!$A$1:$A$7,0)),0)))</f>
      </c>
    </row>
    <row r="273" spans="1:10" x14ac:dyDescent="0.25">
      <c r="A273" s="11"/>
      <c r="B273" s="19"/>
      <c r="C273" s="19"/>
      <c r="D273" s="23"/>
      <c r="E273" s="19"/>
      <c r="F273" s="13">
        <f>IF(B273="","",IFERROR(INDEX(Leases!$B$2:$B$101,MATCH(B273,Leases!$A$2:$A$101,0)),""))</f>
      </c>
      <c r="G273" s="16">
        <f>IF(A273="","",MONTH(A273))</f>
      </c>
      <c r="H273" s="22">
        <f>IF(A273="",0,IF(YEAR(A273)&lt;&gt;Properties!$C$5,0,N(D273)*IFERROR(INDEX(Lists!$B$1:$B$7,MATCH(C273,Lists!$A$1:$A$7,0)),0)))</f>
      </c>
      <c r="I273" s="22">
        <f>IF(A273="",0,IF(YEAR(A273)&lt;&gt;Properties!$C$5,0,N(D273)*IFERROR(INDEX(Lists!$C$1:$C$7,MATCH(C273,Lists!$A$1:$A$7,0)),0)))</f>
      </c>
      <c r="J273" s="22">
        <f>IF(A273="",0,IF(YEAR(A273)&lt;&gt;Properties!$C$5,0,N(D273)*IFERROR(INDEX(Lists!$D$1:$D$7,MATCH(C273,Lists!$A$1:$A$7,0)),0)))</f>
      </c>
    </row>
    <row r="274" spans="1:10" x14ac:dyDescent="0.25">
      <c r="A274" s="11"/>
      <c r="B274" s="19"/>
      <c r="C274" s="19"/>
      <c r="D274" s="23"/>
      <c r="E274" s="19"/>
      <c r="F274" s="13">
        <f>IF(B274="","",IFERROR(INDEX(Leases!$B$2:$B$101,MATCH(B274,Leases!$A$2:$A$101,0)),""))</f>
      </c>
      <c r="G274" s="16">
        <f>IF(A274="","",MONTH(A274))</f>
      </c>
      <c r="H274" s="22">
        <f>IF(A274="",0,IF(YEAR(A274)&lt;&gt;Properties!$C$5,0,N(D274)*IFERROR(INDEX(Lists!$B$1:$B$7,MATCH(C274,Lists!$A$1:$A$7,0)),0)))</f>
      </c>
      <c r="I274" s="22">
        <f>IF(A274="",0,IF(YEAR(A274)&lt;&gt;Properties!$C$5,0,N(D274)*IFERROR(INDEX(Lists!$C$1:$C$7,MATCH(C274,Lists!$A$1:$A$7,0)),0)))</f>
      </c>
      <c r="J274" s="22">
        <f>IF(A274="",0,IF(YEAR(A274)&lt;&gt;Properties!$C$5,0,N(D274)*IFERROR(INDEX(Lists!$D$1:$D$7,MATCH(C274,Lists!$A$1:$A$7,0)),0)))</f>
      </c>
    </row>
    <row r="275" spans="1:10" x14ac:dyDescent="0.25">
      <c r="A275" s="11"/>
      <c r="B275" s="19"/>
      <c r="C275" s="19"/>
      <c r="D275" s="23"/>
      <c r="E275" s="19"/>
      <c r="F275" s="13">
        <f>IF(B275="","",IFERROR(INDEX(Leases!$B$2:$B$101,MATCH(B275,Leases!$A$2:$A$101,0)),""))</f>
      </c>
      <c r="G275" s="16">
        <f>IF(A275="","",MONTH(A275))</f>
      </c>
      <c r="H275" s="22">
        <f>IF(A275="",0,IF(YEAR(A275)&lt;&gt;Properties!$C$5,0,N(D275)*IFERROR(INDEX(Lists!$B$1:$B$7,MATCH(C275,Lists!$A$1:$A$7,0)),0)))</f>
      </c>
      <c r="I275" s="22">
        <f>IF(A275="",0,IF(YEAR(A275)&lt;&gt;Properties!$C$5,0,N(D275)*IFERROR(INDEX(Lists!$C$1:$C$7,MATCH(C275,Lists!$A$1:$A$7,0)),0)))</f>
      </c>
      <c r="J275" s="22">
        <f>IF(A275="",0,IF(YEAR(A275)&lt;&gt;Properties!$C$5,0,N(D275)*IFERROR(INDEX(Lists!$D$1:$D$7,MATCH(C275,Lists!$A$1:$A$7,0)),0)))</f>
      </c>
    </row>
    <row r="276" spans="1:10" x14ac:dyDescent="0.25">
      <c r="A276" s="11"/>
      <c r="B276" s="19"/>
      <c r="C276" s="19"/>
      <c r="D276" s="23"/>
      <c r="E276" s="19"/>
      <c r="F276" s="13">
        <f>IF(B276="","",IFERROR(INDEX(Leases!$B$2:$B$101,MATCH(B276,Leases!$A$2:$A$101,0)),""))</f>
      </c>
      <c r="G276" s="16">
        <f>IF(A276="","",MONTH(A276))</f>
      </c>
      <c r="H276" s="22">
        <f>IF(A276="",0,IF(YEAR(A276)&lt;&gt;Properties!$C$5,0,N(D276)*IFERROR(INDEX(Lists!$B$1:$B$7,MATCH(C276,Lists!$A$1:$A$7,0)),0)))</f>
      </c>
      <c r="I276" s="22">
        <f>IF(A276="",0,IF(YEAR(A276)&lt;&gt;Properties!$C$5,0,N(D276)*IFERROR(INDEX(Lists!$C$1:$C$7,MATCH(C276,Lists!$A$1:$A$7,0)),0)))</f>
      </c>
      <c r="J276" s="22">
        <f>IF(A276="",0,IF(YEAR(A276)&lt;&gt;Properties!$C$5,0,N(D276)*IFERROR(INDEX(Lists!$D$1:$D$7,MATCH(C276,Lists!$A$1:$A$7,0)),0)))</f>
      </c>
    </row>
    <row r="277" spans="1:10" x14ac:dyDescent="0.25">
      <c r="A277" s="11"/>
      <c r="B277" s="19"/>
      <c r="C277" s="19"/>
      <c r="D277" s="23"/>
      <c r="E277" s="19"/>
      <c r="F277" s="13">
        <f>IF(B277="","",IFERROR(INDEX(Leases!$B$2:$B$101,MATCH(B277,Leases!$A$2:$A$101,0)),""))</f>
      </c>
      <c r="G277" s="16">
        <f>IF(A277="","",MONTH(A277))</f>
      </c>
      <c r="H277" s="22">
        <f>IF(A277="",0,IF(YEAR(A277)&lt;&gt;Properties!$C$5,0,N(D277)*IFERROR(INDEX(Lists!$B$1:$B$7,MATCH(C277,Lists!$A$1:$A$7,0)),0)))</f>
      </c>
      <c r="I277" s="22">
        <f>IF(A277="",0,IF(YEAR(A277)&lt;&gt;Properties!$C$5,0,N(D277)*IFERROR(INDEX(Lists!$C$1:$C$7,MATCH(C277,Lists!$A$1:$A$7,0)),0)))</f>
      </c>
      <c r="J277" s="22">
        <f>IF(A277="",0,IF(YEAR(A277)&lt;&gt;Properties!$C$5,0,N(D277)*IFERROR(INDEX(Lists!$D$1:$D$7,MATCH(C277,Lists!$A$1:$A$7,0)),0)))</f>
      </c>
    </row>
    <row r="278" spans="1:10" x14ac:dyDescent="0.25">
      <c r="A278" s="11"/>
      <c r="B278" s="19"/>
      <c r="C278" s="19"/>
      <c r="D278" s="23"/>
      <c r="E278" s="19"/>
      <c r="F278" s="13">
        <f>IF(B278="","",IFERROR(INDEX(Leases!$B$2:$B$101,MATCH(B278,Leases!$A$2:$A$101,0)),""))</f>
      </c>
      <c r="G278" s="16">
        <f>IF(A278="","",MONTH(A278))</f>
      </c>
      <c r="H278" s="22">
        <f>IF(A278="",0,IF(YEAR(A278)&lt;&gt;Properties!$C$5,0,N(D278)*IFERROR(INDEX(Lists!$B$1:$B$7,MATCH(C278,Lists!$A$1:$A$7,0)),0)))</f>
      </c>
      <c r="I278" s="22">
        <f>IF(A278="",0,IF(YEAR(A278)&lt;&gt;Properties!$C$5,0,N(D278)*IFERROR(INDEX(Lists!$C$1:$C$7,MATCH(C278,Lists!$A$1:$A$7,0)),0)))</f>
      </c>
      <c r="J278" s="22">
        <f>IF(A278="",0,IF(YEAR(A278)&lt;&gt;Properties!$C$5,0,N(D278)*IFERROR(INDEX(Lists!$D$1:$D$7,MATCH(C278,Lists!$A$1:$A$7,0)),0)))</f>
      </c>
    </row>
    <row r="279" spans="1:10" x14ac:dyDescent="0.25">
      <c r="A279" s="11"/>
      <c r="B279" s="19"/>
      <c r="C279" s="19"/>
      <c r="D279" s="23"/>
      <c r="E279" s="19"/>
      <c r="F279" s="13">
        <f>IF(B279="","",IFERROR(INDEX(Leases!$B$2:$B$101,MATCH(B279,Leases!$A$2:$A$101,0)),""))</f>
      </c>
      <c r="G279" s="16">
        <f>IF(A279="","",MONTH(A279))</f>
      </c>
      <c r="H279" s="22">
        <f>IF(A279="",0,IF(YEAR(A279)&lt;&gt;Properties!$C$5,0,N(D279)*IFERROR(INDEX(Lists!$B$1:$B$7,MATCH(C279,Lists!$A$1:$A$7,0)),0)))</f>
      </c>
      <c r="I279" s="22">
        <f>IF(A279="",0,IF(YEAR(A279)&lt;&gt;Properties!$C$5,0,N(D279)*IFERROR(INDEX(Lists!$C$1:$C$7,MATCH(C279,Lists!$A$1:$A$7,0)),0)))</f>
      </c>
      <c r="J279" s="22">
        <f>IF(A279="",0,IF(YEAR(A279)&lt;&gt;Properties!$C$5,0,N(D279)*IFERROR(INDEX(Lists!$D$1:$D$7,MATCH(C279,Lists!$A$1:$A$7,0)),0)))</f>
      </c>
    </row>
    <row r="280" spans="1:10" x14ac:dyDescent="0.25">
      <c r="A280" s="11"/>
      <c r="B280" s="19"/>
      <c r="C280" s="19"/>
      <c r="D280" s="23"/>
      <c r="E280" s="19"/>
      <c r="F280" s="13">
        <f>IF(B280="","",IFERROR(INDEX(Leases!$B$2:$B$101,MATCH(B280,Leases!$A$2:$A$101,0)),""))</f>
      </c>
      <c r="G280" s="16">
        <f>IF(A280="","",MONTH(A280))</f>
      </c>
      <c r="H280" s="22">
        <f>IF(A280="",0,IF(YEAR(A280)&lt;&gt;Properties!$C$5,0,N(D280)*IFERROR(INDEX(Lists!$B$1:$B$7,MATCH(C280,Lists!$A$1:$A$7,0)),0)))</f>
      </c>
      <c r="I280" s="22">
        <f>IF(A280="",0,IF(YEAR(A280)&lt;&gt;Properties!$C$5,0,N(D280)*IFERROR(INDEX(Lists!$C$1:$C$7,MATCH(C280,Lists!$A$1:$A$7,0)),0)))</f>
      </c>
      <c r="J280" s="22">
        <f>IF(A280="",0,IF(YEAR(A280)&lt;&gt;Properties!$C$5,0,N(D280)*IFERROR(INDEX(Lists!$D$1:$D$7,MATCH(C280,Lists!$A$1:$A$7,0)),0)))</f>
      </c>
    </row>
    <row r="281" spans="1:10" x14ac:dyDescent="0.25">
      <c r="A281" s="11"/>
      <c r="B281" s="19"/>
      <c r="C281" s="19"/>
      <c r="D281" s="23"/>
      <c r="E281" s="19"/>
      <c r="F281" s="13">
        <f>IF(B281="","",IFERROR(INDEX(Leases!$B$2:$B$101,MATCH(B281,Leases!$A$2:$A$101,0)),""))</f>
      </c>
      <c r="G281" s="16">
        <f>IF(A281="","",MONTH(A281))</f>
      </c>
      <c r="H281" s="22">
        <f>IF(A281="",0,IF(YEAR(A281)&lt;&gt;Properties!$C$5,0,N(D281)*IFERROR(INDEX(Lists!$B$1:$B$7,MATCH(C281,Lists!$A$1:$A$7,0)),0)))</f>
      </c>
      <c r="I281" s="22">
        <f>IF(A281="",0,IF(YEAR(A281)&lt;&gt;Properties!$C$5,0,N(D281)*IFERROR(INDEX(Lists!$C$1:$C$7,MATCH(C281,Lists!$A$1:$A$7,0)),0)))</f>
      </c>
      <c r="J281" s="22">
        <f>IF(A281="",0,IF(YEAR(A281)&lt;&gt;Properties!$C$5,0,N(D281)*IFERROR(INDEX(Lists!$D$1:$D$7,MATCH(C281,Lists!$A$1:$A$7,0)),0)))</f>
      </c>
    </row>
    <row r="282" spans="1:10" x14ac:dyDescent="0.25">
      <c r="A282" s="11"/>
      <c r="B282" s="19"/>
      <c r="C282" s="19"/>
      <c r="D282" s="23"/>
      <c r="E282" s="19"/>
      <c r="F282" s="13">
        <f>IF(B282="","",IFERROR(INDEX(Leases!$B$2:$B$101,MATCH(B282,Leases!$A$2:$A$101,0)),""))</f>
      </c>
      <c r="G282" s="16">
        <f>IF(A282="","",MONTH(A282))</f>
      </c>
      <c r="H282" s="22">
        <f>IF(A282="",0,IF(YEAR(A282)&lt;&gt;Properties!$C$5,0,N(D282)*IFERROR(INDEX(Lists!$B$1:$B$7,MATCH(C282,Lists!$A$1:$A$7,0)),0)))</f>
      </c>
      <c r="I282" s="22">
        <f>IF(A282="",0,IF(YEAR(A282)&lt;&gt;Properties!$C$5,0,N(D282)*IFERROR(INDEX(Lists!$C$1:$C$7,MATCH(C282,Lists!$A$1:$A$7,0)),0)))</f>
      </c>
      <c r="J282" s="22">
        <f>IF(A282="",0,IF(YEAR(A282)&lt;&gt;Properties!$C$5,0,N(D282)*IFERROR(INDEX(Lists!$D$1:$D$7,MATCH(C282,Lists!$A$1:$A$7,0)),0)))</f>
      </c>
    </row>
    <row r="283" spans="1:10" x14ac:dyDescent="0.25">
      <c r="A283" s="11"/>
      <c r="B283" s="19"/>
      <c r="C283" s="19"/>
      <c r="D283" s="23"/>
      <c r="E283" s="19"/>
      <c r="F283" s="13">
        <f>IF(B283="","",IFERROR(INDEX(Leases!$B$2:$B$101,MATCH(B283,Leases!$A$2:$A$101,0)),""))</f>
      </c>
      <c r="G283" s="16">
        <f>IF(A283="","",MONTH(A283))</f>
      </c>
      <c r="H283" s="22">
        <f>IF(A283="",0,IF(YEAR(A283)&lt;&gt;Properties!$C$5,0,N(D283)*IFERROR(INDEX(Lists!$B$1:$B$7,MATCH(C283,Lists!$A$1:$A$7,0)),0)))</f>
      </c>
      <c r="I283" s="22">
        <f>IF(A283="",0,IF(YEAR(A283)&lt;&gt;Properties!$C$5,0,N(D283)*IFERROR(INDEX(Lists!$C$1:$C$7,MATCH(C283,Lists!$A$1:$A$7,0)),0)))</f>
      </c>
      <c r="J283" s="22">
        <f>IF(A283="",0,IF(YEAR(A283)&lt;&gt;Properties!$C$5,0,N(D283)*IFERROR(INDEX(Lists!$D$1:$D$7,MATCH(C283,Lists!$A$1:$A$7,0)),0)))</f>
      </c>
    </row>
    <row r="284" spans="1:10" x14ac:dyDescent="0.25">
      <c r="A284" s="11"/>
      <c r="B284" s="19"/>
      <c r="C284" s="19"/>
      <c r="D284" s="23"/>
      <c r="E284" s="19"/>
      <c r="F284" s="13">
        <f>IF(B284="","",IFERROR(INDEX(Leases!$B$2:$B$101,MATCH(B284,Leases!$A$2:$A$101,0)),""))</f>
      </c>
      <c r="G284" s="16">
        <f>IF(A284="","",MONTH(A284))</f>
      </c>
      <c r="H284" s="22">
        <f>IF(A284="",0,IF(YEAR(A284)&lt;&gt;Properties!$C$5,0,N(D284)*IFERROR(INDEX(Lists!$B$1:$B$7,MATCH(C284,Lists!$A$1:$A$7,0)),0)))</f>
      </c>
      <c r="I284" s="22">
        <f>IF(A284="",0,IF(YEAR(A284)&lt;&gt;Properties!$C$5,0,N(D284)*IFERROR(INDEX(Lists!$C$1:$C$7,MATCH(C284,Lists!$A$1:$A$7,0)),0)))</f>
      </c>
      <c r="J284" s="22">
        <f>IF(A284="",0,IF(YEAR(A284)&lt;&gt;Properties!$C$5,0,N(D284)*IFERROR(INDEX(Lists!$D$1:$D$7,MATCH(C284,Lists!$A$1:$A$7,0)),0)))</f>
      </c>
    </row>
    <row r="285" spans="1:10" x14ac:dyDescent="0.25">
      <c r="A285" s="11"/>
      <c r="B285" s="19"/>
      <c r="C285" s="19"/>
      <c r="D285" s="23"/>
      <c r="E285" s="19"/>
      <c r="F285" s="13">
        <f>IF(B285="","",IFERROR(INDEX(Leases!$B$2:$B$101,MATCH(B285,Leases!$A$2:$A$101,0)),""))</f>
      </c>
      <c r="G285" s="16">
        <f>IF(A285="","",MONTH(A285))</f>
      </c>
      <c r="H285" s="22">
        <f>IF(A285="",0,IF(YEAR(A285)&lt;&gt;Properties!$C$5,0,N(D285)*IFERROR(INDEX(Lists!$B$1:$B$7,MATCH(C285,Lists!$A$1:$A$7,0)),0)))</f>
      </c>
      <c r="I285" s="22">
        <f>IF(A285="",0,IF(YEAR(A285)&lt;&gt;Properties!$C$5,0,N(D285)*IFERROR(INDEX(Lists!$C$1:$C$7,MATCH(C285,Lists!$A$1:$A$7,0)),0)))</f>
      </c>
      <c r="J285" s="22">
        <f>IF(A285="",0,IF(YEAR(A285)&lt;&gt;Properties!$C$5,0,N(D285)*IFERROR(INDEX(Lists!$D$1:$D$7,MATCH(C285,Lists!$A$1:$A$7,0)),0)))</f>
      </c>
    </row>
    <row r="286" spans="1:10" x14ac:dyDescent="0.25">
      <c r="A286" s="11"/>
      <c r="B286" s="19"/>
      <c r="C286" s="19"/>
      <c r="D286" s="23"/>
      <c r="E286" s="19"/>
      <c r="F286" s="13">
        <f>IF(B286="","",IFERROR(INDEX(Leases!$B$2:$B$101,MATCH(B286,Leases!$A$2:$A$101,0)),""))</f>
      </c>
      <c r="G286" s="16">
        <f>IF(A286="","",MONTH(A286))</f>
      </c>
      <c r="H286" s="22">
        <f>IF(A286="",0,IF(YEAR(A286)&lt;&gt;Properties!$C$5,0,N(D286)*IFERROR(INDEX(Lists!$B$1:$B$7,MATCH(C286,Lists!$A$1:$A$7,0)),0)))</f>
      </c>
      <c r="I286" s="22">
        <f>IF(A286="",0,IF(YEAR(A286)&lt;&gt;Properties!$C$5,0,N(D286)*IFERROR(INDEX(Lists!$C$1:$C$7,MATCH(C286,Lists!$A$1:$A$7,0)),0)))</f>
      </c>
      <c r="J286" s="22">
        <f>IF(A286="",0,IF(YEAR(A286)&lt;&gt;Properties!$C$5,0,N(D286)*IFERROR(INDEX(Lists!$D$1:$D$7,MATCH(C286,Lists!$A$1:$A$7,0)),0)))</f>
      </c>
    </row>
    <row r="287" spans="1:10" x14ac:dyDescent="0.25">
      <c r="A287" s="11"/>
      <c r="B287" s="19"/>
      <c r="C287" s="19"/>
      <c r="D287" s="23"/>
      <c r="E287" s="19"/>
      <c r="F287" s="13">
        <f>IF(B287="","",IFERROR(INDEX(Leases!$B$2:$B$101,MATCH(B287,Leases!$A$2:$A$101,0)),""))</f>
      </c>
      <c r="G287" s="16">
        <f>IF(A287="","",MONTH(A287))</f>
      </c>
      <c r="H287" s="22">
        <f>IF(A287="",0,IF(YEAR(A287)&lt;&gt;Properties!$C$5,0,N(D287)*IFERROR(INDEX(Lists!$B$1:$B$7,MATCH(C287,Lists!$A$1:$A$7,0)),0)))</f>
      </c>
      <c r="I287" s="22">
        <f>IF(A287="",0,IF(YEAR(A287)&lt;&gt;Properties!$C$5,0,N(D287)*IFERROR(INDEX(Lists!$C$1:$C$7,MATCH(C287,Lists!$A$1:$A$7,0)),0)))</f>
      </c>
      <c r="J287" s="22">
        <f>IF(A287="",0,IF(YEAR(A287)&lt;&gt;Properties!$C$5,0,N(D287)*IFERROR(INDEX(Lists!$D$1:$D$7,MATCH(C287,Lists!$A$1:$A$7,0)),0)))</f>
      </c>
    </row>
    <row r="288" spans="1:10" x14ac:dyDescent="0.25">
      <c r="A288" s="11"/>
      <c r="B288" s="19"/>
      <c r="C288" s="19"/>
      <c r="D288" s="23"/>
      <c r="E288" s="19"/>
      <c r="F288" s="13">
        <f>IF(B288="","",IFERROR(INDEX(Leases!$B$2:$B$101,MATCH(B288,Leases!$A$2:$A$101,0)),""))</f>
      </c>
      <c r="G288" s="16">
        <f>IF(A288="","",MONTH(A288))</f>
      </c>
      <c r="H288" s="22">
        <f>IF(A288="",0,IF(YEAR(A288)&lt;&gt;Properties!$C$5,0,N(D288)*IFERROR(INDEX(Lists!$B$1:$B$7,MATCH(C288,Lists!$A$1:$A$7,0)),0)))</f>
      </c>
      <c r="I288" s="22">
        <f>IF(A288="",0,IF(YEAR(A288)&lt;&gt;Properties!$C$5,0,N(D288)*IFERROR(INDEX(Lists!$C$1:$C$7,MATCH(C288,Lists!$A$1:$A$7,0)),0)))</f>
      </c>
      <c r="J288" s="22">
        <f>IF(A288="",0,IF(YEAR(A288)&lt;&gt;Properties!$C$5,0,N(D288)*IFERROR(INDEX(Lists!$D$1:$D$7,MATCH(C288,Lists!$A$1:$A$7,0)),0)))</f>
      </c>
    </row>
    <row r="289" spans="1:10" x14ac:dyDescent="0.25">
      <c r="A289" s="11"/>
      <c r="B289" s="19"/>
      <c r="C289" s="19"/>
      <c r="D289" s="23"/>
      <c r="E289" s="19"/>
      <c r="F289" s="13">
        <f>IF(B289="","",IFERROR(INDEX(Leases!$B$2:$B$101,MATCH(B289,Leases!$A$2:$A$101,0)),""))</f>
      </c>
      <c r="G289" s="16">
        <f>IF(A289="","",MONTH(A289))</f>
      </c>
      <c r="H289" s="22">
        <f>IF(A289="",0,IF(YEAR(A289)&lt;&gt;Properties!$C$5,0,N(D289)*IFERROR(INDEX(Lists!$B$1:$B$7,MATCH(C289,Lists!$A$1:$A$7,0)),0)))</f>
      </c>
      <c r="I289" s="22">
        <f>IF(A289="",0,IF(YEAR(A289)&lt;&gt;Properties!$C$5,0,N(D289)*IFERROR(INDEX(Lists!$C$1:$C$7,MATCH(C289,Lists!$A$1:$A$7,0)),0)))</f>
      </c>
      <c r="J289" s="22">
        <f>IF(A289="",0,IF(YEAR(A289)&lt;&gt;Properties!$C$5,0,N(D289)*IFERROR(INDEX(Lists!$D$1:$D$7,MATCH(C289,Lists!$A$1:$A$7,0)),0)))</f>
      </c>
    </row>
    <row r="290" spans="1:10" x14ac:dyDescent="0.25">
      <c r="A290" s="11"/>
      <c r="B290" s="19"/>
      <c r="C290" s="19"/>
      <c r="D290" s="23"/>
      <c r="E290" s="19"/>
      <c r="F290" s="13">
        <f>IF(B290="","",IFERROR(INDEX(Leases!$B$2:$B$101,MATCH(B290,Leases!$A$2:$A$101,0)),""))</f>
      </c>
      <c r="G290" s="16">
        <f>IF(A290="","",MONTH(A290))</f>
      </c>
      <c r="H290" s="22">
        <f>IF(A290="",0,IF(YEAR(A290)&lt;&gt;Properties!$C$5,0,N(D290)*IFERROR(INDEX(Lists!$B$1:$B$7,MATCH(C290,Lists!$A$1:$A$7,0)),0)))</f>
      </c>
      <c r="I290" s="22">
        <f>IF(A290="",0,IF(YEAR(A290)&lt;&gt;Properties!$C$5,0,N(D290)*IFERROR(INDEX(Lists!$C$1:$C$7,MATCH(C290,Lists!$A$1:$A$7,0)),0)))</f>
      </c>
      <c r="J290" s="22">
        <f>IF(A290="",0,IF(YEAR(A290)&lt;&gt;Properties!$C$5,0,N(D290)*IFERROR(INDEX(Lists!$D$1:$D$7,MATCH(C290,Lists!$A$1:$A$7,0)),0)))</f>
      </c>
    </row>
    <row r="291" spans="1:10" x14ac:dyDescent="0.25">
      <c r="A291" s="11"/>
      <c r="B291" s="19"/>
      <c r="C291" s="19"/>
      <c r="D291" s="23"/>
      <c r="E291" s="19"/>
      <c r="F291" s="13">
        <f>IF(B291="","",IFERROR(INDEX(Leases!$B$2:$B$101,MATCH(B291,Leases!$A$2:$A$101,0)),""))</f>
      </c>
      <c r="G291" s="16">
        <f>IF(A291="","",MONTH(A291))</f>
      </c>
      <c r="H291" s="22">
        <f>IF(A291="",0,IF(YEAR(A291)&lt;&gt;Properties!$C$5,0,N(D291)*IFERROR(INDEX(Lists!$B$1:$B$7,MATCH(C291,Lists!$A$1:$A$7,0)),0)))</f>
      </c>
      <c r="I291" s="22">
        <f>IF(A291="",0,IF(YEAR(A291)&lt;&gt;Properties!$C$5,0,N(D291)*IFERROR(INDEX(Lists!$C$1:$C$7,MATCH(C291,Lists!$A$1:$A$7,0)),0)))</f>
      </c>
      <c r="J291" s="22">
        <f>IF(A291="",0,IF(YEAR(A291)&lt;&gt;Properties!$C$5,0,N(D291)*IFERROR(INDEX(Lists!$D$1:$D$7,MATCH(C291,Lists!$A$1:$A$7,0)),0)))</f>
      </c>
    </row>
    <row r="292" spans="1:10" x14ac:dyDescent="0.25">
      <c r="A292" s="11"/>
      <c r="B292" s="19"/>
      <c r="C292" s="19"/>
      <c r="D292" s="23"/>
      <c r="E292" s="19"/>
      <c r="F292" s="13">
        <f>IF(B292="","",IFERROR(INDEX(Leases!$B$2:$B$101,MATCH(B292,Leases!$A$2:$A$101,0)),""))</f>
      </c>
      <c r="G292" s="16">
        <f>IF(A292="","",MONTH(A292))</f>
      </c>
      <c r="H292" s="22">
        <f>IF(A292="",0,IF(YEAR(A292)&lt;&gt;Properties!$C$5,0,N(D292)*IFERROR(INDEX(Lists!$B$1:$B$7,MATCH(C292,Lists!$A$1:$A$7,0)),0)))</f>
      </c>
      <c r="I292" s="22">
        <f>IF(A292="",0,IF(YEAR(A292)&lt;&gt;Properties!$C$5,0,N(D292)*IFERROR(INDEX(Lists!$C$1:$C$7,MATCH(C292,Lists!$A$1:$A$7,0)),0)))</f>
      </c>
      <c r="J292" s="22">
        <f>IF(A292="",0,IF(YEAR(A292)&lt;&gt;Properties!$C$5,0,N(D292)*IFERROR(INDEX(Lists!$D$1:$D$7,MATCH(C292,Lists!$A$1:$A$7,0)),0)))</f>
      </c>
    </row>
    <row r="293" spans="1:10" x14ac:dyDescent="0.25">
      <c r="A293" s="11"/>
      <c r="B293" s="19"/>
      <c r="C293" s="19"/>
      <c r="D293" s="23"/>
      <c r="E293" s="19"/>
      <c r="F293" s="13">
        <f>IF(B293="","",IFERROR(INDEX(Leases!$B$2:$B$101,MATCH(B293,Leases!$A$2:$A$101,0)),""))</f>
      </c>
      <c r="G293" s="16">
        <f>IF(A293="","",MONTH(A293))</f>
      </c>
      <c r="H293" s="22">
        <f>IF(A293="",0,IF(YEAR(A293)&lt;&gt;Properties!$C$5,0,N(D293)*IFERROR(INDEX(Lists!$B$1:$B$7,MATCH(C293,Lists!$A$1:$A$7,0)),0)))</f>
      </c>
      <c r="I293" s="22">
        <f>IF(A293="",0,IF(YEAR(A293)&lt;&gt;Properties!$C$5,0,N(D293)*IFERROR(INDEX(Lists!$C$1:$C$7,MATCH(C293,Lists!$A$1:$A$7,0)),0)))</f>
      </c>
      <c r="J293" s="22">
        <f>IF(A293="",0,IF(YEAR(A293)&lt;&gt;Properties!$C$5,0,N(D293)*IFERROR(INDEX(Lists!$D$1:$D$7,MATCH(C293,Lists!$A$1:$A$7,0)),0)))</f>
      </c>
    </row>
    <row r="294" spans="1:10" x14ac:dyDescent="0.25">
      <c r="A294" s="11"/>
      <c r="B294" s="19"/>
      <c r="C294" s="19"/>
      <c r="D294" s="23"/>
      <c r="E294" s="19"/>
      <c r="F294" s="13">
        <f>IF(B294="","",IFERROR(INDEX(Leases!$B$2:$B$101,MATCH(B294,Leases!$A$2:$A$101,0)),""))</f>
      </c>
      <c r="G294" s="16">
        <f>IF(A294="","",MONTH(A294))</f>
      </c>
      <c r="H294" s="22">
        <f>IF(A294="",0,IF(YEAR(A294)&lt;&gt;Properties!$C$5,0,N(D294)*IFERROR(INDEX(Lists!$B$1:$B$7,MATCH(C294,Lists!$A$1:$A$7,0)),0)))</f>
      </c>
      <c r="I294" s="22">
        <f>IF(A294="",0,IF(YEAR(A294)&lt;&gt;Properties!$C$5,0,N(D294)*IFERROR(INDEX(Lists!$C$1:$C$7,MATCH(C294,Lists!$A$1:$A$7,0)),0)))</f>
      </c>
      <c r="J294" s="22">
        <f>IF(A294="",0,IF(YEAR(A294)&lt;&gt;Properties!$C$5,0,N(D294)*IFERROR(INDEX(Lists!$D$1:$D$7,MATCH(C294,Lists!$A$1:$A$7,0)),0)))</f>
      </c>
    </row>
    <row r="295" spans="1:10" x14ac:dyDescent="0.25">
      <c r="A295" s="11"/>
      <c r="B295" s="19"/>
      <c r="C295" s="19"/>
      <c r="D295" s="23"/>
      <c r="E295" s="19"/>
      <c r="F295" s="13">
        <f>IF(B295="","",IFERROR(INDEX(Leases!$B$2:$B$101,MATCH(B295,Leases!$A$2:$A$101,0)),""))</f>
      </c>
      <c r="G295" s="16">
        <f>IF(A295="","",MONTH(A295))</f>
      </c>
      <c r="H295" s="22">
        <f>IF(A295="",0,IF(YEAR(A295)&lt;&gt;Properties!$C$5,0,N(D295)*IFERROR(INDEX(Lists!$B$1:$B$7,MATCH(C295,Lists!$A$1:$A$7,0)),0)))</f>
      </c>
      <c r="I295" s="22">
        <f>IF(A295="",0,IF(YEAR(A295)&lt;&gt;Properties!$C$5,0,N(D295)*IFERROR(INDEX(Lists!$C$1:$C$7,MATCH(C295,Lists!$A$1:$A$7,0)),0)))</f>
      </c>
      <c r="J295" s="22">
        <f>IF(A295="",0,IF(YEAR(A295)&lt;&gt;Properties!$C$5,0,N(D295)*IFERROR(INDEX(Lists!$D$1:$D$7,MATCH(C295,Lists!$A$1:$A$7,0)),0)))</f>
      </c>
    </row>
    <row r="296" spans="1:10" x14ac:dyDescent="0.25">
      <c r="A296" s="11"/>
      <c r="B296" s="19"/>
      <c r="C296" s="19"/>
      <c r="D296" s="23"/>
      <c r="E296" s="19"/>
      <c r="F296" s="13">
        <f>IF(B296="","",IFERROR(INDEX(Leases!$B$2:$B$101,MATCH(B296,Leases!$A$2:$A$101,0)),""))</f>
      </c>
      <c r="G296" s="16">
        <f>IF(A296="","",MONTH(A296))</f>
      </c>
      <c r="H296" s="22">
        <f>IF(A296="",0,IF(YEAR(A296)&lt;&gt;Properties!$C$5,0,N(D296)*IFERROR(INDEX(Lists!$B$1:$B$7,MATCH(C296,Lists!$A$1:$A$7,0)),0)))</f>
      </c>
      <c r="I296" s="22">
        <f>IF(A296="",0,IF(YEAR(A296)&lt;&gt;Properties!$C$5,0,N(D296)*IFERROR(INDEX(Lists!$C$1:$C$7,MATCH(C296,Lists!$A$1:$A$7,0)),0)))</f>
      </c>
      <c r="J296" s="22">
        <f>IF(A296="",0,IF(YEAR(A296)&lt;&gt;Properties!$C$5,0,N(D296)*IFERROR(INDEX(Lists!$D$1:$D$7,MATCH(C296,Lists!$A$1:$A$7,0)),0)))</f>
      </c>
    </row>
    <row r="297" spans="1:10" x14ac:dyDescent="0.25">
      <c r="A297" s="11"/>
      <c r="B297" s="19"/>
      <c r="C297" s="19"/>
      <c r="D297" s="23"/>
      <c r="E297" s="19"/>
      <c r="F297" s="13">
        <f>IF(B297="","",IFERROR(INDEX(Leases!$B$2:$B$101,MATCH(B297,Leases!$A$2:$A$101,0)),""))</f>
      </c>
      <c r="G297" s="16">
        <f>IF(A297="","",MONTH(A297))</f>
      </c>
      <c r="H297" s="22">
        <f>IF(A297="",0,IF(YEAR(A297)&lt;&gt;Properties!$C$5,0,N(D297)*IFERROR(INDEX(Lists!$B$1:$B$7,MATCH(C297,Lists!$A$1:$A$7,0)),0)))</f>
      </c>
      <c r="I297" s="22">
        <f>IF(A297="",0,IF(YEAR(A297)&lt;&gt;Properties!$C$5,0,N(D297)*IFERROR(INDEX(Lists!$C$1:$C$7,MATCH(C297,Lists!$A$1:$A$7,0)),0)))</f>
      </c>
      <c r="J297" s="22">
        <f>IF(A297="",0,IF(YEAR(A297)&lt;&gt;Properties!$C$5,0,N(D297)*IFERROR(INDEX(Lists!$D$1:$D$7,MATCH(C297,Lists!$A$1:$A$7,0)),0)))</f>
      </c>
    </row>
    <row r="298" spans="1:10" x14ac:dyDescent="0.25">
      <c r="A298" s="11"/>
      <c r="B298" s="19"/>
      <c r="C298" s="19"/>
      <c r="D298" s="23"/>
      <c r="E298" s="19"/>
      <c r="F298" s="13">
        <f>IF(B298="","",IFERROR(INDEX(Leases!$B$2:$B$101,MATCH(B298,Leases!$A$2:$A$101,0)),""))</f>
      </c>
      <c r="G298" s="16">
        <f>IF(A298="","",MONTH(A298))</f>
      </c>
      <c r="H298" s="22">
        <f>IF(A298="",0,IF(YEAR(A298)&lt;&gt;Properties!$C$5,0,N(D298)*IFERROR(INDEX(Lists!$B$1:$B$7,MATCH(C298,Lists!$A$1:$A$7,0)),0)))</f>
      </c>
      <c r="I298" s="22">
        <f>IF(A298="",0,IF(YEAR(A298)&lt;&gt;Properties!$C$5,0,N(D298)*IFERROR(INDEX(Lists!$C$1:$C$7,MATCH(C298,Lists!$A$1:$A$7,0)),0)))</f>
      </c>
      <c r="J298" s="22">
        <f>IF(A298="",0,IF(YEAR(A298)&lt;&gt;Properties!$C$5,0,N(D298)*IFERROR(INDEX(Lists!$D$1:$D$7,MATCH(C298,Lists!$A$1:$A$7,0)),0)))</f>
      </c>
    </row>
    <row r="299" spans="1:10" x14ac:dyDescent="0.25">
      <c r="A299" s="11"/>
      <c r="B299" s="19"/>
      <c r="C299" s="19"/>
      <c r="D299" s="23"/>
      <c r="E299" s="19"/>
      <c r="F299" s="13">
        <f>IF(B299="","",IFERROR(INDEX(Leases!$B$2:$B$101,MATCH(B299,Leases!$A$2:$A$101,0)),""))</f>
      </c>
      <c r="G299" s="16">
        <f>IF(A299="","",MONTH(A299))</f>
      </c>
      <c r="H299" s="22">
        <f>IF(A299="",0,IF(YEAR(A299)&lt;&gt;Properties!$C$5,0,N(D299)*IFERROR(INDEX(Lists!$B$1:$B$7,MATCH(C299,Lists!$A$1:$A$7,0)),0)))</f>
      </c>
      <c r="I299" s="22">
        <f>IF(A299="",0,IF(YEAR(A299)&lt;&gt;Properties!$C$5,0,N(D299)*IFERROR(INDEX(Lists!$C$1:$C$7,MATCH(C299,Lists!$A$1:$A$7,0)),0)))</f>
      </c>
      <c r="J299" s="22">
        <f>IF(A299="",0,IF(YEAR(A299)&lt;&gt;Properties!$C$5,0,N(D299)*IFERROR(INDEX(Lists!$D$1:$D$7,MATCH(C299,Lists!$A$1:$A$7,0)),0)))</f>
      </c>
    </row>
    <row r="300" spans="1:10" x14ac:dyDescent="0.25">
      <c r="A300" s="11"/>
      <c r="B300" s="19"/>
      <c r="C300" s="19"/>
      <c r="D300" s="23"/>
      <c r="E300" s="19"/>
      <c r="F300" s="13">
        <f>IF(B300="","",IFERROR(INDEX(Leases!$B$2:$B$101,MATCH(B300,Leases!$A$2:$A$101,0)),""))</f>
      </c>
      <c r="G300" s="16">
        <f>IF(A300="","",MONTH(A300))</f>
      </c>
      <c r="H300" s="22">
        <f>IF(A300="",0,IF(YEAR(A300)&lt;&gt;Properties!$C$5,0,N(D300)*IFERROR(INDEX(Lists!$B$1:$B$7,MATCH(C300,Lists!$A$1:$A$7,0)),0)))</f>
      </c>
      <c r="I300" s="22">
        <f>IF(A300="",0,IF(YEAR(A300)&lt;&gt;Properties!$C$5,0,N(D300)*IFERROR(INDEX(Lists!$C$1:$C$7,MATCH(C300,Lists!$A$1:$A$7,0)),0)))</f>
      </c>
      <c r="J300" s="22">
        <f>IF(A300="",0,IF(YEAR(A300)&lt;&gt;Properties!$C$5,0,N(D300)*IFERROR(INDEX(Lists!$D$1:$D$7,MATCH(C300,Lists!$A$1:$A$7,0)),0)))</f>
      </c>
    </row>
    <row r="301" spans="1:10" x14ac:dyDescent="0.25">
      <c r="A301" s="11"/>
      <c r="B301" s="19"/>
      <c r="C301" s="19"/>
      <c r="D301" s="23"/>
      <c r="E301" s="19"/>
      <c r="F301" s="13">
        <f>IF(B301="","",IFERROR(INDEX(Leases!$B$2:$B$101,MATCH(B301,Leases!$A$2:$A$101,0)),""))</f>
      </c>
      <c r="G301" s="16">
        <f>IF(A301="","",MONTH(A301))</f>
      </c>
      <c r="H301" s="22">
        <f>IF(A301="",0,IF(YEAR(A301)&lt;&gt;Properties!$C$5,0,N(D301)*IFERROR(INDEX(Lists!$B$1:$B$7,MATCH(C301,Lists!$A$1:$A$7,0)),0)))</f>
      </c>
      <c r="I301" s="22">
        <f>IF(A301="",0,IF(YEAR(A301)&lt;&gt;Properties!$C$5,0,N(D301)*IFERROR(INDEX(Lists!$C$1:$C$7,MATCH(C301,Lists!$A$1:$A$7,0)),0)))</f>
      </c>
      <c r="J301" s="22">
        <f>IF(A301="",0,IF(YEAR(A301)&lt;&gt;Properties!$C$5,0,N(D301)*IFERROR(INDEX(Lists!$D$1:$D$7,MATCH(C301,Lists!$A$1:$A$7,0)),0)))</f>
      </c>
    </row>
    <row r="302" spans="1:10" x14ac:dyDescent="0.25">
      <c r="A302" s="11"/>
      <c r="B302" s="19"/>
      <c r="C302" s="19"/>
      <c r="D302" s="23"/>
      <c r="E302" s="19"/>
      <c r="F302" s="13">
        <f>IF(B302="","",IFERROR(INDEX(Leases!$B$2:$B$101,MATCH(B302,Leases!$A$2:$A$101,0)),""))</f>
      </c>
      <c r="G302" s="16">
        <f>IF(A302="","",MONTH(A302))</f>
      </c>
      <c r="H302" s="22">
        <f>IF(A302="",0,IF(YEAR(A302)&lt;&gt;Properties!$C$5,0,N(D302)*IFERROR(INDEX(Lists!$B$1:$B$7,MATCH(C302,Lists!$A$1:$A$7,0)),0)))</f>
      </c>
      <c r="I302" s="22">
        <f>IF(A302="",0,IF(YEAR(A302)&lt;&gt;Properties!$C$5,0,N(D302)*IFERROR(INDEX(Lists!$C$1:$C$7,MATCH(C302,Lists!$A$1:$A$7,0)),0)))</f>
      </c>
      <c r="J302" s="22">
        <f>IF(A302="",0,IF(YEAR(A302)&lt;&gt;Properties!$C$5,0,N(D302)*IFERROR(INDEX(Lists!$D$1:$D$7,MATCH(C302,Lists!$A$1:$A$7,0)),0)))</f>
      </c>
    </row>
    <row r="303" spans="1:10" x14ac:dyDescent="0.25">
      <c r="A303" s="11"/>
      <c r="B303" s="19"/>
      <c r="C303" s="19"/>
      <c r="D303" s="23"/>
      <c r="E303" s="19"/>
      <c r="F303" s="13">
        <f>IF(B303="","",IFERROR(INDEX(Leases!$B$2:$B$101,MATCH(B303,Leases!$A$2:$A$101,0)),""))</f>
      </c>
      <c r="G303" s="16">
        <f>IF(A303="","",MONTH(A303))</f>
      </c>
      <c r="H303" s="22">
        <f>IF(A303="",0,IF(YEAR(A303)&lt;&gt;Properties!$C$5,0,N(D303)*IFERROR(INDEX(Lists!$B$1:$B$7,MATCH(C303,Lists!$A$1:$A$7,0)),0)))</f>
      </c>
      <c r="I303" s="22">
        <f>IF(A303="",0,IF(YEAR(A303)&lt;&gt;Properties!$C$5,0,N(D303)*IFERROR(INDEX(Lists!$C$1:$C$7,MATCH(C303,Lists!$A$1:$A$7,0)),0)))</f>
      </c>
      <c r="J303" s="22">
        <f>IF(A303="",0,IF(YEAR(A303)&lt;&gt;Properties!$C$5,0,N(D303)*IFERROR(INDEX(Lists!$D$1:$D$7,MATCH(C303,Lists!$A$1:$A$7,0)),0)))</f>
      </c>
    </row>
    <row r="304" spans="1:10" x14ac:dyDescent="0.25">
      <c r="A304" s="11"/>
      <c r="B304" s="19"/>
      <c r="C304" s="19"/>
      <c r="D304" s="23"/>
      <c r="E304" s="19"/>
      <c r="F304" s="13">
        <f>IF(B304="","",IFERROR(INDEX(Leases!$B$2:$B$101,MATCH(B304,Leases!$A$2:$A$101,0)),""))</f>
      </c>
      <c r="G304" s="16">
        <f>IF(A304="","",MONTH(A304))</f>
      </c>
      <c r="H304" s="22">
        <f>IF(A304="",0,IF(YEAR(A304)&lt;&gt;Properties!$C$5,0,N(D304)*IFERROR(INDEX(Lists!$B$1:$B$7,MATCH(C304,Lists!$A$1:$A$7,0)),0)))</f>
      </c>
      <c r="I304" s="22">
        <f>IF(A304="",0,IF(YEAR(A304)&lt;&gt;Properties!$C$5,0,N(D304)*IFERROR(INDEX(Lists!$C$1:$C$7,MATCH(C304,Lists!$A$1:$A$7,0)),0)))</f>
      </c>
      <c r="J304" s="22">
        <f>IF(A304="",0,IF(YEAR(A304)&lt;&gt;Properties!$C$5,0,N(D304)*IFERROR(INDEX(Lists!$D$1:$D$7,MATCH(C304,Lists!$A$1:$A$7,0)),0)))</f>
      </c>
    </row>
    <row r="305" spans="1:10" x14ac:dyDescent="0.25">
      <c r="A305" s="11"/>
      <c r="B305" s="19"/>
      <c r="C305" s="19"/>
      <c r="D305" s="23"/>
      <c r="E305" s="19"/>
      <c r="F305" s="13">
        <f>IF(B305="","",IFERROR(INDEX(Leases!$B$2:$B$101,MATCH(B305,Leases!$A$2:$A$101,0)),""))</f>
      </c>
      <c r="G305" s="16">
        <f>IF(A305="","",MONTH(A305))</f>
      </c>
      <c r="H305" s="22">
        <f>IF(A305="",0,IF(YEAR(A305)&lt;&gt;Properties!$C$5,0,N(D305)*IFERROR(INDEX(Lists!$B$1:$B$7,MATCH(C305,Lists!$A$1:$A$7,0)),0)))</f>
      </c>
      <c r="I305" s="22">
        <f>IF(A305="",0,IF(YEAR(A305)&lt;&gt;Properties!$C$5,0,N(D305)*IFERROR(INDEX(Lists!$C$1:$C$7,MATCH(C305,Lists!$A$1:$A$7,0)),0)))</f>
      </c>
      <c r="J305" s="22">
        <f>IF(A305="",0,IF(YEAR(A305)&lt;&gt;Properties!$C$5,0,N(D305)*IFERROR(INDEX(Lists!$D$1:$D$7,MATCH(C305,Lists!$A$1:$A$7,0)),0)))</f>
      </c>
    </row>
    <row r="306" spans="1:10" x14ac:dyDescent="0.25">
      <c r="A306" s="11"/>
      <c r="B306" s="19"/>
      <c r="C306" s="19"/>
      <c r="D306" s="23"/>
      <c r="E306" s="19"/>
      <c r="F306" s="13">
        <f>IF(B306="","",IFERROR(INDEX(Leases!$B$2:$B$101,MATCH(B306,Leases!$A$2:$A$101,0)),""))</f>
      </c>
      <c r="G306" s="16">
        <f>IF(A306="","",MONTH(A306))</f>
      </c>
      <c r="H306" s="22">
        <f>IF(A306="",0,IF(YEAR(A306)&lt;&gt;Properties!$C$5,0,N(D306)*IFERROR(INDEX(Lists!$B$1:$B$7,MATCH(C306,Lists!$A$1:$A$7,0)),0)))</f>
      </c>
      <c r="I306" s="22">
        <f>IF(A306="",0,IF(YEAR(A306)&lt;&gt;Properties!$C$5,0,N(D306)*IFERROR(INDEX(Lists!$C$1:$C$7,MATCH(C306,Lists!$A$1:$A$7,0)),0)))</f>
      </c>
      <c r="J306" s="22">
        <f>IF(A306="",0,IF(YEAR(A306)&lt;&gt;Properties!$C$5,0,N(D306)*IFERROR(INDEX(Lists!$D$1:$D$7,MATCH(C306,Lists!$A$1:$A$7,0)),0)))</f>
      </c>
    </row>
    <row r="307" spans="1:10" x14ac:dyDescent="0.25">
      <c r="A307" s="11"/>
      <c r="B307" s="19"/>
      <c r="C307" s="19"/>
      <c r="D307" s="23"/>
      <c r="E307" s="19"/>
      <c r="F307" s="13">
        <f>IF(B307="","",IFERROR(INDEX(Leases!$B$2:$B$101,MATCH(B307,Leases!$A$2:$A$101,0)),""))</f>
      </c>
      <c r="G307" s="16">
        <f>IF(A307="","",MONTH(A307))</f>
      </c>
      <c r="H307" s="22">
        <f>IF(A307="",0,IF(YEAR(A307)&lt;&gt;Properties!$C$5,0,N(D307)*IFERROR(INDEX(Lists!$B$1:$B$7,MATCH(C307,Lists!$A$1:$A$7,0)),0)))</f>
      </c>
      <c r="I307" s="22">
        <f>IF(A307="",0,IF(YEAR(A307)&lt;&gt;Properties!$C$5,0,N(D307)*IFERROR(INDEX(Lists!$C$1:$C$7,MATCH(C307,Lists!$A$1:$A$7,0)),0)))</f>
      </c>
      <c r="J307" s="22">
        <f>IF(A307="",0,IF(YEAR(A307)&lt;&gt;Properties!$C$5,0,N(D307)*IFERROR(INDEX(Lists!$D$1:$D$7,MATCH(C307,Lists!$A$1:$A$7,0)),0)))</f>
      </c>
    </row>
    <row r="308" spans="1:10" x14ac:dyDescent="0.25">
      <c r="A308" s="11"/>
      <c r="B308" s="19"/>
      <c r="C308" s="19"/>
      <c r="D308" s="23"/>
      <c r="E308" s="19"/>
      <c r="F308" s="13">
        <f>IF(B308="","",IFERROR(INDEX(Leases!$B$2:$B$101,MATCH(B308,Leases!$A$2:$A$101,0)),""))</f>
      </c>
      <c r="G308" s="16">
        <f>IF(A308="","",MONTH(A308))</f>
      </c>
      <c r="H308" s="22">
        <f>IF(A308="",0,IF(YEAR(A308)&lt;&gt;Properties!$C$5,0,N(D308)*IFERROR(INDEX(Lists!$B$1:$B$7,MATCH(C308,Lists!$A$1:$A$7,0)),0)))</f>
      </c>
      <c r="I308" s="22">
        <f>IF(A308="",0,IF(YEAR(A308)&lt;&gt;Properties!$C$5,0,N(D308)*IFERROR(INDEX(Lists!$C$1:$C$7,MATCH(C308,Lists!$A$1:$A$7,0)),0)))</f>
      </c>
      <c r="J308" s="22">
        <f>IF(A308="",0,IF(YEAR(A308)&lt;&gt;Properties!$C$5,0,N(D308)*IFERROR(INDEX(Lists!$D$1:$D$7,MATCH(C308,Lists!$A$1:$A$7,0)),0)))</f>
      </c>
    </row>
    <row r="309" spans="1:10" x14ac:dyDescent="0.25">
      <c r="A309" s="11"/>
      <c r="B309" s="19"/>
      <c r="C309" s="19"/>
      <c r="D309" s="23"/>
      <c r="E309" s="19"/>
      <c r="F309" s="13">
        <f>IF(B309="","",IFERROR(INDEX(Leases!$B$2:$B$101,MATCH(B309,Leases!$A$2:$A$101,0)),""))</f>
      </c>
      <c r="G309" s="16">
        <f>IF(A309="","",MONTH(A309))</f>
      </c>
      <c r="H309" s="22">
        <f>IF(A309="",0,IF(YEAR(A309)&lt;&gt;Properties!$C$5,0,N(D309)*IFERROR(INDEX(Lists!$B$1:$B$7,MATCH(C309,Lists!$A$1:$A$7,0)),0)))</f>
      </c>
      <c r="I309" s="22">
        <f>IF(A309="",0,IF(YEAR(A309)&lt;&gt;Properties!$C$5,0,N(D309)*IFERROR(INDEX(Lists!$C$1:$C$7,MATCH(C309,Lists!$A$1:$A$7,0)),0)))</f>
      </c>
      <c r="J309" s="22">
        <f>IF(A309="",0,IF(YEAR(A309)&lt;&gt;Properties!$C$5,0,N(D309)*IFERROR(INDEX(Lists!$D$1:$D$7,MATCH(C309,Lists!$A$1:$A$7,0)),0)))</f>
      </c>
    </row>
    <row r="310" spans="1:10" x14ac:dyDescent="0.25">
      <c r="A310" s="11"/>
      <c r="B310" s="19"/>
      <c r="C310" s="19"/>
      <c r="D310" s="23"/>
      <c r="E310" s="19"/>
      <c r="F310" s="13">
        <f>IF(B310="","",IFERROR(INDEX(Leases!$B$2:$B$101,MATCH(B310,Leases!$A$2:$A$101,0)),""))</f>
      </c>
      <c r="G310" s="16">
        <f>IF(A310="","",MONTH(A310))</f>
      </c>
      <c r="H310" s="22">
        <f>IF(A310="",0,IF(YEAR(A310)&lt;&gt;Properties!$C$5,0,N(D310)*IFERROR(INDEX(Lists!$B$1:$B$7,MATCH(C310,Lists!$A$1:$A$7,0)),0)))</f>
      </c>
      <c r="I310" s="22">
        <f>IF(A310="",0,IF(YEAR(A310)&lt;&gt;Properties!$C$5,0,N(D310)*IFERROR(INDEX(Lists!$C$1:$C$7,MATCH(C310,Lists!$A$1:$A$7,0)),0)))</f>
      </c>
      <c r="J310" s="22">
        <f>IF(A310="",0,IF(YEAR(A310)&lt;&gt;Properties!$C$5,0,N(D310)*IFERROR(INDEX(Lists!$D$1:$D$7,MATCH(C310,Lists!$A$1:$A$7,0)),0)))</f>
      </c>
    </row>
    <row r="311" spans="1:10" x14ac:dyDescent="0.25">
      <c r="A311" s="11"/>
      <c r="B311" s="19"/>
      <c r="C311" s="19"/>
      <c r="D311" s="23"/>
      <c r="E311" s="19"/>
      <c r="F311" s="13">
        <f>IF(B311="","",IFERROR(INDEX(Leases!$B$2:$B$101,MATCH(B311,Leases!$A$2:$A$101,0)),""))</f>
      </c>
      <c r="G311" s="16">
        <f>IF(A311="","",MONTH(A311))</f>
      </c>
      <c r="H311" s="22">
        <f>IF(A311="",0,IF(YEAR(A311)&lt;&gt;Properties!$C$5,0,N(D311)*IFERROR(INDEX(Lists!$B$1:$B$7,MATCH(C311,Lists!$A$1:$A$7,0)),0)))</f>
      </c>
      <c r="I311" s="22">
        <f>IF(A311="",0,IF(YEAR(A311)&lt;&gt;Properties!$C$5,0,N(D311)*IFERROR(INDEX(Lists!$C$1:$C$7,MATCH(C311,Lists!$A$1:$A$7,0)),0)))</f>
      </c>
      <c r="J311" s="22">
        <f>IF(A311="",0,IF(YEAR(A311)&lt;&gt;Properties!$C$5,0,N(D311)*IFERROR(INDEX(Lists!$D$1:$D$7,MATCH(C311,Lists!$A$1:$A$7,0)),0)))</f>
      </c>
    </row>
    <row r="312" spans="1:10" x14ac:dyDescent="0.25">
      <c r="A312" s="11"/>
      <c r="B312" s="19"/>
      <c r="C312" s="19"/>
      <c r="D312" s="23"/>
      <c r="E312" s="19"/>
      <c r="F312" s="13">
        <f>IF(B312="","",IFERROR(INDEX(Leases!$B$2:$B$101,MATCH(B312,Leases!$A$2:$A$101,0)),""))</f>
      </c>
      <c r="G312" s="16">
        <f>IF(A312="","",MONTH(A312))</f>
      </c>
      <c r="H312" s="22">
        <f>IF(A312="",0,IF(YEAR(A312)&lt;&gt;Properties!$C$5,0,N(D312)*IFERROR(INDEX(Lists!$B$1:$B$7,MATCH(C312,Lists!$A$1:$A$7,0)),0)))</f>
      </c>
      <c r="I312" s="22">
        <f>IF(A312="",0,IF(YEAR(A312)&lt;&gt;Properties!$C$5,0,N(D312)*IFERROR(INDEX(Lists!$C$1:$C$7,MATCH(C312,Lists!$A$1:$A$7,0)),0)))</f>
      </c>
      <c r="J312" s="22">
        <f>IF(A312="",0,IF(YEAR(A312)&lt;&gt;Properties!$C$5,0,N(D312)*IFERROR(INDEX(Lists!$D$1:$D$7,MATCH(C312,Lists!$A$1:$A$7,0)),0)))</f>
      </c>
    </row>
    <row r="313" spans="1:10" x14ac:dyDescent="0.25">
      <c r="A313" s="11"/>
      <c r="B313" s="19"/>
      <c r="C313" s="19"/>
      <c r="D313" s="23"/>
      <c r="E313" s="19"/>
      <c r="F313" s="13">
        <f>IF(B313="","",IFERROR(INDEX(Leases!$B$2:$B$101,MATCH(B313,Leases!$A$2:$A$101,0)),""))</f>
      </c>
      <c r="G313" s="16">
        <f>IF(A313="","",MONTH(A313))</f>
      </c>
      <c r="H313" s="22">
        <f>IF(A313="",0,IF(YEAR(A313)&lt;&gt;Properties!$C$5,0,N(D313)*IFERROR(INDEX(Lists!$B$1:$B$7,MATCH(C313,Lists!$A$1:$A$7,0)),0)))</f>
      </c>
      <c r="I313" s="22">
        <f>IF(A313="",0,IF(YEAR(A313)&lt;&gt;Properties!$C$5,0,N(D313)*IFERROR(INDEX(Lists!$C$1:$C$7,MATCH(C313,Lists!$A$1:$A$7,0)),0)))</f>
      </c>
      <c r="J313" s="22">
        <f>IF(A313="",0,IF(YEAR(A313)&lt;&gt;Properties!$C$5,0,N(D313)*IFERROR(INDEX(Lists!$D$1:$D$7,MATCH(C313,Lists!$A$1:$A$7,0)),0)))</f>
      </c>
    </row>
    <row r="314" spans="1:10" x14ac:dyDescent="0.25">
      <c r="A314" s="11"/>
      <c r="B314" s="19"/>
      <c r="C314" s="19"/>
      <c r="D314" s="23"/>
      <c r="E314" s="19"/>
      <c r="F314" s="13">
        <f>IF(B314="","",IFERROR(INDEX(Leases!$B$2:$B$101,MATCH(B314,Leases!$A$2:$A$101,0)),""))</f>
      </c>
      <c r="G314" s="16">
        <f>IF(A314="","",MONTH(A314))</f>
      </c>
      <c r="H314" s="22">
        <f>IF(A314="",0,IF(YEAR(A314)&lt;&gt;Properties!$C$5,0,N(D314)*IFERROR(INDEX(Lists!$B$1:$B$7,MATCH(C314,Lists!$A$1:$A$7,0)),0)))</f>
      </c>
      <c r="I314" s="22">
        <f>IF(A314="",0,IF(YEAR(A314)&lt;&gt;Properties!$C$5,0,N(D314)*IFERROR(INDEX(Lists!$C$1:$C$7,MATCH(C314,Lists!$A$1:$A$7,0)),0)))</f>
      </c>
      <c r="J314" s="22">
        <f>IF(A314="",0,IF(YEAR(A314)&lt;&gt;Properties!$C$5,0,N(D314)*IFERROR(INDEX(Lists!$D$1:$D$7,MATCH(C314,Lists!$A$1:$A$7,0)),0)))</f>
      </c>
    </row>
    <row r="315" spans="1:10" x14ac:dyDescent="0.25">
      <c r="A315" s="11"/>
      <c r="B315" s="19"/>
      <c r="C315" s="19"/>
      <c r="D315" s="23"/>
      <c r="E315" s="19"/>
      <c r="F315" s="13">
        <f>IF(B315="","",IFERROR(INDEX(Leases!$B$2:$B$101,MATCH(B315,Leases!$A$2:$A$101,0)),""))</f>
      </c>
      <c r="G315" s="16">
        <f>IF(A315="","",MONTH(A315))</f>
      </c>
      <c r="H315" s="22">
        <f>IF(A315="",0,IF(YEAR(A315)&lt;&gt;Properties!$C$5,0,N(D315)*IFERROR(INDEX(Lists!$B$1:$B$7,MATCH(C315,Lists!$A$1:$A$7,0)),0)))</f>
      </c>
      <c r="I315" s="22">
        <f>IF(A315="",0,IF(YEAR(A315)&lt;&gt;Properties!$C$5,0,N(D315)*IFERROR(INDEX(Lists!$C$1:$C$7,MATCH(C315,Lists!$A$1:$A$7,0)),0)))</f>
      </c>
      <c r="J315" s="22">
        <f>IF(A315="",0,IF(YEAR(A315)&lt;&gt;Properties!$C$5,0,N(D315)*IFERROR(INDEX(Lists!$D$1:$D$7,MATCH(C315,Lists!$A$1:$A$7,0)),0)))</f>
      </c>
    </row>
    <row r="316" spans="1:10" x14ac:dyDescent="0.25">
      <c r="A316" s="11"/>
      <c r="B316" s="19"/>
      <c r="C316" s="19"/>
      <c r="D316" s="23"/>
      <c r="E316" s="19"/>
      <c r="F316" s="13">
        <f>IF(B316="","",IFERROR(INDEX(Leases!$B$2:$B$101,MATCH(B316,Leases!$A$2:$A$101,0)),""))</f>
      </c>
      <c r="G316" s="16">
        <f>IF(A316="","",MONTH(A316))</f>
      </c>
      <c r="H316" s="22">
        <f>IF(A316="",0,IF(YEAR(A316)&lt;&gt;Properties!$C$5,0,N(D316)*IFERROR(INDEX(Lists!$B$1:$B$7,MATCH(C316,Lists!$A$1:$A$7,0)),0)))</f>
      </c>
      <c r="I316" s="22">
        <f>IF(A316="",0,IF(YEAR(A316)&lt;&gt;Properties!$C$5,0,N(D316)*IFERROR(INDEX(Lists!$C$1:$C$7,MATCH(C316,Lists!$A$1:$A$7,0)),0)))</f>
      </c>
      <c r="J316" s="22">
        <f>IF(A316="",0,IF(YEAR(A316)&lt;&gt;Properties!$C$5,0,N(D316)*IFERROR(INDEX(Lists!$D$1:$D$7,MATCH(C316,Lists!$A$1:$A$7,0)),0)))</f>
      </c>
    </row>
    <row r="317" spans="1:10" x14ac:dyDescent="0.25">
      <c r="A317" s="11"/>
      <c r="B317" s="19"/>
      <c r="C317" s="19"/>
      <c r="D317" s="23"/>
      <c r="E317" s="19"/>
      <c r="F317" s="13">
        <f>IF(B317="","",IFERROR(INDEX(Leases!$B$2:$B$101,MATCH(B317,Leases!$A$2:$A$101,0)),""))</f>
      </c>
      <c r="G317" s="16">
        <f>IF(A317="","",MONTH(A317))</f>
      </c>
      <c r="H317" s="22">
        <f>IF(A317="",0,IF(YEAR(A317)&lt;&gt;Properties!$C$5,0,N(D317)*IFERROR(INDEX(Lists!$B$1:$B$7,MATCH(C317,Lists!$A$1:$A$7,0)),0)))</f>
      </c>
      <c r="I317" s="22">
        <f>IF(A317="",0,IF(YEAR(A317)&lt;&gt;Properties!$C$5,0,N(D317)*IFERROR(INDEX(Lists!$C$1:$C$7,MATCH(C317,Lists!$A$1:$A$7,0)),0)))</f>
      </c>
      <c r="J317" s="22">
        <f>IF(A317="",0,IF(YEAR(A317)&lt;&gt;Properties!$C$5,0,N(D317)*IFERROR(INDEX(Lists!$D$1:$D$7,MATCH(C317,Lists!$A$1:$A$7,0)),0)))</f>
      </c>
    </row>
    <row r="318" spans="1:10" x14ac:dyDescent="0.25">
      <c r="A318" s="11"/>
      <c r="B318" s="19"/>
      <c r="C318" s="19"/>
      <c r="D318" s="23"/>
      <c r="E318" s="19"/>
      <c r="F318" s="13">
        <f>IF(B318="","",IFERROR(INDEX(Leases!$B$2:$B$101,MATCH(B318,Leases!$A$2:$A$101,0)),""))</f>
      </c>
      <c r="G318" s="16">
        <f>IF(A318="","",MONTH(A318))</f>
      </c>
      <c r="H318" s="22">
        <f>IF(A318="",0,IF(YEAR(A318)&lt;&gt;Properties!$C$5,0,N(D318)*IFERROR(INDEX(Lists!$B$1:$B$7,MATCH(C318,Lists!$A$1:$A$7,0)),0)))</f>
      </c>
      <c r="I318" s="22">
        <f>IF(A318="",0,IF(YEAR(A318)&lt;&gt;Properties!$C$5,0,N(D318)*IFERROR(INDEX(Lists!$C$1:$C$7,MATCH(C318,Lists!$A$1:$A$7,0)),0)))</f>
      </c>
      <c r="J318" s="22">
        <f>IF(A318="",0,IF(YEAR(A318)&lt;&gt;Properties!$C$5,0,N(D318)*IFERROR(INDEX(Lists!$D$1:$D$7,MATCH(C318,Lists!$A$1:$A$7,0)),0)))</f>
      </c>
    </row>
    <row r="319" spans="1:10" x14ac:dyDescent="0.25">
      <c r="A319" s="11"/>
      <c r="B319" s="19"/>
      <c r="C319" s="19"/>
      <c r="D319" s="23"/>
      <c r="E319" s="19"/>
      <c r="F319" s="13">
        <f>IF(B319="","",IFERROR(INDEX(Leases!$B$2:$B$101,MATCH(B319,Leases!$A$2:$A$101,0)),""))</f>
      </c>
      <c r="G319" s="16">
        <f>IF(A319="","",MONTH(A319))</f>
      </c>
      <c r="H319" s="22">
        <f>IF(A319="",0,IF(YEAR(A319)&lt;&gt;Properties!$C$5,0,N(D319)*IFERROR(INDEX(Lists!$B$1:$B$7,MATCH(C319,Lists!$A$1:$A$7,0)),0)))</f>
      </c>
      <c r="I319" s="22">
        <f>IF(A319="",0,IF(YEAR(A319)&lt;&gt;Properties!$C$5,0,N(D319)*IFERROR(INDEX(Lists!$C$1:$C$7,MATCH(C319,Lists!$A$1:$A$7,0)),0)))</f>
      </c>
      <c r="J319" s="22">
        <f>IF(A319="",0,IF(YEAR(A319)&lt;&gt;Properties!$C$5,0,N(D319)*IFERROR(INDEX(Lists!$D$1:$D$7,MATCH(C319,Lists!$A$1:$A$7,0)),0)))</f>
      </c>
    </row>
    <row r="320" spans="1:10" x14ac:dyDescent="0.25">
      <c r="A320" s="11"/>
      <c r="B320" s="19"/>
      <c r="C320" s="19"/>
      <c r="D320" s="23"/>
      <c r="E320" s="19"/>
      <c r="F320" s="13">
        <f>IF(B320="","",IFERROR(INDEX(Leases!$B$2:$B$101,MATCH(B320,Leases!$A$2:$A$101,0)),""))</f>
      </c>
      <c r="G320" s="16">
        <f>IF(A320="","",MONTH(A320))</f>
      </c>
      <c r="H320" s="22">
        <f>IF(A320="",0,IF(YEAR(A320)&lt;&gt;Properties!$C$5,0,N(D320)*IFERROR(INDEX(Lists!$B$1:$B$7,MATCH(C320,Lists!$A$1:$A$7,0)),0)))</f>
      </c>
      <c r="I320" s="22">
        <f>IF(A320="",0,IF(YEAR(A320)&lt;&gt;Properties!$C$5,0,N(D320)*IFERROR(INDEX(Lists!$C$1:$C$7,MATCH(C320,Lists!$A$1:$A$7,0)),0)))</f>
      </c>
      <c r="J320" s="22">
        <f>IF(A320="",0,IF(YEAR(A320)&lt;&gt;Properties!$C$5,0,N(D320)*IFERROR(INDEX(Lists!$D$1:$D$7,MATCH(C320,Lists!$A$1:$A$7,0)),0)))</f>
      </c>
    </row>
    <row r="321" spans="1:10" x14ac:dyDescent="0.25">
      <c r="A321" s="11"/>
      <c r="B321" s="19"/>
      <c r="C321" s="19"/>
      <c r="D321" s="23"/>
      <c r="E321" s="19"/>
      <c r="F321" s="13">
        <f>IF(B321="","",IFERROR(INDEX(Leases!$B$2:$B$101,MATCH(B321,Leases!$A$2:$A$101,0)),""))</f>
      </c>
      <c r="G321" s="16">
        <f>IF(A321="","",MONTH(A321))</f>
      </c>
      <c r="H321" s="22">
        <f>IF(A321="",0,IF(YEAR(A321)&lt;&gt;Properties!$C$5,0,N(D321)*IFERROR(INDEX(Lists!$B$1:$B$7,MATCH(C321,Lists!$A$1:$A$7,0)),0)))</f>
      </c>
      <c r="I321" s="22">
        <f>IF(A321="",0,IF(YEAR(A321)&lt;&gt;Properties!$C$5,0,N(D321)*IFERROR(INDEX(Lists!$C$1:$C$7,MATCH(C321,Lists!$A$1:$A$7,0)),0)))</f>
      </c>
      <c r="J321" s="22">
        <f>IF(A321="",0,IF(YEAR(A321)&lt;&gt;Properties!$C$5,0,N(D321)*IFERROR(INDEX(Lists!$D$1:$D$7,MATCH(C321,Lists!$A$1:$A$7,0)),0)))</f>
      </c>
    </row>
    <row r="322" spans="1:10" x14ac:dyDescent="0.25">
      <c r="A322" s="11"/>
      <c r="B322" s="19"/>
      <c r="C322" s="19"/>
      <c r="D322" s="23"/>
      <c r="E322" s="19"/>
      <c r="F322" s="13">
        <f>IF(B322="","",IFERROR(INDEX(Leases!$B$2:$B$101,MATCH(B322,Leases!$A$2:$A$101,0)),""))</f>
      </c>
      <c r="G322" s="16">
        <f>IF(A322="","",MONTH(A322))</f>
      </c>
      <c r="H322" s="22">
        <f>IF(A322="",0,IF(YEAR(A322)&lt;&gt;Properties!$C$5,0,N(D322)*IFERROR(INDEX(Lists!$B$1:$B$7,MATCH(C322,Lists!$A$1:$A$7,0)),0)))</f>
      </c>
      <c r="I322" s="22">
        <f>IF(A322="",0,IF(YEAR(A322)&lt;&gt;Properties!$C$5,0,N(D322)*IFERROR(INDEX(Lists!$C$1:$C$7,MATCH(C322,Lists!$A$1:$A$7,0)),0)))</f>
      </c>
      <c r="J322" s="22">
        <f>IF(A322="",0,IF(YEAR(A322)&lt;&gt;Properties!$C$5,0,N(D322)*IFERROR(INDEX(Lists!$D$1:$D$7,MATCH(C322,Lists!$A$1:$A$7,0)),0)))</f>
      </c>
    </row>
    <row r="323" spans="1:10" x14ac:dyDescent="0.25">
      <c r="A323" s="11"/>
      <c r="B323" s="19"/>
      <c r="C323" s="19"/>
      <c r="D323" s="23"/>
      <c r="E323" s="19"/>
      <c r="F323" s="13">
        <f>IF(B323="","",IFERROR(INDEX(Leases!$B$2:$B$101,MATCH(B323,Leases!$A$2:$A$101,0)),""))</f>
      </c>
      <c r="G323" s="16">
        <f>IF(A323="","",MONTH(A323))</f>
      </c>
      <c r="H323" s="22">
        <f>IF(A323="",0,IF(YEAR(A323)&lt;&gt;Properties!$C$5,0,N(D323)*IFERROR(INDEX(Lists!$B$1:$B$7,MATCH(C323,Lists!$A$1:$A$7,0)),0)))</f>
      </c>
      <c r="I323" s="22">
        <f>IF(A323="",0,IF(YEAR(A323)&lt;&gt;Properties!$C$5,0,N(D323)*IFERROR(INDEX(Lists!$C$1:$C$7,MATCH(C323,Lists!$A$1:$A$7,0)),0)))</f>
      </c>
      <c r="J323" s="22">
        <f>IF(A323="",0,IF(YEAR(A323)&lt;&gt;Properties!$C$5,0,N(D323)*IFERROR(INDEX(Lists!$D$1:$D$7,MATCH(C323,Lists!$A$1:$A$7,0)),0)))</f>
      </c>
    </row>
    <row r="324" spans="1:10" x14ac:dyDescent="0.25">
      <c r="A324" s="11"/>
      <c r="B324" s="19"/>
      <c r="C324" s="19"/>
      <c r="D324" s="23"/>
      <c r="E324" s="19"/>
      <c r="F324" s="13">
        <f>IF(B324="","",IFERROR(INDEX(Leases!$B$2:$B$101,MATCH(B324,Leases!$A$2:$A$101,0)),""))</f>
      </c>
      <c r="G324" s="16">
        <f>IF(A324="","",MONTH(A324))</f>
      </c>
      <c r="H324" s="22">
        <f>IF(A324="",0,IF(YEAR(A324)&lt;&gt;Properties!$C$5,0,N(D324)*IFERROR(INDEX(Lists!$B$1:$B$7,MATCH(C324,Lists!$A$1:$A$7,0)),0)))</f>
      </c>
      <c r="I324" s="22">
        <f>IF(A324="",0,IF(YEAR(A324)&lt;&gt;Properties!$C$5,0,N(D324)*IFERROR(INDEX(Lists!$C$1:$C$7,MATCH(C324,Lists!$A$1:$A$7,0)),0)))</f>
      </c>
      <c r="J324" s="22">
        <f>IF(A324="",0,IF(YEAR(A324)&lt;&gt;Properties!$C$5,0,N(D324)*IFERROR(INDEX(Lists!$D$1:$D$7,MATCH(C324,Lists!$A$1:$A$7,0)),0)))</f>
      </c>
    </row>
    <row r="325" spans="1:10" x14ac:dyDescent="0.25">
      <c r="A325" s="11"/>
      <c r="B325" s="19"/>
      <c r="C325" s="19"/>
      <c r="D325" s="23"/>
      <c r="E325" s="19"/>
      <c r="F325" s="13">
        <f>IF(B325="","",IFERROR(INDEX(Leases!$B$2:$B$101,MATCH(B325,Leases!$A$2:$A$101,0)),""))</f>
      </c>
      <c r="G325" s="16">
        <f>IF(A325="","",MONTH(A325))</f>
      </c>
      <c r="H325" s="22">
        <f>IF(A325="",0,IF(YEAR(A325)&lt;&gt;Properties!$C$5,0,N(D325)*IFERROR(INDEX(Lists!$B$1:$B$7,MATCH(C325,Lists!$A$1:$A$7,0)),0)))</f>
      </c>
      <c r="I325" s="22">
        <f>IF(A325="",0,IF(YEAR(A325)&lt;&gt;Properties!$C$5,0,N(D325)*IFERROR(INDEX(Lists!$C$1:$C$7,MATCH(C325,Lists!$A$1:$A$7,0)),0)))</f>
      </c>
      <c r="J325" s="22">
        <f>IF(A325="",0,IF(YEAR(A325)&lt;&gt;Properties!$C$5,0,N(D325)*IFERROR(INDEX(Lists!$D$1:$D$7,MATCH(C325,Lists!$A$1:$A$7,0)),0)))</f>
      </c>
    </row>
    <row r="326" spans="1:10" x14ac:dyDescent="0.25">
      <c r="A326" s="11"/>
      <c r="B326" s="19"/>
      <c r="C326" s="19"/>
      <c r="D326" s="23"/>
      <c r="E326" s="19"/>
      <c r="F326" s="13">
        <f>IF(B326="","",IFERROR(INDEX(Leases!$B$2:$B$101,MATCH(B326,Leases!$A$2:$A$101,0)),""))</f>
      </c>
      <c r="G326" s="16">
        <f>IF(A326="","",MONTH(A326))</f>
      </c>
      <c r="H326" s="22">
        <f>IF(A326="",0,IF(YEAR(A326)&lt;&gt;Properties!$C$5,0,N(D326)*IFERROR(INDEX(Lists!$B$1:$B$7,MATCH(C326,Lists!$A$1:$A$7,0)),0)))</f>
      </c>
      <c r="I326" s="22">
        <f>IF(A326="",0,IF(YEAR(A326)&lt;&gt;Properties!$C$5,0,N(D326)*IFERROR(INDEX(Lists!$C$1:$C$7,MATCH(C326,Lists!$A$1:$A$7,0)),0)))</f>
      </c>
      <c r="J326" s="22">
        <f>IF(A326="",0,IF(YEAR(A326)&lt;&gt;Properties!$C$5,0,N(D326)*IFERROR(INDEX(Lists!$D$1:$D$7,MATCH(C326,Lists!$A$1:$A$7,0)),0)))</f>
      </c>
    </row>
    <row r="327" spans="1:10" x14ac:dyDescent="0.25">
      <c r="A327" s="11"/>
      <c r="B327" s="19"/>
      <c r="C327" s="19"/>
      <c r="D327" s="23"/>
      <c r="E327" s="19"/>
      <c r="F327" s="13">
        <f>IF(B327="","",IFERROR(INDEX(Leases!$B$2:$B$101,MATCH(B327,Leases!$A$2:$A$101,0)),""))</f>
      </c>
      <c r="G327" s="16">
        <f>IF(A327="","",MONTH(A327))</f>
      </c>
      <c r="H327" s="22">
        <f>IF(A327="",0,IF(YEAR(A327)&lt;&gt;Properties!$C$5,0,N(D327)*IFERROR(INDEX(Lists!$B$1:$B$7,MATCH(C327,Lists!$A$1:$A$7,0)),0)))</f>
      </c>
      <c r="I327" s="22">
        <f>IF(A327="",0,IF(YEAR(A327)&lt;&gt;Properties!$C$5,0,N(D327)*IFERROR(INDEX(Lists!$C$1:$C$7,MATCH(C327,Lists!$A$1:$A$7,0)),0)))</f>
      </c>
      <c r="J327" s="22">
        <f>IF(A327="",0,IF(YEAR(A327)&lt;&gt;Properties!$C$5,0,N(D327)*IFERROR(INDEX(Lists!$D$1:$D$7,MATCH(C327,Lists!$A$1:$A$7,0)),0)))</f>
      </c>
    </row>
    <row r="328" spans="1:10" x14ac:dyDescent="0.25">
      <c r="A328" s="11"/>
      <c r="B328" s="19"/>
      <c r="C328" s="19"/>
      <c r="D328" s="23"/>
      <c r="E328" s="19"/>
      <c r="F328" s="13">
        <f>IF(B328="","",IFERROR(INDEX(Leases!$B$2:$B$101,MATCH(B328,Leases!$A$2:$A$101,0)),""))</f>
      </c>
      <c r="G328" s="16">
        <f>IF(A328="","",MONTH(A328))</f>
      </c>
      <c r="H328" s="22">
        <f>IF(A328="",0,IF(YEAR(A328)&lt;&gt;Properties!$C$5,0,N(D328)*IFERROR(INDEX(Lists!$B$1:$B$7,MATCH(C328,Lists!$A$1:$A$7,0)),0)))</f>
      </c>
      <c r="I328" s="22">
        <f>IF(A328="",0,IF(YEAR(A328)&lt;&gt;Properties!$C$5,0,N(D328)*IFERROR(INDEX(Lists!$C$1:$C$7,MATCH(C328,Lists!$A$1:$A$7,0)),0)))</f>
      </c>
      <c r="J328" s="22">
        <f>IF(A328="",0,IF(YEAR(A328)&lt;&gt;Properties!$C$5,0,N(D328)*IFERROR(INDEX(Lists!$D$1:$D$7,MATCH(C328,Lists!$A$1:$A$7,0)),0)))</f>
      </c>
    </row>
    <row r="329" spans="1:10" x14ac:dyDescent="0.25">
      <c r="A329" s="11"/>
      <c r="B329" s="19"/>
      <c r="C329" s="19"/>
      <c r="D329" s="23"/>
      <c r="E329" s="19"/>
      <c r="F329" s="13">
        <f>IF(B329="","",IFERROR(INDEX(Leases!$B$2:$B$101,MATCH(B329,Leases!$A$2:$A$101,0)),""))</f>
      </c>
      <c r="G329" s="16">
        <f>IF(A329="","",MONTH(A329))</f>
      </c>
      <c r="H329" s="22">
        <f>IF(A329="",0,IF(YEAR(A329)&lt;&gt;Properties!$C$5,0,N(D329)*IFERROR(INDEX(Lists!$B$1:$B$7,MATCH(C329,Lists!$A$1:$A$7,0)),0)))</f>
      </c>
      <c r="I329" s="22">
        <f>IF(A329="",0,IF(YEAR(A329)&lt;&gt;Properties!$C$5,0,N(D329)*IFERROR(INDEX(Lists!$C$1:$C$7,MATCH(C329,Lists!$A$1:$A$7,0)),0)))</f>
      </c>
      <c r="J329" s="22">
        <f>IF(A329="",0,IF(YEAR(A329)&lt;&gt;Properties!$C$5,0,N(D329)*IFERROR(INDEX(Lists!$D$1:$D$7,MATCH(C329,Lists!$A$1:$A$7,0)),0)))</f>
      </c>
    </row>
    <row r="330" spans="1:10" x14ac:dyDescent="0.25">
      <c r="A330" s="11"/>
      <c r="B330" s="19"/>
      <c r="C330" s="19"/>
      <c r="D330" s="23"/>
      <c r="E330" s="19"/>
      <c r="F330" s="13">
        <f>IF(B330="","",IFERROR(INDEX(Leases!$B$2:$B$101,MATCH(B330,Leases!$A$2:$A$101,0)),""))</f>
      </c>
      <c r="G330" s="16">
        <f>IF(A330="","",MONTH(A330))</f>
      </c>
      <c r="H330" s="22">
        <f>IF(A330="",0,IF(YEAR(A330)&lt;&gt;Properties!$C$5,0,N(D330)*IFERROR(INDEX(Lists!$B$1:$B$7,MATCH(C330,Lists!$A$1:$A$7,0)),0)))</f>
      </c>
      <c r="I330" s="22">
        <f>IF(A330="",0,IF(YEAR(A330)&lt;&gt;Properties!$C$5,0,N(D330)*IFERROR(INDEX(Lists!$C$1:$C$7,MATCH(C330,Lists!$A$1:$A$7,0)),0)))</f>
      </c>
      <c r="J330" s="22">
        <f>IF(A330="",0,IF(YEAR(A330)&lt;&gt;Properties!$C$5,0,N(D330)*IFERROR(INDEX(Lists!$D$1:$D$7,MATCH(C330,Lists!$A$1:$A$7,0)),0)))</f>
      </c>
    </row>
    <row r="331" spans="1:10" x14ac:dyDescent="0.25">
      <c r="A331" s="11"/>
      <c r="B331" s="19"/>
      <c r="C331" s="19"/>
      <c r="D331" s="23"/>
      <c r="E331" s="19"/>
      <c r="F331" s="13">
        <f>IF(B331="","",IFERROR(INDEX(Leases!$B$2:$B$101,MATCH(B331,Leases!$A$2:$A$101,0)),""))</f>
      </c>
      <c r="G331" s="16">
        <f>IF(A331="","",MONTH(A331))</f>
      </c>
      <c r="H331" s="22">
        <f>IF(A331="",0,IF(YEAR(A331)&lt;&gt;Properties!$C$5,0,N(D331)*IFERROR(INDEX(Lists!$B$1:$B$7,MATCH(C331,Lists!$A$1:$A$7,0)),0)))</f>
      </c>
      <c r="I331" s="22">
        <f>IF(A331="",0,IF(YEAR(A331)&lt;&gt;Properties!$C$5,0,N(D331)*IFERROR(INDEX(Lists!$C$1:$C$7,MATCH(C331,Lists!$A$1:$A$7,0)),0)))</f>
      </c>
      <c r="J331" s="22">
        <f>IF(A331="",0,IF(YEAR(A331)&lt;&gt;Properties!$C$5,0,N(D331)*IFERROR(INDEX(Lists!$D$1:$D$7,MATCH(C331,Lists!$A$1:$A$7,0)),0)))</f>
      </c>
    </row>
    <row r="332" spans="1:10" x14ac:dyDescent="0.25">
      <c r="A332" s="11"/>
      <c r="B332" s="19"/>
      <c r="C332" s="19"/>
      <c r="D332" s="23"/>
      <c r="E332" s="19"/>
      <c r="F332" s="13">
        <f>IF(B332="","",IFERROR(INDEX(Leases!$B$2:$B$101,MATCH(B332,Leases!$A$2:$A$101,0)),""))</f>
      </c>
      <c r="G332" s="16">
        <f>IF(A332="","",MONTH(A332))</f>
      </c>
      <c r="H332" s="22">
        <f>IF(A332="",0,IF(YEAR(A332)&lt;&gt;Properties!$C$5,0,N(D332)*IFERROR(INDEX(Lists!$B$1:$B$7,MATCH(C332,Lists!$A$1:$A$7,0)),0)))</f>
      </c>
      <c r="I332" s="22">
        <f>IF(A332="",0,IF(YEAR(A332)&lt;&gt;Properties!$C$5,0,N(D332)*IFERROR(INDEX(Lists!$C$1:$C$7,MATCH(C332,Lists!$A$1:$A$7,0)),0)))</f>
      </c>
      <c r="J332" s="22">
        <f>IF(A332="",0,IF(YEAR(A332)&lt;&gt;Properties!$C$5,0,N(D332)*IFERROR(INDEX(Lists!$D$1:$D$7,MATCH(C332,Lists!$A$1:$A$7,0)),0)))</f>
      </c>
    </row>
    <row r="333" spans="1:10" x14ac:dyDescent="0.25">
      <c r="A333" s="11"/>
      <c r="B333" s="19"/>
      <c r="C333" s="19"/>
      <c r="D333" s="23"/>
      <c r="E333" s="19"/>
      <c r="F333" s="13">
        <f>IF(B333="","",IFERROR(INDEX(Leases!$B$2:$B$101,MATCH(B333,Leases!$A$2:$A$101,0)),""))</f>
      </c>
      <c r="G333" s="16">
        <f>IF(A333="","",MONTH(A333))</f>
      </c>
      <c r="H333" s="22">
        <f>IF(A333="",0,IF(YEAR(A333)&lt;&gt;Properties!$C$5,0,N(D333)*IFERROR(INDEX(Lists!$B$1:$B$7,MATCH(C333,Lists!$A$1:$A$7,0)),0)))</f>
      </c>
      <c r="I333" s="22">
        <f>IF(A333="",0,IF(YEAR(A333)&lt;&gt;Properties!$C$5,0,N(D333)*IFERROR(INDEX(Lists!$C$1:$C$7,MATCH(C333,Lists!$A$1:$A$7,0)),0)))</f>
      </c>
      <c r="J333" s="22">
        <f>IF(A333="",0,IF(YEAR(A333)&lt;&gt;Properties!$C$5,0,N(D333)*IFERROR(INDEX(Lists!$D$1:$D$7,MATCH(C333,Lists!$A$1:$A$7,0)),0)))</f>
      </c>
    </row>
    <row r="334" spans="1:10" x14ac:dyDescent="0.25">
      <c r="A334" s="11"/>
      <c r="B334" s="19"/>
      <c r="C334" s="19"/>
      <c r="D334" s="23"/>
      <c r="E334" s="19"/>
      <c r="F334" s="13">
        <f>IF(B334="","",IFERROR(INDEX(Leases!$B$2:$B$101,MATCH(B334,Leases!$A$2:$A$101,0)),""))</f>
      </c>
      <c r="G334" s="16">
        <f>IF(A334="","",MONTH(A334))</f>
      </c>
      <c r="H334" s="22">
        <f>IF(A334="",0,IF(YEAR(A334)&lt;&gt;Properties!$C$5,0,N(D334)*IFERROR(INDEX(Lists!$B$1:$B$7,MATCH(C334,Lists!$A$1:$A$7,0)),0)))</f>
      </c>
      <c r="I334" s="22">
        <f>IF(A334="",0,IF(YEAR(A334)&lt;&gt;Properties!$C$5,0,N(D334)*IFERROR(INDEX(Lists!$C$1:$C$7,MATCH(C334,Lists!$A$1:$A$7,0)),0)))</f>
      </c>
      <c r="J334" s="22">
        <f>IF(A334="",0,IF(YEAR(A334)&lt;&gt;Properties!$C$5,0,N(D334)*IFERROR(INDEX(Lists!$D$1:$D$7,MATCH(C334,Lists!$A$1:$A$7,0)),0)))</f>
      </c>
    </row>
    <row r="335" spans="1:10" x14ac:dyDescent="0.25">
      <c r="A335" s="11"/>
      <c r="B335" s="19"/>
      <c r="C335" s="19"/>
      <c r="D335" s="23"/>
      <c r="E335" s="19"/>
      <c r="F335" s="13">
        <f>IF(B335="","",IFERROR(INDEX(Leases!$B$2:$B$101,MATCH(B335,Leases!$A$2:$A$101,0)),""))</f>
      </c>
      <c r="G335" s="16">
        <f>IF(A335="","",MONTH(A335))</f>
      </c>
      <c r="H335" s="22">
        <f>IF(A335="",0,IF(YEAR(A335)&lt;&gt;Properties!$C$5,0,N(D335)*IFERROR(INDEX(Lists!$B$1:$B$7,MATCH(C335,Lists!$A$1:$A$7,0)),0)))</f>
      </c>
      <c r="I335" s="22">
        <f>IF(A335="",0,IF(YEAR(A335)&lt;&gt;Properties!$C$5,0,N(D335)*IFERROR(INDEX(Lists!$C$1:$C$7,MATCH(C335,Lists!$A$1:$A$7,0)),0)))</f>
      </c>
      <c r="J335" s="22">
        <f>IF(A335="",0,IF(YEAR(A335)&lt;&gt;Properties!$C$5,0,N(D335)*IFERROR(INDEX(Lists!$D$1:$D$7,MATCH(C335,Lists!$A$1:$A$7,0)),0)))</f>
      </c>
    </row>
    <row r="336" spans="1:10" x14ac:dyDescent="0.25">
      <c r="A336" s="11"/>
      <c r="B336" s="19"/>
      <c r="C336" s="19"/>
      <c r="D336" s="23"/>
      <c r="E336" s="19"/>
      <c r="F336" s="13">
        <f>IF(B336="","",IFERROR(INDEX(Leases!$B$2:$B$101,MATCH(B336,Leases!$A$2:$A$101,0)),""))</f>
      </c>
      <c r="G336" s="16">
        <f>IF(A336="","",MONTH(A336))</f>
      </c>
      <c r="H336" s="22">
        <f>IF(A336="",0,IF(YEAR(A336)&lt;&gt;Properties!$C$5,0,N(D336)*IFERROR(INDEX(Lists!$B$1:$B$7,MATCH(C336,Lists!$A$1:$A$7,0)),0)))</f>
      </c>
      <c r="I336" s="22">
        <f>IF(A336="",0,IF(YEAR(A336)&lt;&gt;Properties!$C$5,0,N(D336)*IFERROR(INDEX(Lists!$C$1:$C$7,MATCH(C336,Lists!$A$1:$A$7,0)),0)))</f>
      </c>
      <c r="J336" s="22">
        <f>IF(A336="",0,IF(YEAR(A336)&lt;&gt;Properties!$C$5,0,N(D336)*IFERROR(INDEX(Lists!$D$1:$D$7,MATCH(C336,Lists!$A$1:$A$7,0)),0)))</f>
      </c>
    </row>
    <row r="337" spans="1:10" x14ac:dyDescent="0.25">
      <c r="A337" s="11"/>
      <c r="B337" s="19"/>
      <c r="C337" s="19"/>
      <c r="D337" s="23"/>
      <c r="E337" s="19"/>
      <c r="F337" s="13">
        <f>IF(B337="","",IFERROR(INDEX(Leases!$B$2:$B$101,MATCH(B337,Leases!$A$2:$A$101,0)),""))</f>
      </c>
      <c r="G337" s="16">
        <f>IF(A337="","",MONTH(A337))</f>
      </c>
      <c r="H337" s="22">
        <f>IF(A337="",0,IF(YEAR(A337)&lt;&gt;Properties!$C$5,0,N(D337)*IFERROR(INDEX(Lists!$B$1:$B$7,MATCH(C337,Lists!$A$1:$A$7,0)),0)))</f>
      </c>
      <c r="I337" s="22">
        <f>IF(A337="",0,IF(YEAR(A337)&lt;&gt;Properties!$C$5,0,N(D337)*IFERROR(INDEX(Lists!$C$1:$C$7,MATCH(C337,Lists!$A$1:$A$7,0)),0)))</f>
      </c>
      <c r="J337" s="22">
        <f>IF(A337="",0,IF(YEAR(A337)&lt;&gt;Properties!$C$5,0,N(D337)*IFERROR(INDEX(Lists!$D$1:$D$7,MATCH(C337,Lists!$A$1:$A$7,0)),0)))</f>
      </c>
    </row>
    <row r="338" spans="1:10" x14ac:dyDescent="0.25">
      <c r="A338" s="11"/>
      <c r="B338" s="19"/>
      <c r="C338" s="19"/>
      <c r="D338" s="23"/>
      <c r="E338" s="19"/>
      <c r="F338" s="13">
        <f>IF(B338="","",IFERROR(INDEX(Leases!$B$2:$B$101,MATCH(B338,Leases!$A$2:$A$101,0)),""))</f>
      </c>
      <c r="G338" s="16">
        <f>IF(A338="","",MONTH(A338))</f>
      </c>
      <c r="H338" s="22">
        <f>IF(A338="",0,IF(YEAR(A338)&lt;&gt;Properties!$C$5,0,N(D338)*IFERROR(INDEX(Lists!$B$1:$B$7,MATCH(C338,Lists!$A$1:$A$7,0)),0)))</f>
      </c>
      <c r="I338" s="22">
        <f>IF(A338="",0,IF(YEAR(A338)&lt;&gt;Properties!$C$5,0,N(D338)*IFERROR(INDEX(Lists!$C$1:$C$7,MATCH(C338,Lists!$A$1:$A$7,0)),0)))</f>
      </c>
      <c r="J338" s="22">
        <f>IF(A338="",0,IF(YEAR(A338)&lt;&gt;Properties!$C$5,0,N(D338)*IFERROR(INDEX(Lists!$D$1:$D$7,MATCH(C338,Lists!$A$1:$A$7,0)),0)))</f>
      </c>
    </row>
    <row r="339" spans="1:10" x14ac:dyDescent="0.25">
      <c r="A339" s="11"/>
      <c r="B339" s="19"/>
      <c r="C339" s="19"/>
      <c r="D339" s="23"/>
      <c r="E339" s="19"/>
      <c r="F339" s="13">
        <f>IF(B339="","",IFERROR(INDEX(Leases!$B$2:$B$101,MATCH(B339,Leases!$A$2:$A$101,0)),""))</f>
      </c>
      <c r="G339" s="16">
        <f>IF(A339="","",MONTH(A339))</f>
      </c>
      <c r="H339" s="22">
        <f>IF(A339="",0,IF(YEAR(A339)&lt;&gt;Properties!$C$5,0,N(D339)*IFERROR(INDEX(Lists!$B$1:$B$7,MATCH(C339,Lists!$A$1:$A$7,0)),0)))</f>
      </c>
      <c r="I339" s="22">
        <f>IF(A339="",0,IF(YEAR(A339)&lt;&gt;Properties!$C$5,0,N(D339)*IFERROR(INDEX(Lists!$C$1:$C$7,MATCH(C339,Lists!$A$1:$A$7,0)),0)))</f>
      </c>
      <c r="J339" s="22">
        <f>IF(A339="",0,IF(YEAR(A339)&lt;&gt;Properties!$C$5,0,N(D339)*IFERROR(INDEX(Lists!$D$1:$D$7,MATCH(C339,Lists!$A$1:$A$7,0)),0)))</f>
      </c>
    </row>
    <row r="340" spans="1:10" x14ac:dyDescent="0.25">
      <c r="A340" s="11"/>
      <c r="B340" s="19"/>
      <c r="C340" s="19"/>
      <c r="D340" s="23"/>
      <c r="E340" s="19"/>
      <c r="F340" s="13">
        <f>IF(B340="","",IFERROR(INDEX(Leases!$B$2:$B$101,MATCH(B340,Leases!$A$2:$A$101,0)),""))</f>
      </c>
      <c r="G340" s="16">
        <f>IF(A340="","",MONTH(A340))</f>
      </c>
      <c r="H340" s="22">
        <f>IF(A340="",0,IF(YEAR(A340)&lt;&gt;Properties!$C$5,0,N(D340)*IFERROR(INDEX(Lists!$B$1:$B$7,MATCH(C340,Lists!$A$1:$A$7,0)),0)))</f>
      </c>
      <c r="I340" s="22">
        <f>IF(A340="",0,IF(YEAR(A340)&lt;&gt;Properties!$C$5,0,N(D340)*IFERROR(INDEX(Lists!$C$1:$C$7,MATCH(C340,Lists!$A$1:$A$7,0)),0)))</f>
      </c>
      <c r="J340" s="22">
        <f>IF(A340="",0,IF(YEAR(A340)&lt;&gt;Properties!$C$5,0,N(D340)*IFERROR(INDEX(Lists!$D$1:$D$7,MATCH(C340,Lists!$A$1:$A$7,0)),0)))</f>
      </c>
    </row>
    <row r="341" spans="1:10" x14ac:dyDescent="0.25">
      <c r="A341" s="11"/>
      <c r="B341" s="19"/>
      <c r="C341" s="19"/>
      <c r="D341" s="23"/>
      <c r="E341" s="19"/>
      <c r="F341" s="13">
        <f>IF(B341="","",IFERROR(INDEX(Leases!$B$2:$B$101,MATCH(B341,Leases!$A$2:$A$101,0)),""))</f>
      </c>
      <c r="G341" s="16">
        <f>IF(A341="","",MONTH(A341))</f>
      </c>
      <c r="H341" s="22">
        <f>IF(A341="",0,IF(YEAR(A341)&lt;&gt;Properties!$C$5,0,N(D341)*IFERROR(INDEX(Lists!$B$1:$B$7,MATCH(C341,Lists!$A$1:$A$7,0)),0)))</f>
      </c>
      <c r="I341" s="22">
        <f>IF(A341="",0,IF(YEAR(A341)&lt;&gt;Properties!$C$5,0,N(D341)*IFERROR(INDEX(Lists!$C$1:$C$7,MATCH(C341,Lists!$A$1:$A$7,0)),0)))</f>
      </c>
      <c r="J341" s="22">
        <f>IF(A341="",0,IF(YEAR(A341)&lt;&gt;Properties!$C$5,0,N(D341)*IFERROR(INDEX(Lists!$D$1:$D$7,MATCH(C341,Lists!$A$1:$A$7,0)),0)))</f>
      </c>
    </row>
    <row r="342" spans="1:10" x14ac:dyDescent="0.25">
      <c r="A342" s="11"/>
      <c r="B342" s="19"/>
      <c r="C342" s="19"/>
      <c r="D342" s="23"/>
      <c r="E342" s="19"/>
      <c r="F342" s="13">
        <f>IF(B342="","",IFERROR(INDEX(Leases!$B$2:$B$101,MATCH(B342,Leases!$A$2:$A$101,0)),""))</f>
      </c>
      <c r="G342" s="16">
        <f>IF(A342="","",MONTH(A342))</f>
      </c>
      <c r="H342" s="22">
        <f>IF(A342="",0,IF(YEAR(A342)&lt;&gt;Properties!$C$5,0,N(D342)*IFERROR(INDEX(Lists!$B$1:$B$7,MATCH(C342,Lists!$A$1:$A$7,0)),0)))</f>
      </c>
      <c r="I342" s="22">
        <f>IF(A342="",0,IF(YEAR(A342)&lt;&gt;Properties!$C$5,0,N(D342)*IFERROR(INDEX(Lists!$C$1:$C$7,MATCH(C342,Lists!$A$1:$A$7,0)),0)))</f>
      </c>
      <c r="J342" s="22">
        <f>IF(A342="",0,IF(YEAR(A342)&lt;&gt;Properties!$C$5,0,N(D342)*IFERROR(INDEX(Lists!$D$1:$D$7,MATCH(C342,Lists!$A$1:$A$7,0)),0)))</f>
      </c>
    </row>
    <row r="343" spans="1:10" x14ac:dyDescent="0.25">
      <c r="A343" s="11"/>
      <c r="B343" s="19"/>
      <c r="C343" s="19"/>
      <c r="D343" s="23"/>
      <c r="E343" s="19"/>
      <c r="F343" s="13">
        <f>IF(B343="","",IFERROR(INDEX(Leases!$B$2:$B$101,MATCH(B343,Leases!$A$2:$A$101,0)),""))</f>
      </c>
      <c r="G343" s="16">
        <f>IF(A343="","",MONTH(A343))</f>
      </c>
      <c r="H343" s="22">
        <f>IF(A343="",0,IF(YEAR(A343)&lt;&gt;Properties!$C$5,0,N(D343)*IFERROR(INDEX(Lists!$B$1:$B$7,MATCH(C343,Lists!$A$1:$A$7,0)),0)))</f>
      </c>
      <c r="I343" s="22">
        <f>IF(A343="",0,IF(YEAR(A343)&lt;&gt;Properties!$C$5,0,N(D343)*IFERROR(INDEX(Lists!$C$1:$C$7,MATCH(C343,Lists!$A$1:$A$7,0)),0)))</f>
      </c>
      <c r="J343" s="22">
        <f>IF(A343="",0,IF(YEAR(A343)&lt;&gt;Properties!$C$5,0,N(D343)*IFERROR(INDEX(Lists!$D$1:$D$7,MATCH(C343,Lists!$A$1:$A$7,0)),0)))</f>
      </c>
    </row>
    <row r="344" spans="1:10" x14ac:dyDescent="0.25">
      <c r="A344" s="11"/>
      <c r="B344" s="19"/>
      <c r="C344" s="19"/>
      <c r="D344" s="23"/>
      <c r="E344" s="19"/>
      <c r="F344" s="13">
        <f>IF(B344="","",IFERROR(INDEX(Leases!$B$2:$B$101,MATCH(B344,Leases!$A$2:$A$101,0)),""))</f>
      </c>
      <c r="G344" s="16">
        <f>IF(A344="","",MONTH(A344))</f>
      </c>
      <c r="H344" s="22">
        <f>IF(A344="",0,IF(YEAR(A344)&lt;&gt;Properties!$C$5,0,N(D344)*IFERROR(INDEX(Lists!$B$1:$B$7,MATCH(C344,Lists!$A$1:$A$7,0)),0)))</f>
      </c>
      <c r="I344" s="22">
        <f>IF(A344="",0,IF(YEAR(A344)&lt;&gt;Properties!$C$5,0,N(D344)*IFERROR(INDEX(Lists!$C$1:$C$7,MATCH(C344,Lists!$A$1:$A$7,0)),0)))</f>
      </c>
      <c r="J344" s="22">
        <f>IF(A344="",0,IF(YEAR(A344)&lt;&gt;Properties!$C$5,0,N(D344)*IFERROR(INDEX(Lists!$D$1:$D$7,MATCH(C344,Lists!$A$1:$A$7,0)),0)))</f>
      </c>
    </row>
    <row r="345" spans="1:10" x14ac:dyDescent="0.25">
      <c r="A345" s="11"/>
      <c r="B345" s="19"/>
      <c r="C345" s="19"/>
      <c r="D345" s="23"/>
      <c r="E345" s="19"/>
      <c r="F345" s="13">
        <f>IF(B345="","",IFERROR(INDEX(Leases!$B$2:$B$101,MATCH(B345,Leases!$A$2:$A$101,0)),""))</f>
      </c>
      <c r="G345" s="16">
        <f>IF(A345="","",MONTH(A345))</f>
      </c>
      <c r="H345" s="22">
        <f>IF(A345="",0,IF(YEAR(A345)&lt;&gt;Properties!$C$5,0,N(D345)*IFERROR(INDEX(Lists!$B$1:$B$7,MATCH(C345,Lists!$A$1:$A$7,0)),0)))</f>
      </c>
      <c r="I345" s="22">
        <f>IF(A345="",0,IF(YEAR(A345)&lt;&gt;Properties!$C$5,0,N(D345)*IFERROR(INDEX(Lists!$C$1:$C$7,MATCH(C345,Lists!$A$1:$A$7,0)),0)))</f>
      </c>
      <c r="J345" s="22">
        <f>IF(A345="",0,IF(YEAR(A345)&lt;&gt;Properties!$C$5,0,N(D345)*IFERROR(INDEX(Lists!$D$1:$D$7,MATCH(C345,Lists!$A$1:$A$7,0)),0)))</f>
      </c>
    </row>
    <row r="346" spans="1:10" x14ac:dyDescent="0.25">
      <c r="A346" s="11"/>
      <c r="B346" s="19"/>
      <c r="C346" s="19"/>
      <c r="D346" s="23"/>
      <c r="E346" s="19"/>
      <c r="F346" s="13">
        <f>IF(B346="","",IFERROR(INDEX(Leases!$B$2:$B$101,MATCH(B346,Leases!$A$2:$A$101,0)),""))</f>
      </c>
      <c r="G346" s="16">
        <f>IF(A346="","",MONTH(A346))</f>
      </c>
      <c r="H346" s="22">
        <f>IF(A346="",0,IF(YEAR(A346)&lt;&gt;Properties!$C$5,0,N(D346)*IFERROR(INDEX(Lists!$B$1:$B$7,MATCH(C346,Lists!$A$1:$A$7,0)),0)))</f>
      </c>
      <c r="I346" s="22">
        <f>IF(A346="",0,IF(YEAR(A346)&lt;&gt;Properties!$C$5,0,N(D346)*IFERROR(INDEX(Lists!$C$1:$C$7,MATCH(C346,Lists!$A$1:$A$7,0)),0)))</f>
      </c>
      <c r="J346" s="22">
        <f>IF(A346="",0,IF(YEAR(A346)&lt;&gt;Properties!$C$5,0,N(D346)*IFERROR(INDEX(Lists!$D$1:$D$7,MATCH(C346,Lists!$A$1:$A$7,0)),0)))</f>
      </c>
    </row>
    <row r="347" spans="1:10" x14ac:dyDescent="0.25">
      <c r="A347" s="11"/>
      <c r="B347" s="19"/>
      <c r="C347" s="19"/>
      <c r="D347" s="23"/>
      <c r="E347" s="19"/>
      <c r="F347" s="13">
        <f>IF(B347="","",IFERROR(INDEX(Leases!$B$2:$B$101,MATCH(B347,Leases!$A$2:$A$101,0)),""))</f>
      </c>
      <c r="G347" s="16">
        <f>IF(A347="","",MONTH(A347))</f>
      </c>
      <c r="H347" s="22">
        <f>IF(A347="",0,IF(YEAR(A347)&lt;&gt;Properties!$C$5,0,N(D347)*IFERROR(INDEX(Lists!$B$1:$B$7,MATCH(C347,Lists!$A$1:$A$7,0)),0)))</f>
      </c>
      <c r="I347" s="22">
        <f>IF(A347="",0,IF(YEAR(A347)&lt;&gt;Properties!$C$5,0,N(D347)*IFERROR(INDEX(Lists!$C$1:$C$7,MATCH(C347,Lists!$A$1:$A$7,0)),0)))</f>
      </c>
      <c r="J347" s="22">
        <f>IF(A347="",0,IF(YEAR(A347)&lt;&gt;Properties!$C$5,0,N(D347)*IFERROR(INDEX(Lists!$D$1:$D$7,MATCH(C347,Lists!$A$1:$A$7,0)),0)))</f>
      </c>
    </row>
    <row r="348" spans="1:10" x14ac:dyDescent="0.25">
      <c r="A348" s="11"/>
      <c r="B348" s="19"/>
      <c r="C348" s="19"/>
      <c r="D348" s="23"/>
      <c r="E348" s="19"/>
      <c r="F348" s="13">
        <f>IF(B348="","",IFERROR(INDEX(Leases!$B$2:$B$101,MATCH(B348,Leases!$A$2:$A$101,0)),""))</f>
      </c>
      <c r="G348" s="16">
        <f>IF(A348="","",MONTH(A348))</f>
      </c>
      <c r="H348" s="22">
        <f>IF(A348="",0,IF(YEAR(A348)&lt;&gt;Properties!$C$5,0,N(D348)*IFERROR(INDEX(Lists!$B$1:$B$7,MATCH(C348,Lists!$A$1:$A$7,0)),0)))</f>
      </c>
      <c r="I348" s="22">
        <f>IF(A348="",0,IF(YEAR(A348)&lt;&gt;Properties!$C$5,0,N(D348)*IFERROR(INDEX(Lists!$C$1:$C$7,MATCH(C348,Lists!$A$1:$A$7,0)),0)))</f>
      </c>
      <c r="J348" s="22">
        <f>IF(A348="",0,IF(YEAR(A348)&lt;&gt;Properties!$C$5,0,N(D348)*IFERROR(INDEX(Lists!$D$1:$D$7,MATCH(C348,Lists!$A$1:$A$7,0)),0)))</f>
      </c>
    </row>
    <row r="349" spans="1:10" x14ac:dyDescent="0.25">
      <c r="A349" s="11"/>
      <c r="B349" s="19"/>
      <c r="C349" s="19"/>
      <c r="D349" s="23"/>
      <c r="E349" s="19"/>
      <c r="F349" s="13">
        <f>IF(B349="","",IFERROR(INDEX(Leases!$B$2:$B$101,MATCH(B349,Leases!$A$2:$A$101,0)),""))</f>
      </c>
      <c r="G349" s="16">
        <f>IF(A349="","",MONTH(A349))</f>
      </c>
      <c r="H349" s="22">
        <f>IF(A349="",0,IF(YEAR(A349)&lt;&gt;Properties!$C$5,0,N(D349)*IFERROR(INDEX(Lists!$B$1:$B$7,MATCH(C349,Lists!$A$1:$A$7,0)),0)))</f>
      </c>
      <c r="I349" s="22">
        <f>IF(A349="",0,IF(YEAR(A349)&lt;&gt;Properties!$C$5,0,N(D349)*IFERROR(INDEX(Lists!$C$1:$C$7,MATCH(C349,Lists!$A$1:$A$7,0)),0)))</f>
      </c>
      <c r="J349" s="22">
        <f>IF(A349="",0,IF(YEAR(A349)&lt;&gt;Properties!$C$5,0,N(D349)*IFERROR(INDEX(Lists!$D$1:$D$7,MATCH(C349,Lists!$A$1:$A$7,0)),0)))</f>
      </c>
    </row>
    <row r="350" spans="1:10" x14ac:dyDescent="0.25">
      <c r="A350" s="11"/>
      <c r="B350" s="19"/>
      <c r="C350" s="19"/>
      <c r="D350" s="23"/>
      <c r="E350" s="19"/>
      <c r="F350" s="13">
        <f>IF(B350="","",IFERROR(INDEX(Leases!$B$2:$B$101,MATCH(B350,Leases!$A$2:$A$101,0)),""))</f>
      </c>
      <c r="G350" s="16">
        <f>IF(A350="","",MONTH(A350))</f>
      </c>
      <c r="H350" s="22">
        <f>IF(A350="",0,IF(YEAR(A350)&lt;&gt;Properties!$C$5,0,N(D350)*IFERROR(INDEX(Lists!$B$1:$B$7,MATCH(C350,Lists!$A$1:$A$7,0)),0)))</f>
      </c>
      <c r="I350" s="22">
        <f>IF(A350="",0,IF(YEAR(A350)&lt;&gt;Properties!$C$5,0,N(D350)*IFERROR(INDEX(Lists!$C$1:$C$7,MATCH(C350,Lists!$A$1:$A$7,0)),0)))</f>
      </c>
      <c r="J350" s="22">
        <f>IF(A350="",0,IF(YEAR(A350)&lt;&gt;Properties!$C$5,0,N(D350)*IFERROR(INDEX(Lists!$D$1:$D$7,MATCH(C350,Lists!$A$1:$A$7,0)),0)))</f>
      </c>
    </row>
    <row r="351" spans="1:10" x14ac:dyDescent="0.25">
      <c r="A351" s="11"/>
      <c r="B351" s="19"/>
      <c r="C351" s="19"/>
      <c r="D351" s="23"/>
      <c r="E351" s="19"/>
      <c r="F351" s="13">
        <f>IF(B351="","",IFERROR(INDEX(Leases!$B$2:$B$101,MATCH(B351,Leases!$A$2:$A$101,0)),""))</f>
      </c>
      <c r="G351" s="16">
        <f>IF(A351="","",MONTH(A351))</f>
      </c>
      <c r="H351" s="22">
        <f>IF(A351="",0,IF(YEAR(A351)&lt;&gt;Properties!$C$5,0,N(D351)*IFERROR(INDEX(Lists!$B$1:$B$7,MATCH(C351,Lists!$A$1:$A$7,0)),0)))</f>
      </c>
      <c r="I351" s="22">
        <f>IF(A351="",0,IF(YEAR(A351)&lt;&gt;Properties!$C$5,0,N(D351)*IFERROR(INDEX(Lists!$C$1:$C$7,MATCH(C351,Lists!$A$1:$A$7,0)),0)))</f>
      </c>
      <c r="J351" s="22">
        <f>IF(A351="",0,IF(YEAR(A351)&lt;&gt;Properties!$C$5,0,N(D351)*IFERROR(INDEX(Lists!$D$1:$D$7,MATCH(C351,Lists!$A$1:$A$7,0)),0)))</f>
      </c>
    </row>
    <row r="352" spans="1:10" x14ac:dyDescent="0.25">
      <c r="A352" s="11"/>
      <c r="B352" s="19"/>
      <c r="C352" s="19"/>
      <c r="D352" s="23"/>
      <c r="E352" s="19"/>
      <c r="F352" s="13">
        <f>IF(B352="","",IFERROR(INDEX(Leases!$B$2:$B$101,MATCH(B352,Leases!$A$2:$A$101,0)),""))</f>
      </c>
      <c r="G352" s="16">
        <f>IF(A352="","",MONTH(A352))</f>
      </c>
      <c r="H352" s="22">
        <f>IF(A352="",0,IF(YEAR(A352)&lt;&gt;Properties!$C$5,0,N(D352)*IFERROR(INDEX(Lists!$B$1:$B$7,MATCH(C352,Lists!$A$1:$A$7,0)),0)))</f>
      </c>
      <c r="I352" s="22">
        <f>IF(A352="",0,IF(YEAR(A352)&lt;&gt;Properties!$C$5,0,N(D352)*IFERROR(INDEX(Lists!$C$1:$C$7,MATCH(C352,Lists!$A$1:$A$7,0)),0)))</f>
      </c>
      <c r="J352" s="22">
        <f>IF(A352="",0,IF(YEAR(A352)&lt;&gt;Properties!$C$5,0,N(D352)*IFERROR(INDEX(Lists!$D$1:$D$7,MATCH(C352,Lists!$A$1:$A$7,0)),0)))</f>
      </c>
    </row>
    <row r="353" spans="1:10" x14ac:dyDescent="0.25">
      <c r="A353" s="11"/>
      <c r="B353" s="19"/>
      <c r="C353" s="19"/>
      <c r="D353" s="23"/>
      <c r="E353" s="19"/>
      <c r="F353" s="13">
        <f>IF(B353="","",IFERROR(INDEX(Leases!$B$2:$B$101,MATCH(B353,Leases!$A$2:$A$101,0)),""))</f>
      </c>
      <c r="G353" s="16">
        <f>IF(A353="","",MONTH(A353))</f>
      </c>
      <c r="H353" s="22">
        <f>IF(A353="",0,IF(YEAR(A353)&lt;&gt;Properties!$C$5,0,N(D353)*IFERROR(INDEX(Lists!$B$1:$B$7,MATCH(C353,Lists!$A$1:$A$7,0)),0)))</f>
      </c>
      <c r="I353" s="22">
        <f>IF(A353="",0,IF(YEAR(A353)&lt;&gt;Properties!$C$5,0,N(D353)*IFERROR(INDEX(Lists!$C$1:$C$7,MATCH(C353,Lists!$A$1:$A$7,0)),0)))</f>
      </c>
      <c r="J353" s="22">
        <f>IF(A353="",0,IF(YEAR(A353)&lt;&gt;Properties!$C$5,0,N(D353)*IFERROR(INDEX(Lists!$D$1:$D$7,MATCH(C353,Lists!$A$1:$A$7,0)),0)))</f>
      </c>
    </row>
    <row r="354" spans="1:10" x14ac:dyDescent="0.25">
      <c r="A354" s="11"/>
      <c r="B354" s="19"/>
      <c r="C354" s="19"/>
      <c r="D354" s="23"/>
      <c r="E354" s="19"/>
      <c r="F354" s="13">
        <f>IF(B354="","",IFERROR(INDEX(Leases!$B$2:$B$101,MATCH(B354,Leases!$A$2:$A$101,0)),""))</f>
      </c>
      <c r="G354" s="16">
        <f>IF(A354="","",MONTH(A354))</f>
      </c>
      <c r="H354" s="22">
        <f>IF(A354="",0,IF(YEAR(A354)&lt;&gt;Properties!$C$5,0,N(D354)*IFERROR(INDEX(Lists!$B$1:$B$7,MATCH(C354,Lists!$A$1:$A$7,0)),0)))</f>
      </c>
      <c r="I354" s="22">
        <f>IF(A354="",0,IF(YEAR(A354)&lt;&gt;Properties!$C$5,0,N(D354)*IFERROR(INDEX(Lists!$C$1:$C$7,MATCH(C354,Lists!$A$1:$A$7,0)),0)))</f>
      </c>
      <c r="J354" s="22">
        <f>IF(A354="",0,IF(YEAR(A354)&lt;&gt;Properties!$C$5,0,N(D354)*IFERROR(INDEX(Lists!$D$1:$D$7,MATCH(C354,Lists!$A$1:$A$7,0)),0)))</f>
      </c>
    </row>
    <row r="355" spans="1:10" x14ac:dyDescent="0.25">
      <c r="A355" s="11"/>
      <c r="B355" s="19"/>
      <c r="C355" s="19"/>
      <c r="D355" s="23"/>
      <c r="E355" s="19"/>
      <c r="F355" s="13">
        <f>IF(B355="","",IFERROR(INDEX(Leases!$B$2:$B$101,MATCH(B355,Leases!$A$2:$A$101,0)),""))</f>
      </c>
      <c r="G355" s="16">
        <f>IF(A355="","",MONTH(A355))</f>
      </c>
      <c r="H355" s="22">
        <f>IF(A355="",0,IF(YEAR(A355)&lt;&gt;Properties!$C$5,0,N(D355)*IFERROR(INDEX(Lists!$B$1:$B$7,MATCH(C355,Lists!$A$1:$A$7,0)),0)))</f>
      </c>
      <c r="I355" s="22">
        <f>IF(A355="",0,IF(YEAR(A355)&lt;&gt;Properties!$C$5,0,N(D355)*IFERROR(INDEX(Lists!$C$1:$C$7,MATCH(C355,Lists!$A$1:$A$7,0)),0)))</f>
      </c>
      <c r="J355" s="22">
        <f>IF(A355="",0,IF(YEAR(A355)&lt;&gt;Properties!$C$5,0,N(D355)*IFERROR(INDEX(Lists!$D$1:$D$7,MATCH(C355,Lists!$A$1:$A$7,0)),0)))</f>
      </c>
    </row>
    <row r="356" spans="1:10" x14ac:dyDescent="0.25">
      <c r="A356" s="11"/>
      <c r="B356" s="19"/>
      <c r="C356" s="19"/>
      <c r="D356" s="23"/>
      <c r="E356" s="19"/>
      <c r="F356" s="13">
        <f>IF(B356="","",IFERROR(INDEX(Leases!$B$2:$B$101,MATCH(B356,Leases!$A$2:$A$101,0)),""))</f>
      </c>
      <c r="G356" s="16">
        <f>IF(A356="","",MONTH(A356))</f>
      </c>
      <c r="H356" s="22">
        <f>IF(A356="",0,IF(YEAR(A356)&lt;&gt;Properties!$C$5,0,N(D356)*IFERROR(INDEX(Lists!$B$1:$B$7,MATCH(C356,Lists!$A$1:$A$7,0)),0)))</f>
      </c>
      <c r="I356" s="22">
        <f>IF(A356="",0,IF(YEAR(A356)&lt;&gt;Properties!$C$5,0,N(D356)*IFERROR(INDEX(Lists!$C$1:$C$7,MATCH(C356,Lists!$A$1:$A$7,0)),0)))</f>
      </c>
      <c r="J356" s="22">
        <f>IF(A356="",0,IF(YEAR(A356)&lt;&gt;Properties!$C$5,0,N(D356)*IFERROR(INDEX(Lists!$D$1:$D$7,MATCH(C356,Lists!$A$1:$A$7,0)),0)))</f>
      </c>
    </row>
    <row r="357" spans="1:10" x14ac:dyDescent="0.25">
      <c r="A357" s="11"/>
      <c r="B357" s="19"/>
      <c r="C357" s="19"/>
      <c r="D357" s="23"/>
      <c r="E357" s="19"/>
      <c r="F357" s="13">
        <f>IF(B357="","",IFERROR(INDEX(Leases!$B$2:$B$101,MATCH(B357,Leases!$A$2:$A$101,0)),""))</f>
      </c>
      <c r="G357" s="16">
        <f>IF(A357="","",MONTH(A357))</f>
      </c>
      <c r="H357" s="22">
        <f>IF(A357="",0,IF(YEAR(A357)&lt;&gt;Properties!$C$5,0,N(D357)*IFERROR(INDEX(Lists!$B$1:$B$7,MATCH(C357,Lists!$A$1:$A$7,0)),0)))</f>
      </c>
      <c r="I357" s="22">
        <f>IF(A357="",0,IF(YEAR(A357)&lt;&gt;Properties!$C$5,0,N(D357)*IFERROR(INDEX(Lists!$C$1:$C$7,MATCH(C357,Lists!$A$1:$A$7,0)),0)))</f>
      </c>
      <c r="J357" s="22">
        <f>IF(A357="",0,IF(YEAR(A357)&lt;&gt;Properties!$C$5,0,N(D357)*IFERROR(INDEX(Lists!$D$1:$D$7,MATCH(C357,Lists!$A$1:$A$7,0)),0)))</f>
      </c>
    </row>
    <row r="358" spans="1:10" x14ac:dyDescent="0.25">
      <c r="A358" s="11"/>
      <c r="B358" s="19"/>
      <c r="C358" s="19"/>
      <c r="D358" s="23"/>
      <c r="E358" s="19"/>
      <c r="F358" s="13">
        <f>IF(B358="","",IFERROR(INDEX(Leases!$B$2:$B$101,MATCH(B358,Leases!$A$2:$A$101,0)),""))</f>
      </c>
      <c r="G358" s="16">
        <f>IF(A358="","",MONTH(A358))</f>
      </c>
      <c r="H358" s="22">
        <f>IF(A358="",0,IF(YEAR(A358)&lt;&gt;Properties!$C$5,0,N(D358)*IFERROR(INDEX(Lists!$B$1:$B$7,MATCH(C358,Lists!$A$1:$A$7,0)),0)))</f>
      </c>
      <c r="I358" s="22">
        <f>IF(A358="",0,IF(YEAR(A358)&lt;&gt;Properties!$C$5,0,N(D358)*IFERROR(INDEX(Lists!$C$1:$C$7,MATCH(C358,Lists!$A$1:$A$7,0)),0)))</f>
      </c>
      <c r="J358" s="22">
        <f>IF(A358="",0,IF(YEAR(A358)&lt;&gt;Properties!$C$5,0,N(D358)*IFERROR(INDEX(Lists!$D$1:$D$7,MATCH(C358,Lists!$A$1:$A$7,0)),0)))</f>
      </c>
    </row>
    <row r="359" spans="1:10" x14ac:dyDescent="0.25">
      <c r="A359" s="11"/>
      <c r="B359" s="19"/>
      <c r="C359" s="19"/>
      <c r="D359" s="23"/>
      <c r="E359" s="19"/>
      <c r="F359" s="13">
        <f>IF(B359="","",IFERROR(INDEX(Leases!$B$2:$B$101,MATCH(B359,Leases!$A$2:$A$101,0)),""))</f>
      </c>
      <c r="G359" s="16">
        <f>IF(A359="","",MONTH(A359))</f>
      </c>
      <c r="H359" s="22">
        <f>IF(A359="",0,IF(YEAR(A359)&lt;&gt;Properties!$C$5,0,N(D359)*IFERROR(INDEX(Lists!$B$1:$B$7,MATCH(C359,Lists!$A$1:$A$7,0)),0)))</f>
      </c>
      <c r="I359" s="22">
        <f>IF(A359="",0,IF(YEAR(A359)&lt;&gt;Properties!$C$5,0,N(D359)*IFERROR(INDEX(Lists!$C$1:$C$7,MATCH(C359,Lists!$A$1:$A$7,0)),0)))</f>
      </c>
      <c r="J359" s="22">
        <f>IF(A359="",0,IF(YEAR(A359)&lt;&gt;Properties!$C$5,0,N(D359)*IFERROR(INDEX(Lists!$D$1:$D$7,MATCH(C359,Lists!$A$1:$A$7,0)),0)))</f>
      </c>
    </row>
    <row r="360" spans="1:10" x14ac:dyDescent="0.25">
      <c r="A360" s="11"/>
      <c r="B360" s="19"/>
      <c r="C360" s="19"/>
      <c r="D360" s="23"/>
      <c r="E360" s="19"/>
      <c r="F360" s="13">
        <f>IF(B360="","",IFERROR(INDEX(Leases!$B$2:$B$101,MATCH(B360,Leases!$A$2:$A$101,0)),""))</f>
      </c>
      <c r="G360" s="16">
        <f>IF(A360="","",MONTH(A360))</f>
      </c>
      <c r="H360" s="22">
        <f>IF(A360="",0,IF(YEAR(A360)&lt;&gt;Properties!$C$5,0,N(D360)*IFERROR(INDEX(Lists!$B$1:$B$7,MATCH(C360,Lists!$A$1:$A$7,0)),0)))</f>
      </c>
      <c r="I360" s="22">
        <f>IF(A360="",0,IF(YEAR(A360)&lt;&gt;Properties!$C$5,0,N(D360)*IFERROR(INDEX(Lists!$C$1:$C$7,MATCH(C360,Lists!$A$1:$A$7,0)),0)))</f>
      </c>
      <c r="J360" s="22">
        <f>IF(A360="",0,IF(YEAR(A360)&lt;&gt;Properties!$C$5,0,N(D360)*IFERROR(INDEX(Lists!$D$1:$D$7,MATCH(C360,Lists!$A$1:$A$7,0)),0)))</f>
      </c>
    </row>
    <row r="361" spans="1:10" x14ac:dyDescent="0.25">
      <c r="A361" s="11"/>
      <c r="B361" s="19"/>
      <c r="C361" s="19"/>
      <c r="D361" s="23"/>
      <c r="E361" s="19"/>
      <c r="F361" s="13">
        <f>IF(B361="","",IFERROR(INDEX(Leases!$B$2:$B$101,MATCH(B361,Leases!$A$2:$A$101,0)),""))</f>
      </c>
      <c r="G361" s="16">
        <f>IF(A361="","",MONTH(A361))</f>
      </c>
      <c r="H361" s="22">
        <f>IF(A361="",0,IF(YEAR(A361)&lt;&gt;Properties!$C$5,0,N(D361)*IFERROR(INDEX(Lists!$B$1:$B$7,MATCH(C361,Lists!$A$1:$A$7,0)),0)))</f>
      </c>
      <c r="I361" s="22">
        <f>IF(A361="",0,IF(YEAR(A361)&lt;&gt;Properties!$C$5,0,N(D361)*IFERROR(INDEX(Lists!$C$1:$C$7,MATCH(C361,Lists!$A$1:$A$7,0)),0)))</f>
      </c>
      <c r="J361" s="22">
        <f>IF(A361="",0,IF(YEAR(A361)&lt;&gt;Properties!$C$5,0,N(D361)*IFERROR(INDEX(Lists!$D$1:$D$7,MATCH(C361,Lists!$A$1:$A$7,0)),0)))</f>
      </c>
    </row>
    <row r="362" spans="1:10" x14ac:dyDescent="0.25">
      <c r="A362" s="11"/>
      <c r="B362" s="19"/>
      <c r="C362" s="19"/>
      <c r="D362" s="23"/>
      <c r="E362" s="19"/>
      <c r="F362" s="13">
        <f>IF(B362="","",IFERROR(INDEX(Leases!$B$2:$B$101,MATCH(B362,Leases!$A$2:$A$101,0)),""))</f>
      </c>
      <c r="G362" s="16">
        <f>IF(A362="","",MONTH(A362))</f>
      </c>
      <c r="H362" s="22">
        <f>IF(A362="",0,IF(YEAR(A362)&lt;&gt;Properties!$C$5,0,N(D362)*IFERROR(INDEX(Lists!$B$1:$B$7,MATCH(C362,Lists!$A$1:$A$7,0)),0)))</f>
      </c>
      <c r="I362" s="22">
        <f>IF(A362="",0,IF(YEAR(A362)&lt;&gt;Properties!$C$5,0,N(D362)*IFERROR(INDEX(Lists!$C$1:$C$7,MATCH(C362,Lists!$A$1:$A$7,0)),0)))</f>
      </c>
      <c r="J362" s="22">
        <f>IF(A362="",0,IF(YEAR(A362)&lt;&gt;Properties!$C$5,0,N(D362)*IFERROR(INDEX(Lists!$D$1:$D$7,MATCH(C362,Lists!$A$1:$A$7,0)),0)))</f>
      </c>
    </row>
    <row r="363" spans="1:10" x14ac:dyDescent="0.25">
      <c r="A363" s="11"/>
      <c r="B363" s="19"/>
      <c r="C363" s="19"/>
      <c r="D363" s="23"/>
      <c r="E363" s="19"/>
      <c r="F363" s="13">
        <f>IF(B363="","",IFERROR(INDEX(Leases!$B$2:$B$101,MATCH(B363,Leases!$A$2:$A$101,0)),""))</f>
      </c>
      <c r="G363" s="16">
        <f>IF(A363="","",MONTH(A363))</f>
      </c>
      <c r="H363" s="22">
        <f>IF(A363="",0,IF(YEAR(A363)&lt;&gt;Properties!$C$5,0,N(D363)*IFERROR(INDEX(Lists!$B$1:$B$7,MATCH(C363,Lists!$A$1:$A$7,0)),0)))</f>
      </c>
      <c r="I363" s="22">
        <f>IF(A363="",0,IF(YEAR(A363)&lt;&gt;Properties!$C$5,0,N(D363)*IFERROR(INDEX(Lists!$C$1:$C$7,MATCH(C363,Lists!$A$1:$A$7,0)),0)))</f>
      </c>
      <c r="J363" s="22">
        <f>IF(A363="",0,IF(YEAR(A363)&lt;&gt;Properties!$C$5,0,N(D363)*IFERROR(INDEX(Lists!$D$1:$D$7,MATCH(C363,Lists!$A$1:$A$7,0)),0)))</f>
      </c>
    </row>
    <row r="364" spans="1:10" x14ac:dyDescent="0.25">
      <c r="A364" s="11"/>
      <c r="B364" s="19"/>
      <c r="C364" s="19"/>
      <c r="D364" s="23"/>
      <c r="E364" s="19"/>
      <c r="F364" s="13">
        <f>IF(B364="","",IFERROR(INDEX(Leases!$B$2:$B$101,MATCH(B364,Leases!$A$2:$A$101,0)),""))</f>
      </c>
      <c r="G364" s="16">
        <f>IF(A364="","",MONTH(A364))</f>
      </c>
      <c r="H364" s="22">
        <f>IF(A364="",0,IF(YEAR(A364)&lt;&gt;Properties!$C$5,0,N(D364)*IFERROR(INDEX(Lists!$B$1:$B$7,MATCH(C364,Lists!$A$1:$A$7,0)),0)))</f>
      </c>
      <c r="I364" s="22">
        <f>IF(A364="",0,IF(YEAR(A364)&lt;&gt;Properties!$C$5,0,N(D364)*IFERROR(INDEX(Lists!$C$1:$C$7,MATCH(C364,Lists!$A$1:$A$7,0)),0)))</f>
      </c>
      <c r="J364" s="22">
        <f>IF(A364="",0,IF(YEAR(A364)&lt;&gt;Properties!$C$5,0,N(D364)*IFERROR(INDEX(Lists!$D$1:$D$7,MATCH(C364,Lists!$A$1:$A$7,0)),0)))</f>
      </c>
    </row>
    <row r="365" spans="1:10" x14ac:dyDescent="0.25">
      <c r="A365" s="11"/>
      <c r="B365" s="19"/>
      <c r="C365" s="19"/>
      <c r="D365" s="23"/>
      <c r="E365" s="19"/>
      <c r="F365" s="13">
        <f>IF(B365="","",IFERROR(INDEX(Leases!$B$2:$B$101,MATCH(B365,Leases!$A$2:$A$101,0)),""))</f>
      </c>
      <c r="G365" s="16">
        <f>IF(A365="","",MONTH(A365))</f>
      </c>
      <c r="H365" s="22">
        <f>IF(A365="",0,IF(YEAR(A365)&lt;&gt;Properties!$C$5,0,N(D365)*IFERROR(INDEX(Lists!$B$1:$B$7,MATCH(C365,Lists!$A$1:$A$7,0)),0)))</f>
      </c>
      <c r="I365" s="22">
        <f>IF(A365="",0,IF(YEAR(A365)&lt;&gt;Properties!$C$5,0,N(D365)*IFERROR(INDEX(Lists!$C$1:$C$7,MATCH(C365,Lists!$A$1:$A$7,0)),0)))</f>
      </c>
      <c r="J365" s="22">
        <f>IF(A365="",0,IF(YEAR(A365)&lt;&gt;Properties!$C$5,0,N(D365)*IFERROR(INDEX(Lists!$D$1:$D$7,MATCH(C365,Lists!$A$1:$A$7,0)),0)))</f>
      </c>
    </row>
    <row r="366" spans="1:10" x14ac:dyDescent="0.25">
      <c r="A366" s="11"/>
      <c r="B366" s="19"/>
      <c r="C366" s="19"/>
      <c r="D366" s="23"/>
      <c r="E366" s="19"/>
      <c r="F366" s="13">
        <f>IF(B366="","",IFERROR(INDEX(Leases!$B$2:$B$101,MATCH(B366,Leases!$A$2:$A$101,0)),""))</f>
      </c>
      <c r="G366" s="16">
        <f>IF(A366="","",MONTH(A366))</f>
      </c>
      <c r="H366" s="22">
        <f>IF(A366="",0,IF(YEAR(A366)&lt;&gt;Properties!$C$5,0,N(D366)*IFERROR(INDEX(Lists!$B$1:$B$7,MATCH(C366,Lists!$A$1:$A$7,0)),0)))</f>
      </c>
      <c r="I366" s="22">
        <f>IF(A366="",0,IF(YEAR(A366)&lt;&gt;Properties!$C$5,0,N(D366)*IFERROR(INDEX(Lists!$C$1:$C$7,MATCH(C366,Lists!$A$1:$A$7,0)),0)))</f>
      </c>
      <c r="J366" s="22">
        <f>IF(A366="",0,IF(YEAR(A366)&lt;&gt;Properties!$C$5,0,N(D366)*IFERROR(INDEX(Lists!$D$1:$D$7,MATCH(C366,Lists!$A$1:$A$7,0)),0)))</f>
      </c>
    </row>
    <row r="367" spans="1:10" x14ac:dyDescent="0.25">
      <c r="A367" s="11"/>
      <c r="B367" s="19"/>
      <c r="C367" s="19"/>
      <c r="D367" s="23"/>
      <c r="E367" s="19"/>
      <c r="F367" s="13">
        <f>IF(B367="","",IFERROR(INDEX(Leases!$B$2:$B$101,MATCH(B367,Leases!$A$2:$A$101,0)),""))</f>
      </c>
      <c r="G367" s="16">
        <f>IF(A367="","",MONTH(A367))</f>
      </c>
      <c r="H367" s="22">
        <f>IF(A367="",0,IF(YEAR(A367)&lt;&gt;Properties!$C$5,0,N(D367)*IFERROR(INDEX(Lists!$B$1:$B$7,MATCH(C367,Lists!$A$1:$A$7,0)),0)))</f>
      </c>
      <c r="I367" s="22">
        <f>IF(A367="",0,IF(YEAR(A367)&lt;&gt;Properties!$C$5,0,N(D367)*IFERROR(INDEX(Lists!$C$1:$C$7,MATCH(C367,Lists!$A$1:$A$7,0)),0)))</f>
      </c>
      <c r="J367" s="22">
        <f>IF(A367="",0,IF(YEAR(A367)&lt;&gt;Properties!$C$5,0,N(D367)*IFERROR(INDEX(Lists!$D$1:$D$7,MATCH(C367,Lists!$A$1:$A$7,0)),0)))</f>
      </c>
    </row>
    <row r="368" spans="1:10" x14ac:dyDescent="0.25">
      <c r="A368" s="11"/>
      <c r="B368" s="19"/>
      <c r="C368" s="19"/>
      <c r="D368" s="23"/>
      <c r="E368" s="19"/>
      <c r="F368" s="13">
        <f>IF(B368="","",IFERROR(INDEX(Leases!$B$2:$B$101,MATCH(B368,Leases!$A$2:$A$101,0)),""))</f>
      </c>
      <c r="G368" s="16">
        <f>IF(A368="","",MONTH(A368))</f>
      </c>
      <c r="H368" s="22">
        <f>IF(A368="",0,IF(YEAR(A368)&lt;&gt;Properties!$C$5,0,N(D368)*IFERROR(INDEX(Lists!$B$1:$B$7,MATCH(C368,Lists!$A$1:$A$7,0)),0)))</f>
      </c>
      <c r="I368" s="22">
        <f>IF(A368="",0,IF(YEAR(A368)&lt;&gt;Properties!$C$5,0,N(D368)*IFERROR(INDEX(Lists!$C$1:$C$7,MATCH(C368,Lists!$A$1:$A$7,0)),0)))</f>
      </c>
      <c r="J368" s="22">
        <f>IF(A368="",0,IF(YEAR(A368)&lt;&gt;Properties!$C$5,0,N(D368)*IFERROR(INDEX(Lists!$D$1:$D$7,MATCH(C368,Lists!$A$1:$A$7,0)),0)))</f>
      </c>
    </row>
    <row r="369" spans="1:10" x14ac:dyDescent="0.25">
      <c r="A369" s="11"/>
      <c r="B369" s="19"/>
      <c r="C369" s="19"/>
      <c r="D369" s="23"/>
      <c r="E369" s="19"/>
      <c r="F369" s="13">
        <f>IF(B369="","",IFERROR(INDEX(Leases!$B$2:$B$101,MATCH(B369,Leases!$A$2:$A$101,0)),""))</f>
      </c>
      <c r="G369" s="16">
        <f>IF(A369="","",MONTH(A369))</f>
      </c>
      <c r="H369" s="22">
        <f>IF(A369="",0,IF(YEAR(A369)&lt;&gt;Properties!$C$5,0,N(D369)*IFERROR(INDEX(Lists!$B$1:$B$7,MATCH(C369,Lists!$A$1:$A$7,0)),0)))</f>
      </c>
      <c r="I369" s="22">
        <f>IF(A369="",0,IF(YEAR(A369)&lt;&gt;Properties!$C$5,0,N(D369)*IFERROR(INDEX(Lists!$C$1:$C$7,MATCH(C369,Lists!$A$1:$A$7,0)),0)))</f>
      </c>
      <c r="J369" s="22">
        <f>IF(A369="",0,IF(YEAR(A369)&lt;&gt;Properties!$C$5,0,N(D369)*IFERROR(INDEX(Lists!$D$1:$D$7,MATCH(C369,Lists!$A$1:$A$7,0)),0)))</f>
      </c>
    </row>
    <row r="370" spans="1:10" x14ac:dyDescent="0.25">
      <c r="A370" s="11"/>
      <c r="B370" s="19"/>
      <c r="C370" s="19"/>
      <c r="D370" s="23"/>
      <c r="E370" s="19"/>
      <c r="F370" s="13">
        <f>IF(B370="","",IFERROR(INDEX(Leases!$B$2:$B$101,MATCH(B370,Leases!$A$2:$A$101,0)),""))</f>
      </c>
      <c r="G370" s="16">
        <f>IF(A370="","",MONTH(A370))</f>
      </c>
      <c r="H370" s="22">
        <f>IF(A370="",0,IF(YEAR(A370)&lt;&gt;Properties!$C$5,0,N(D370)*IFERROR(INDEX(Lists!$B$1:$B$7,MATCH(C370,Lists!$A$1:$A$7,0)),0)))</f>
      </c>
      <c r="I370" s="22">
        <f>IF(A370="",0,IF(YEAR(A370)&lt;&gt;Properties!$C$5,0,N(D370)*IFERROR(INDEX(Lists!$C$1:$C$7,MATCH(C370,Lists!$A$1:$A$7,0)),0)))</f>
      </c>
      <c r="J370" s="22">
        <f>IF(A370="",0,IF(YEAR(A370)&lt;&gt;Properties!$C$5,0,N(D370)*IFERROR(INDEX(Lists!$D$1:$D$7,MATCH(C370,Lists!$A$1:$A$7,0)),0)))</f>
      </c>
    </row>
    <row r="371" spans="1:10" x14ac:dyDescent="0.25">
      <c r="A371" s="11"/>
      <c r="B371" s="19"/>
      <c r="C371" s="19"/>
      <c r="D371" s="23"/>
      <c r="E371" s="19"/>
      <c r="F371" s="13">
        <f>IF(B371="","",IFERROR(INDEX(Leases!$B$2:$B$101,MATCH(B371,Leases!$A$2:$A$101,0)),""))</f>
      </c>
      <c r="G371" s="16">
        <f>IF(A371="","",MONTH(A371))</f>
      </c>
      <c r="H371" s="22">
        <f>IF(A371="",0,IF(YEAR(A371)&lt;&gt;Properties!$C$5,0,N(D371)*IFERROR(INDEX(Lists!$B$1:$B$7,MATCH(C371,Lists!$A$1:$A$7,0)),0)))</f>
      </c>
      <c r="I371" s="22">
        <f>IF(A371="",0,IF(YEAR(A371)&lt;&gt;Properties!$C$5,0,N(D371)*IFERROR(INDEX(Lists!$C$1:$C$7,MATCH(C371,Lists!$A$1:$A$7,0)),0)))</f>
      </c>
      <c r="J371" s="22">
        <f>IF(A371="",0,IF(YEAR(A371)&lt;&gt;Properties!$C$5,0,N(D371)*IFERROR(INDEX(Lists!$D$1:$D$7,MATCH(C371,Lists!$A$1:$A$7,0)),0)))</f>
      </c>
    </row>
    <row r="372" spans="1:10" x14ac:dyDescent="0.25">
      <c r="A372" s="11"/>
      <c r="B372" s="19"/>
      <c r="C372" s="19"/>
      <c r="D372" s="23"/>
      <c r="E372" s="19"/>
      <c r="F372" s="13">
        <f>IF(B372="","",IFERROR(INDEX(Leases!$B$2:$B$101,MATCH(B372,Leases!$A$2:$A$101,0)),""))</f>
      </c>
      <c r="G372" s="16">
        <f>IF(A372="","",MONTH(A372))</f>
      </c>
      <c r="H372" s="22">
        <f>IF(A372="",0,IF(YEAR(A372)&lt;&gt;Properties!$C$5,0,N(D372)*IFERROR(INDEX(Lists!$B$1:$B$7,MATCH(C372,Lists!$A$1:$A$7,0)),0)))</f>
      </c>
      <c r="I372" s="22">
        <f>IF(A372="",0,IF(YEAR(A372)&lt;&gt;Properties!$C$5,0,N(D372)*IFERROR(INDEX(Lists!$C$1:$C$7,MATCH(C372,Lists!$A$1:$A$7,0)),0)))</f>
      </c>
      <c r="J372" s="22">
        <f>IF(A372="",0,IF(YEAR(A372)&lt;&gt;Properties!$C$5,0,N(D372)*IFERROR(INDEX(Lists!$D$1:$D$7,MATCH(C372,Lists!$A$1:$A$7,0)),0)))</f>
      </c>
    </row>
    <row r="373" spans="1:10" x14ac:dyDescent="0.25">
      <c r="A373" s="11"/>
      <c r="B373" s="19"/>
      <c r="C373" s="19"/>
      <c r="D373" s="23"/>
      <c r="E373" s="19"/>
      <c r="F373" s="13">
        <f>IF(B373="","",IFERROR(INDEX(Leases!$B$2:$B$101,MATCH(B373,Leases!$A$2:$A$101,0)),""))</f>
      </c>
      <c r="G373" s="16">
        <f>IF(A373="","",MONTH(A373))</f>
      </c>
      <c r="H373" s="22">
        <f>IF(A373="",0,IF(YEAR(A373)&lt;&gt;Properties!$C$5,0,N(D373)*IFERROR(INDEX(Lists!$B$1:$B$7,MATCH(C373,Lists!$A$1:$A$7,0)),0)))</f>
      </c>
      <c r="I373" s="22">
        <f>IF(A373="",0,IF(YEAR(A373)&lt;&gt;Properties!$C$5,0,N(D373)*IFERROR(INDEX(Lists!$C$1:$C$7,MATCH(C373,Lists!$A$1:$A$7,0)),0)))</f>
      </c>
      <c r="J373" s="22">
        <f>IF(A373="",0,IF(YEAR(A373)&lt;&gt;Properties!$C$5,0,N(D373)*IFERROR(INDEX(Lists!$D$1:$D$7,MATCH(C373,Lists!$A$1:$A$7,0)),0)))</f>
      </c>
    </row>
    <row r="374" spans="1:10" x14ac:dyDescent="0.25">
      <c r="A374" s="11"/>
      <c r="B374" s="19"/>
      <c r="C374" s="19"/>
      <c r="D374" s="23"/>
      <c r="E374" s="19"/>
      <c r="F374" s="13">
        <f>IF(B374="","",IFERROR(INDEX(Leases!$B$2:$B$101,MATCH(B374,Leases!$A$2:$A$101,0)),""))</f>
      </c>
      <c r="G374" s="16">
        <f>IF(A374="","",MONTH(A374))</f>
      </c>
      <c r="H374" s="22">
        <f>IF(A374="",0,IF(YEAR(A374)&lt;&gt;Properties!$C$5,0,N(D374)*IFERROR(INDEX(Lists!$B$1:$B$7,MATCH(C374,Lists!$A$1:$A$7,0)),0)))</f>
      </c>
      <c r="I374" s="22">
        <f>IF(A374="",0,IF(YEAR(A374)&lt;&gt;Properties!$C$5,0,N(D374)*IFERROR(INDEX(Lists!$C$1:$C$7,MATCH(C374,Lists!$A$1:$A$7,0)),0)))</f>
      </c>
      <c r="J374" s="22">
        <f>IF(A374="",0,IF(YEAR(A374)&lt;&gt;Properties!$C$5,0,N(D374)*IFERROR(INDEX(Lists!$D$1:$D$7,MATCH(C374,Lists!$A$1:$A$7,0)),0)))</f>
      </c>
    </row>
    <row r="375" spans="1:10" x14ac:dyDescent="0.25">
      <c r="A375" s="11"/>
      <c r="B375" s="19"/>
      <c r="C375" s="19"/>
      <c r="D375" s="23"/>
      <c r="E375" s="19"/>
      <c r="F375" s="13">
        <f>IF(B375="","",IFERROR(INDEX(Leases!$B$2:$B$101,MATCH(B375,Leases!$A$2:$A$101,0)),""))</f>
      </c>
      <c r="G375" s="16">
        <f>IF(A375="","",MONTH(A375))</f>
      </c>
      <c r="H375" s="22">
        <f>IF(A375="",0,IF(YEAR(A375)&lt;&gt;Properties!$C$5,0,N(D375)*IFERROR(INDEX(Lists!$B$1:$B$7,MATCH(C375,Lists!$A$1:$A$7,0)),0)))</f>
      </c>
      <c r="I375" s="22">
        <f>IF(A375="",0,IF(YEAR(A375)&lt;&gt;Properties!$C$5,0,N(D375)*IFERROR(INDEX(Lists!$C$1:$C$7,MATCH(C375,Lists!$A$1:$A$7,0)),0)))</f>
      </c>
      <c r="J375" s="22">
        <f>IF(A375="",0,IF(YEAR(A375)&lt;&gt;Properties!$C$5,0,N(D375)*IFERROR(INDEX(Lists!$D$1:$D$7,MATCH(C375,Lists!$A$1:$A$7,0)),0)))</f>
      </c>
    </row>
    <row r="376" spans="1:10" x14ac:dyDescent="0.25">
      <c r="A376" s="11"/>
      <c r="B376" s="19"/>
      <c r="C376" s="19"/>
      <c r="D376" s="23"/>
      <c r="E376" s="19"/>
      <c r="F376" s="13">
        <f>IF(B376="","",IFERROR(INDEX(Leases!$B$2:$B$101,MATCH(B376,Leases!$A$2:$A$101,0)),""))</f>
      </c>
      <c r="G376" s="16">
        <f>IF(A376="","",MONTH(A376))</f>
      </c>
      <c r="H376" s="22">
        <f>IF(A376="",0,IF(YEAR(A376)&lt;&gt;Properties!$C$5,0,N(D376)*IFERROR(INDEX(Lists!$B$1:$B$7,MATCH(C376,Lists!$A$1:$A$7,0)),0)))</f>
      </c>
      <c r="I376" s="22">
        <f>IF(A376="",0,IF(YEAR(A376)&lt;&gt;Properties!$C$5,0,N(D376)*IFERROR(INDEX(Lists!$C$1:$C$7,MATCH(C376,Lists!$A$1:$A$7,0)),0)))</f>
      </c>
      <c r="J376" s="22">
        <f>IF(A376="",0,IF(YEAR(A376)&lt;&gt;Properties!$C$5,0,N(D376)*IFERROR(INDEX(Lists!$D$1:$D$7,MATCH(C376,Lists!$A$1:$A$7,0)),0)))</f>
      </c>
    </row>
    <row r="377" spans="1:10" x14ac:dyDescent="0.25">
      <c r="A377" s="11"/>
      <c r="B377" s="19"/>
      <c r="C377" s="19"/>
      <c r="D377" s="23"/>
      <c r="E377" s="19"/>
      <c r="F377" s="13">
        <f>IF(B377="","",IFERROR(INDEX(Leases!$B$2:$B$101,MATCH(B377,Leases!$A$2:$A$101,0)),""))</f>
      </c>
      <c r="G377" s="16">
        <f>IF(A377="","",MONTH(A377))</f>
      </c>
      <c r="H377" s="22">
        <f>IF(A377="",0,IF(YEAR(A377)&lt;&gt;Properties!$C$5,0,N(D377)*IFERROR(INDEX(Lists!$B$1:$B$7,MATCH(C377,Lists!$A$1:$A$7,0)),0)))</f>
      </c>
      <c r="I377" s="22">
        <f>IF(A377="",0,IF(YEAR(A377)&lt;&gt;Properties!$C$5,0,N(D377)*IFERROR(INDEX(Lists!$C$1:$C$7,MATCH(C377,Lists!$A$1:$A$7,0)),0)))</f>
      </c>
      <c r="J377" s="22">
        <f>IF(A377="",0,IF(YEAR(A377)&lt;&gt;Properties!$C$5,0,N(D377)*IFERROR(INDEX(Lists!$D$1:$D$7,MATCH(C377,Lists!$A$1:$A$7,0)),0)))</f>
      </c>
    </row>
    <row r="378" spans="1:10" x14ac:dyDescent="0.25">
      <c r="A378" s="11"/>
      <c r="B378" s="19"/>
      <c r="C378" s="19"/>
      <c r="D378" s="23"/>
      <c r="E378" s="19"/>
      <c r="F378" s="13">
        <f>IF(B378="","",IFERROR(INDEX(Leases!$B$2:$B$101,MATCH(B378,Leases!$A$2:$A$101,0)),""))</f>
      </c>
      <c r="G378" s="16">
        <f>IF(A378="","",MONTH(A378))</f>
      </c>
      <c r="H378" s="22">
        <f>IF(A378="",0,IF(YEAR(A378)&lt;&gt;Properties!$C$5,0,N(D378)*IFERROR(INDEX(Lists!$B$1:$B$7,MATCH(C378,Lists!$A$1:$A$7,0)),0)))</f>
      </c>
      <c r="I378" s="22">
        <f>IF(A378="",0,IF(YEAR(A378)&lt;&gt;Properties!$C$5,0,N(D378)*IFERROR(INDEX(Lists!$C$1:$C$7,MATCH(C378,Lists!$A$1:$A$7,0)),0)))</f>
      </c>
      <c r="J378" s="22">
        <f>IF(A378="",0,IF(YEAR(A378)&lt;&gt;Properties!$C$5,0,N(D378)*IFERROR(INDEX(Lists!$D$1:$D$7,MATCH(C378,Lists!$A$1:$A$7,0)),0)))</f>
      </c>
    </row>
    <row r="379" spans="1:10" x14ac:dyDescent="0.25">
      <c r="A379" s="11"/>
      <c r="B379" s="19"/>
      <c r="C379" s="19"/>
      <c r="D379" s="23"/>
      <c r="E379" s="19"/>
      <c r="F379" s="13">
        <f>IF(B379="","",IFERROR(INDEX(Leases!$B$2:$B$101,MATCH(B379,Leases!$A$2:$A$101,0)),""))</f>
      </c>
      <c r="G379" s="16">
        <f>IF(A379="","",MONTH(A379))</f>
      </c>
      <c r="H379" s="22">
        <f>IF(A379="",0,IF(YEAR(A379)&lt;&gt;Properties!$C$5,0,N(D379)*IFERROR(INDEX(Lists!$B$1:$B$7,MATCH(C379,Lists!$A$1:$A$7,0)),0)))</f>
      </c>
      <c r="I379" s="22">
        <f>IF(A379="",0,IF(YEAR(A379)&lt;&gt;Properties!$C$5,0,N(D379)*IFERROR(INDEX(Lists!$C$1:$C$7,MATCH(C379,Lists!$A$1:$A$7,0)),0)))</f>
      </c>
      <c r="J379" s="22">
        <f>IF(A379="",0,IF(YEAR(A379)&lt;&gt;Properties!$C$5,0,N(D379)*IFERROR(INDEX(Lists!$D$1:$D$7,MATCH(C379,Lists!$A$1:$A$7,0)),0)))</f>
      </c>
    </row>
    <row r="380" spans="1:10" x14ac:dyDescent="0.25">
      <c r="A380" s="11"/>
      <c r="B380" s="19"/>
      <c r="C380" s="19"/>
      <c r="D380" s="23"/>
      <c r="E380" s="19"/>
      <c r="F380" s="13">
        <f>IF(B380="","",IFERROR(INDEX(Leases!$B$2:$B$101,MATCH(B380,Leases!$A$2:$A$101,0)),""))</f>
      </c>
      <c r="G380" s="16">
        <f>IF(A380="","",MONTH(A380))</f>
      </c>
      <c r="H380" s="22">
        <f>IF(A380="",0,IF(YEAR(A380)&lt;&gt;Properties!$C$5,0,N(D380)*IFERROR(INDEX(Lists!$B$1:$B$7,MATCH(C380,Lists!$A$1:$A$7,0)),0)))</f>
      </c>
      <c r="I380" s="22">
        <f>IF(A380="",0,IF(YEAR(A380)&lt;&gt;Properties!$C$5,0,N(D380)*IFERROR(INDEX(Lists!$C$1:$C$7,MATCH(C380,Lists!$A$1:$A$7,0)),0)))</f>
      </c>
      <c r="J380" s="22">
        <f>IF(A380="",0,IF(YEAR(A380)&lt;&gt;Properties!$C$5,0,N(D380)*IFERROR(INDEX(Lists!$D$1:$D$7,MATCH(C380,Lists!$A$1:$A$7,0)),0)))</f>
      </c>
    </row>
    <row r="381" spans="1:10" x14ac:dyDescent="0.25">
      <c r="A381" s="11"/>
      <c r="B381" s="19"/>
      <c r="C381" s="19"/>
      <c r="D381" s="23"/>
      <c r="E381" s="19"/>
      <c r="F381" s="13">
        <f>IF(B381="","",IFERROR(INDEX(Leases!$B$2:$B$101,MATCH(B381,Leases!$A$2:$A$101,0)),""))</f>
      </c>
      <c r="G381" s="16">
        <f>IF(A381="","",MONTH(A381))</f>
      </c>
      <c r="H381" s="22">
        <f>IF(A381="",0,IF(YEAR(A381)&lt;&gt;Properties!$C$5,0,N(D381)*IFERROR(INDEX(Lists!$B$1:$B$7,MATCH(C381,Lists!$A$1:$A$7,0)),0)))</f>
      </c>
      <c r="I381" s="22">
        <f>IF(A381="",0,IF(YEAR(A381)&lt;&gt;Properties!$C$5,0,N(D381)*IFERROR(INDEX(Lists!$C$1:$C$7,MATCH(C381,Lists!$A$1:$A$7,0)),0)))</f>
      </c>
      <c r="J381" s="22">
        <f>IF(A381="",0,IF(YEAR(A381)&lt;&gt;Properties!$C$5,0,N(D381)*IFERROR(INDEX(Lists!$D$1:$D$7,MATCH(C381,Lists!$A$1:$A$7,0)),0)))</f>
      </c>
    </row>
    <row r="382" spans="1:10" x14ac:dyDescent="0.25">
      <c r="A382" s="11"/>
      <c r="B382" s="19"/>
      <c r="C382" s="19"/>
      <c r="D382" s="23"/>
      <c r="E382" s="19"/>
      <c r="F382" s="13">
        <f>IF(B382="","",IFERROR(INDEX(Leases!$B$2:$B$101,MATCH(B382,Leases!$A$2:$A$101,0)),""))</f>
      </c>
      <c r="G382" s="16">
        <f>IF(A382="","",MONTH(A382))</f>
      </c>
      <c r="H382" s="22">
        <f>IF(A382="",0,IF(YEAR(A382)&lt;&gt;Properties!$C$5,0,N(D382)*IFERROR(INDEX(Lists!$B$1:$B$7,MATCH(C382,Lists!$A$1:$A$7,0)),0)))</f>
      </c>
      <c r="I382" s="22">
        <f>IF(A382="",0,IF(YEAR(A382)&lt;&gt;Properties!$C$5,0,N(D382)*IFERROR(INDEX(Lists!$C$1:$C$7,MATCH(C382,Lists!$A$1:$A$7,0)),0)))</f>
      </c>
      <c r="J382" s="22">
        <f>IF(A382="",0,IF(YEAR(A382)&lt;&gt;Properties!$C$5,0,N(D382)*IFERROR(INDEX(Lists!$D$1:$D$7,MATCH(C382,Lists!$A$1:$A$7,0)),0)))</f>
      </c>
    </row>
    <row r="383" spans="1:10" x14ac:dyDescent="0.25">
      <c r="A383" s="11"/>
      <c r="B383" s="19"/>
      <c r="C383" s="19"/>
      <c r="D383" s="23"/>
      <c r="E383" s="19"/>
      <c r="F383" s="13">
        <f>IF(B383="","",IFERROR(INDEX(Leases!$B$2:$B$101,MATCH(B383,Leases!$A$2:$A$101,0)),""))</f>
      </c>
      <c r="G383" s="16">
        <f>IF(A383="","",MONTH(A383))</f>
      </c>
      <c r="H383" s="22">
        <f>IF(A383="",0,IF(YEAR(A383)&lt;&gt;Properties!$C$5,0,N(D383)*IFERROR(INDEX(Lists!$B$1:$B$7,MATCH(C383,Lists!$A$1:$A$7,0)),0)))</f>
      </c>
      <c r="I383" s="22">
        <f>IF(A383="",0,IF(YEAR(A383)&lt;&gt;Properties!$C$5,0,N(D383)*IFERROR(INDEX(Lists!$C$1:$C$7,MATCH(C383,Lists!$A$1:$A$7,0)),0)))</f>
      </c>
      <c r="J383" s="22">
        <f>IF(A383="",0,IF(YEAR(A383)&lt;&gt;Properties!$C$5,0,N(D383)*IFERROR(INDEX(Lists!$D$1:$D$7,MATCH(C383,Lists!$A$1:$A$7,0)),0)))</f>
      </c>
    </row>
    <row r="384" spans="1:10" x14ac:dyDescent="0.25">
      <c r="A384" s="11"/>
      <c r="B384" s="19"/>
      <c r="C384" s="19"/>
      <c r="D384" s="23"/>
      <c r="E384" s="19"/>
      <c r="F384" s="13">
        <f>IF(B384="","",IFERROR(INDEX(Leases!$B$2:$B$101,MATCH(B384,Leases!$A$2:$A$101,0)),""))</f>
      </c>
      <c r="G384" s="16">
        <f>IF(A384="","",MONTH(A384))</f>
      </c>
      <c r="H384" s="22">
        <f>IF(A384="",0,IF(YEAR(A384)&lt;&gt;Properties!$C$5,0,N(D384)*IFERROR(INDEX(Lists!$B$1:$B$7,MATCH(C384,Lists!$A$1:$A$7,0)),0)))</f>
      </c>
      <c r="I384" s="22">
        <f>IF(A384="",0,IF(YEAR(A384)&lt;&gt;Properties!$C$5,0,N(D384)*IFERROR(INDEX(Lists!$C$1:$C$7,MATCH(C384,Lists!$A$1:$A$7,0)),0)))</f>
      </c>
      <c r="J384" s="22">
        <f>IF(A384="",0,IF(YEAR(A384)&lt;&gt;Properties!$C$5,0,N(D384)*IFERROR(INDEX(Lists!$D$1:$D$7,MATCH(C384,Lists!$A$1:$A$7,0)),0)))</f>
      </c>
    </row>
    <row r="385" spans="1:10" x14ac:dyDescent="0.25">
      <c r="A385" s="11"/>
      <c r="B385" s="19"/>
      <c r="C385" s="19"/>
      <c r="D385" s="23"/>
      <c r="E385" s="19"/>
      <c r="F385" s="13">
        <f>IF(B385="","",IFERROR(INDEX(Leases!$B$2:$B$101,MATCH(B385,Leases!$A$2:$A$101,0)),""))</f>
      </c>
      <c r="G385" s="16">
        <f>IF(A385="","",MONTH(A385))</f>
      </c>
      <c r="H385" s="22">
        <f>IF(A385="",0,IF(YEAR(A385)&lt;&gt;Properties!$C$5,0,N(D385)*IFERROR(INDEX(Lists!$B$1:$B$7,MATCH(C385,Lists!$A$1:$A$7,0)),0)))</f>
      </c>
      <c r="I385" s="22">
        <f>IF(A385="",0,IF(YEAR(A385)&lt;&gt;Properties!$C$5,0,N(D385)*IFERROR(INDEX(Lists!$C$1:$C$7,MATCH(C385,Lists!$A$1:$A$7,0)),0)))</f>
      </c>
      <c r="J385" s="22">
        <f>IF(A385="",0,IF(YEAR(A385)&lt;&gt;Properties!$C$5,0,N(D385)*IFERROR(INDEX(Lists!$D$1:$D$7,MATCH(C385,Lists!$A$1:$A$7,0)),0)))</f>
      </c>
    </row>
    <row r="386" spans="1:10" x14ac:dyDescent="0.25">
      <c r="A386" s="11"/>
      <c r="B386" s="19"/>
      <c r="C386" s="19"/>
      <c r="D386" s="23"/>
      <c r="E386" s="19"/>
      <c r="F386" s="13">
        <f>IF(B386="","",IFERROR(INDEX(Leases!$B$2:$B$101,MATCH(B386,Leases!$A$2:$A$101,0)),""))</f>
      </c>
      <c r="G386" s="16">
        <f>IF(A386="","",MONTH(A386))</f>
      </c>
      <c r="H386" s="22">
        <f>IF(A386="",0,IF(YEAR(A386)&lt;&gt;Properties!$C$5,0,N(D386)*IFERROR(INDEX(Lists!$B$1:$B$7,MATCH(C386,Lists!$A$1:$A$7,0)),0)))</f>
      </c>
      <c r="I386" s="22">
        <f>IF(A386="",0,IF(YEAR(A386)&lt;&gt;Properties!$C$5,0,N(D386)*IFERROR(INDEX(Lists!$C$1:$C$7,MATCH(C386,Lists!$A$1:$A$7,0)),0)))</f>
      </c>
      <c r="J386" s="22">
        <f>IF(A386="",0,IF(YEAR(A386)&lt;&gt;Properties!$C$5,0,N(D386)*IFERROR(INDEX(Lists!$D$1:$D$7,MATCH(C386,Lists!$A$1:$A$7,0)),0)))</f>
      </c>
    </row>
    <row r="387" spans="1:10" x14ac:dyDescent="0.25">
      <c r="A387" s="11"/>
      <c r="B387" s="19"/>
      <c r="C387" s="19"/>
      <c r="D387" s="23"/>
      <c r="E387" s="19"/>
      <c r="F387" s="13">
        <f>IF(B387="","",IFERROR(INDEX(Leases!$B$2:$B$101,MATCH(B387,Leases!$A$2:$A$101,0)),""))</f>
      </c>
      <c r="G387" s="16">
        <f>IF(A387="","",MONTH(A387))</f>
      </c>
      <c r="H387" s="22">
        <f>IF(A387="",0,IF(YEAR(A387)&lt;&gt;Properties!$C$5,0,N(D387)*IFERROR(INDEX(Lists!$B$1:$B$7,MATCH(C387,Lists!$A$1:$A$7,0)),0)))</f>
      </c>
      <c r="I387" s="22">
        <f>IF(A387="",0,IF(YEAR(A387)&lt;&gt;Properties!$C$5,0,N(D387)*IFERROR(INDEX(Lists!$C$1:$C$7,MATCH(C387,Lists!$A$1:$A$7,0)),0)))</f>
      </c>
      <c r="J387" s="22">
        <f>IF(A387="",0,IF(YEAR(A387)&lt;&gt;Properties!$C$5,0,N(D387)*IFERROR(INDEX(Lists!$D$1:$D$7,MATCH(C387,Lists!$A$1:$A$7,0)),0)))</f>
      </c>
    </row>
    <row r="388" spans="1:10" x14ac:dyDescent="0.25">
      <c r="A388" s="11"/>
      <c r="B388" s="19"/>
      <c r="C388" s="19"/>
      <c r="D388" s="23"/>
      <c r="E388" s="19"/>
      <c r="F388" s="13">
        <f>IF(B388="","",IFERROR(INDEX(Leases!$B$2:$B$101,MATCH(B388,Leases!$A$2:$A$101,0)),""))</f>
      </c>
      <c r="G388" s="16">
        <f>IF(A388="","",MONTH(A388))</f>
      </c>
      <c r="H388" s="22">
        <f>IF(A388="",0,IF(YEAR(A388)&lt;&gt;Properties!$C$5,0,N(D388)*IFERROR(INDEX(Lists!$B$1:$B$7,MATCH(C388,Lists!$A$1:$A$7,0)),0)))</f>
      </c>
      <c r="I388" s="22">
        <f>IF(A388="",0,IF(YEAR(A388)&lt;&gt;Properties!$C$5,0,N(D388)*IFERROR(INDEX(Lists!$C$1:$C$7,MATCH(C388,Lists!$A$1:$A$7,0)),0)))</f>
      </c>
      <c r="J388" s="22">
        <f>IF(A388="",0,IF(YEAR(A388)&lt;&gt;Properties!$C$5,0,N(D388)*IFERROR(INDEX(Lists!$D$1:$D$7,MATCH(C388,Lists!$A$1:$A$7,0)),0)))</f>
      </c>
    </row>
    <row r="389" spans="1:10" x14ac:dyDescent="0.25">
      <c r="A389" s="11"/>
      <c r="B389" s="19"/>
      <c r="C389" s="19"/>
      <c r="D389" s="23"/>
      <c r="E389" s="19"/>
      <c r="F389" s="13">
        <f>IF(B389="","",IFERROR(INDEX(Leases!$B$2:$B$101,MATCH(B389,Leases!$A$2:$A$101,0)),""))</f>
      </c>
      <c r="G389" s="16">
        <f>IF(A389="","",MONTH(A389))</f>
      </c>
      <c r="H389" s="22">
        <f>IF(A389="",0,IF(YEAR(A389)&lt;&gt;Properties!$C$5,0,N(D389)*IFERROR(INDEX(Lists!$B$1:$B$7,MATCH(C389,Lists!$A$1:$A$7,0)),0)))</f>
      </c>
      <c r="I389" s="22">
        <f>IF(A389="",0,IF(YEAR(A389)&lt;&gt;Properties!$C$5,0,N(D389)*IFERROR(INDEX(Lists!$C$1:$C$7,MATCH(C389,Lists!$A$1:$A$7,0)),0)))</f>
      </c>
      <c r="J389" s="22">
        <f>IF(A389="",0,IF(YEAR(A389)&lt;&gt;Properties!$C$5,0,N(D389)*IFERROR(INDEX(Lists!$D$1:$D$7,MATCH(C389,Lists!$A$1:$A$7,0)),0)))</f>
      </c>
    </row>
    <row r="390" spans="1:10" x14ac:dyDescent="0.25">
      <c r="A390" s="11"/>
      <c r="B390" s="19"/>
      <c r="C390" s="19"/>
      <c r="D390" s="23"/>
      <c r="E390" s="19"/>
      <c r="F390" s="13">
        <f>IF(B390="","",IFERROR(INDEX(Leases!$B$2:$B$101,MATCH(B390,Leases!$A$2:$A$101,0)),""))</f>
      </c>
      <c r="G390" s="16">
        <f>IF(A390="","",MONTH(A390))</f>
      </c>
      <c r="H390" s="22">
        <f>IF(A390="",0,IF(YEAR(A390)&lt;&gt;Properties!$C$5,0,N(D390)*IFERROR(INDEX(Lists!$B$1:$B$7,MATCH(C390,Lists!$A$1:$A$7,0)),0)))</f>
      </c>
      <c r="I390" s="22">
        <f>IF(A390="",0,IF(YEAR(A390)&lt;&gt;Properties!$C$5,0,N(D390)*IFERROR(INDEX(Lists!$C$1:$C$7,MATCH(C390,Lists!$A$1:$A$7,0)),0)))</f>
      </c>
      <c r="J390" s="22">
        <f>IF(A390="",0,IF(YEAR(A390)&lt;&gt;Properties!$C$5,0,N(D390)*IFERROR(INDEX(Lists!$D$1:$D$7,MATCH(C390,Lists!$A$1:$A$7,0)),0)))</f>
      </c>
    </row>
    <row r="391" spans="1:10" x14ac:dyDescent="0.25">
      <c r="A391" s="11"/>
      <c r="B391" s="19"/>
      <c r="C391" s="19"/>
      <c r="D391" s="23"/>
      <c r="E391" s="19"/>
      <c r="F391" s="13">
        <f>IF(B391="","",IFERROR(INDEX(Leases!$B$2:$B$101,MATCH(B391,Leases!$A$2:$A$101,0)),""))</f>
      </c>
      <c r="G391" s="16">
        <f>IF(A391="","",MONTH(A391))</f>
      </c>
      <c r="H391" s="22">
        <f>IF(A391="",0,IF(YEAR(A391)&lt;&gt;Properties!$C$5,0,N(D391)*IFERROR(INDEX(Lists!$B$1:$B$7,MATCH(C391,Lists!$A$1:$A$7,0)),0)))</f>
      </c>
      <c r="I391" s="22">
        <f>IF(A391="",0,IF(YEAR(A391)&lt;&gt;Properties!$C$5,0,N(D391)*IFERROR(INDEX(Lists!$C$1:$C$7,MATCH(C391,Lists!$A$1:$A$7,0)),0)))</f>
      </c>
      <c r="J391" s="22">
        <f>IF(A391="",0,IF(YEAR(A391)&lt;&gt;Properties!$C$5,0,N(D391)*IFERROR(INDEX(Lists!$D$1:$D$7,MATCH(C391,Lists!$A$1:$A$7,0)),0)))</f>
      </c>
    </row>
    <row r="392" spans="1:10" x14ac:dyDescent="0.25">
      <c r="A392" s="11"/>
      <c r="B392" s="19"/>
      <c r="C392" s="19"/>
      <c r="D392" s="23"/>
      <c r="E392" s="19"/>
      <c r="F392" s="13">
        <f>IF(B392="","",IFERROR(INDEX(Leases!$B$2:$B$101,MATCH(B392,Leases!$A$2:$A$101,0)),""))</f>
      </c>
      <c r="G392" s="16">
        <f>IF(A392="","",MONTH(A392))</f>
      </c>
      <c r="H392" s="22">
        <f>IF(A392="",0,IF(YEAR(A392)&lt;&gt;Properties!$C$5,0,N(D392)*IFERROR(INDEX(Lists!$B$1:$B$7,MATCH(C392,Lists!$A$1:$A$7,0)),0)))</f>
      </c>
      <c r="I392" s="22">
        <f>IF(A392="",0,IF(YEAR(A392)&lt;&gt;Properties!$C$5,0,N(D392)*IFERROR(INDEX(Lists!$C$1:$C$7,MATCH(C392,Lists!$A$1:$A$7,0)),0)))</f>
      </c>
      <c r="J392" s="22">
        <f>IF(A392="",0,IF(YEAR(A392)&lt;&gt;Properties!$C$5,0,N(D392)*IFERROR(INDEX(Lists!$D$1:$D$7,MATCH(C392,Lists!$A$1:$A$7,0)),0)))</f>
      </c>
    </row>
    <row r="393" spans="1:10" x14ac:dyDescent="0.25">
      <c r="A393" s="11"/>
      <c r="B393" s="19"/>
      <c r="C393" s="19"/>
      <c r="D393" s="23"/>
      <c r="E393" s="19"/>
      <c r="F393" s="13">
        <f>IF(B393="","",IFERROR(INDEX(Leases!$B$2:$B$101,MATCH(B393,Leases!$A$2:$A$101,0)),""))</f>
      </c>
      <c r="G393" s="16">
        <f>IF(A393="","",MONTH(A393))</f>
      </c>
      <c r="H393" s="22">
        <f>IF(A393="",0,IF(YEAR(A393)&lt;&gt;Properties!$C$5,0,N(D393)*IFERROR(INDEX(Lists!$B$1:$B$7,MATCH(C393,Lists!$A$1:$A$7,0)),0)))</f>
      </c>
      <c r="I393" s="22">
        <f>IF(A393="",0,IF(YEAR(A393)&lt;&gt;Properties!$C$5,0,N(D393)*IFERROR(INDEX(Lists!$C$1:$C$7,MATCH(C393,Lists!$A$1:$A$7,0)),0)))</f>
      </c>
      <c r="J393" s="22">
        <f>IF(A393="",0,IF(YEAR(A393)&lt;&gt;Properties!$C$5,0,N(D393)*IFERROR(INDEX(Lists!$D$1:$D$7,MATCH(C393,Lists!$A$1:$A$7,0)),0)))</f>
      </c>
    </row>
    <row r="394" spans="1:10" x14ac:dyDescent="0.25">
      <c r="A394" s="11"/>
      <c r="B394" s="19"/>
      <c r="C394" s="19"/>
      <c r="D394" s="23"/>
      <c r="E394" s="19"/>
      <c r="F394" s="13">
        <f>IF(B394="","",IFERROR(INDEX(Leases!$B$2:$B$101,MATCH(B394,Leases!$A$2:$A$101,0)),""))</f>
      </c>
      <c r="G394" s="16">
        <f>IF(A394="","",MONTH(A394))</f>
      </c>
      <c r="H394" s="22">
        <f>IF(A394="",0,IF(YEAR(A394)&lt;&gt;Properties!$C$5,0,N(D394)*IFERROR(INDEX(Lists!$B$1:$B$7,MATCH(C394,Lists!$A$1:$A$7,0)),0)))</f>
      </c>
      <c r="I394" s="22">
        <f>IF(A394="",0,IF(YEAR(A394)&lt;&gt;Properties!$C$5,0,N(D394)*IFERROR(INDEX(Lists!$C$1:$C$7,MATCH(C394,Lists!$A$1:$A$7,0)),0)))</f>
      </c>
      <c r="J394" s="22">
        <f>IF(A394="",0,IF(YEAR(A394)&lt;&gt;Properties!$C$5,0,N(D394)*IFERROR(INDEX(Lists!$D$1:$D$7,MATCH(C394,Lists!$A$1:$A$7,0)),0)))</f>
      </c>
    </row>
    <row r="395" spans="1:10" x14ac:dyDescent="0.25">
      <c r="A395" s="11"/>
      <c r="B395" s="19"/>
      <c r="C395" s="19"/>
      <c r="D395" s="23"/>
      <c r="E395" s="19"/>
      <c r="F395" s="13">
        <f>IF(B395="","",IFERROR(INDEX(Leases!$B$2:$B$101,MATCH(B395,Leases!$A$2:$A$101,0)),""))</f>
      </c>
      <c r="G395" s="16">
        <f>IF(A395="","",MONTH(A395))</f>
      </c>
      <c r="H395" s="22">
        <f>IF(A395="",0,IF(YEAR(A395)&lt;&gt;Properties!$C$5,0,N(D395)*IFERROR(INDEX(Lists!$B$1:$B$7,MATCH(C395,Lists!$A$1:$A$7,0)),0)))</f>
      </c>
      <c r="I395" s="22">
        <f>IF(A395="",0,IF(YEAR(A395)&lt;&gt;Properties!$C$5,0,N(D395)*IFERROR(INDEX(Lists!$C$1:$C$7,MATCH(C395,Lists!$A$1:$A$7,0)),0)))</f>
      </c>
      <c r="J395" s="22">
        <f>IF(A395="",0,IF(YEAR(A395)&lt;&gt;Properties!$C$5,0,N(D395)*IFERROR(INDEX(Lists!$D$1:$D$7,MATCH(C395,Lists!$A$1:$A$7,0)),0)))</f>
      </c>
    </row>
    <row r="396" spans="1:10" x14ac:dyDescent="0.25">
      <c r="A396" s="11"/>
      <c r="B396" s="19"/>
      <c r="C396" s="19"/>
      <c r="D396" s="23"/>
      <c r="E396" s="19"/>
      <c r="F396" s="13">
        <f>IF(B396="","",IFERROR(INDEX(Leases!$B$2:$B$101,MATCH(B396,Leases!$A$2:$A$101,0)),""))</f>
      </c>
      <c r="G396" s="16">
        <f>IF(A396="","",MONTH(A396))</f>
      </c>
      <c r="H396" s="22">
        <f>IF(A396="",0,IF(YEAR(A396)&lt;&gt;Properties!$C$5,0,N(D396)*IFERROR(INDEX(Lists!$B$1:$B$7,MATCH(C396,Lists!$A$1:$A$7,0)),0)))</f>
      </c>
      <c r="I396" s="22">
        <f>IF(A396="",0,IF(YEAR(A396)&lt;&gt;Properties!$C$5,0,N(D396)*IFERROR(INDEX(Lists!$C$1:$C$7,MATCH(C396,Lists!$A$1:$A$7,0)),0)))</f>
      </c>
      <c r="J396" s="22">
        <f>IF(A396="",0,IF(YEAR(A396)&lt;&gt;Properties!$C$5,0,N(D396)*IFERROR(INDEX(Lists!$D$1:$D$7,MATCH(C396,Lists!$A$1:$A$7,0)),0)))</f>
      </c>
    </row>
    <row r="397" spans="1:10" x14ac:dyDescent="0.25">
      <c r="A397" s="11"/>
      <c r="B397" s="19"/>
      <c r="C397" s="19"/>
      <c r="D397" s="23"/>
      <c r="E397" s="19"/>
      <c r="F397" s="13">
        <f>IF(B397="","",IFERROR(INDEX(Leases!$B$2:$B$101,MATCH(B397,Leases!$A$2:$A$101,0)),""))</f>
      </c>
      <c r="G397" s="16">
        <f>IF(A397="","",MONTH(A397))</f>
      </c>
      <c r="H397" s="22">
        <f>IF(A397="",0,IF(YEAR(A397)&lt;&gt;Properties!$C$5,0,N(D397)*IFERROR(INDEX(Lists!$B$1:$B$7,MATCH(C397,Lists!$A$1:$A$7,0)),0)))</f>
      </c>
      <c r="I397" s="22">
        <f>IF(A397="",0,IF(YEAR(A397)&lt;&gt;Properties!$C$5,0,N(D397)*IFERROR(INDEX(Lists!$C$1:$C$7,MATCH(C397,Lists!$A$1:$A$7,0)),0)))</f>
      </c>
      <c r="J397" s="22">
        <f>IF(A397="",0,IF(YEAR(A397)&lt;&gt;Properties!$C$5,0,N(D397)*IFERROR(INDEX(Lists!$D$1:$D$7,MATCH(C397,Lists!$A$1:$A$7,0)),0)))</f>
      </c>
    </row>
    <row r="398" spans="1:10" x14ac:dyDescent="0.25">
      <c r="A398" s="11"/>
      <c r="B398" s="19"/>
      <c r="C398" s="19"/>
      <c r="D398" s="23"/>
      <c r="E398" s="19"/>
      <c r="F398" s="13">
        <f>IF(B398="","",IFERROR(INDEX(Leases!$B$2:$B$101,MATCH(B398,Leases!$A$2:$A$101,0)),""))</f>
      </c>
      <c r="G398" s="16">
        <f>IF(A398="","",MONTH(A398))</f>
      </c>
      <c r="H398" s="22">
        <f>IF(A398="",0,IF(YEAR(A398)&lt;&gt;Properties!$C$5,0,N(D398)*IFERROR(INDEX(Lists!$B$1:$B$7,MATCH(C398,Lists!$A$1:$A$7,0)),0)))</f>
      </c>
      <c r="I398" s="22">
        <f>IF(A398="",0,IF(YEAR(A398)&lt;&gt;Properties!$C$5,0,N(D398)*IFERROR(INDEX(Lists!$C$1:$C$7,MATCH(C398,Lists!$A$1:$A$7,0)),0)))</f>
      </c>
      <c r="J398" s="22">
        <f>IF(A398="",0,IF(YEAR(A398)&lt;&gt;Properties!$C$5,0,N(D398)*IFERROR(INDEX(Lists!$D$1:$D$7,MATCH(C398,Lists!$A$1:$A$7,0)),0)))</f>
      </c>
    </row>
    <row r="399" spans="1:10" x14ac:dyDescent="0.25">
      <c r="A399" s="11"/>
      <c r="B399" s="19"/>
      <c r="C399" s="19"/>
      <c r="D399" s="23"/>
      <c r="E399" s="19"/>
      <c r="F399" s="13">
        <f>IF(B399="","",IFERROR(INDEX(Leases!$B$2:$B$101,MATCH(B399,Leases!$A$2:$A$101,0)),""))</f>
      </c>
      <c r="G399" s="16">
        <f>IF(A399="","",MONTH(A399))</f>
      </c>
      <c r="H399" s="22">
        <f>IF(A399="",0,IF(YEAR(A399)&lt;&gt;Properties!$C$5,0,N(D399)*IFERROR(INDEX(Lists!$B$1:$B$7,MATCH(C399,Lists!$A$1:$A$7,0)),0)))</f>
      </c>
      <c r="I399" s="22">
        <f>IF(A399="",0,IF(YEAR(A399)&lt;&gt;Properties!$C$5,0,N(D399)*IFERROR(INDEX(Lists!$C$1:$C$7,MATCH(C399,Lists!$A$1:$A$7,0)),0)))</f>
      </c>
      <c r="J399" s="22">
        <f>IF(A399="",0,IF(YEAR(A399)&lt;&gt;Properties!$C$5,0,N(D399)*IFERROR(INDEX(Lists!$D$1:$D$7,MATCH(C399,Lists!$A$1:$A$7,0)),0)))</f>
      </c>
    </row>
    <row r="400" spans="1:10" x14ac:dyDescent="0.25">
      <c r="A400" s="11"/>
      <c r="B400" s="19"/>
      <c r="C400" s="19"/>
      <c r="D400" s="23"/>
      <c r="E400" s="19"/>
      <c r="F400" s="13">
        <f>IF(B400="","",IFERROR(INDEX(Leases!$B$2:$B$101,MATCH(B400,Leases!$A$2:$A$101,0)),""))</f>
      </c>
      <c r="G400" s="16">
        <f>IF(A400="","",MONTH(A400))</f>
      </c>
      <c r="H400" s="22">
        <f>IF(A400="",0,IF(YEAR(A400)&lt;&gt;Properties!$C$5,0,N(D400)*IFERROR(INDEX(Lists!$B$1:$B$7,MATCH(C400,Lists!$A$1:$A$7,0)),0)))</f>
      </c>
      <c r="I400" s="22">
        <f>IF(A400="",0,IF(YEAR(A400)&lt;&gt;Properties!$C$5,0,N(D400)*IFERROR(INDEX(Lists!$C$1:$C$7,MATCH(C400,Lists!$A$1:$A$7,0)),0)))</f>
      </c>
      <c r="J400" s="22">
        <f>IF(A400="",0,IF(YEAR(A400)&lt;&gt;Properties!$C$5,0,N(D400)*IFERROR(INDEX(Lists!$D$1:$D$7,MATCH(C400,Lists!$A$1:$A$7,0)),0)))</f>
      </c>
    </row>
    <row r="401" spans="1:10" x14ac:dyDescent="0.25">
      <c r="A401" s="11"/>
      <c r="B401" s="19"/>
      <c r="C401" s="19"/>
      <c r="D401" s="23"/>
      <c r="E401" s="19"/>
      <c r="F401" s="13">
        <f>IF(B401="","",IFERROR(INDEX(Leases!$B$2:$B$101,MATCH(B401,Leases!$A$2:$A$101,0)),""))</f>
      </c>
      <c r="G401" s="16">
        <f>IF(A401="","",MONTH(A401))</f>
      </c>
      <c r="H401" s="22">
        <f>IF(A401="",0,IF(YEAR(A401)&lt;&gt;Properties!$C$5,0,N(D401)*IFERROR(INDEX(Lists!$B$1:$B$7,MATCH(C401,Lists!$A$1:$A$7,0)),0)))</f>
      </c>
      <c r="I401" s="22">
        <f>IF(A401="",0,IF(YEAR(A401)&lt;&gt;Properties!$C$5,0,N(D401)*IFERROR(INDEX(Lists!$C$1:$C$7,MATCH(C401,Lists!$A$1:$A$7,0)),0)))</f>
      </c>
      <c r="J401" s="22">
        <f>IF(A401="",0,IF(YEAR(A401)&lt;&gt;Properties!$C$5,0,N(D401)*IFERROR(INDEX(Lists!$D$1:$D$7,MATCH(C401,Lists!$A$1:$A$7,0)),0)))</f>
      </c>
    </row>
    <row r="402" spans="1:10" x14ac:dyDescent="0.25">
      <c r="A402" s="11"/>
      <c r="B402" s="19"/>
      <c r="C402" s="19"/>
      <c r="D402" s="23"/>
      <c r="E402" s="19"/>
      <c r="F402" s="13">
        <f>IF(B402="","",IFERROR(INDEX(Leases!$B$2:$B$101,MATCH(B402,Leases!$A$2:$A$101,0)),""))</f>
      </c>
      <c r="G402" s="16">
        <f>IF(A402="","",MONTH(A402))</f>
      </c>
      <c r="H402" s="22">
        <f>IF(A402="",0,IF(YEAR(A402)&lt;&gt;Properties!$C$5,0,N(D402)*IFERROR(INDEX(Lists!$B$1:$B$7,MATCH(C402,Lists!$A$1:$A$7,0)),0)))</f>
      </c>
      <c r="I402" s="22">
        <f>IF(A402="",0,IF(YEAR(A402)&lt;&gt;Properties!$C$5,0,N(D402)*IFERROR(INDEX(Lists!$C$1:$C$7,MATCH(C402,Lists!$A$1:$A$7,0)),0)))</f>
      </c>
      <c r="J402" s="22">
        <f>IF(A402="",0,IF(YEAR(A402)&lt;&gt;Properties!$C$5,0,N(D402)*IFERROR(INDEX(Lists!$D$1:$D$7,MATCH(C402,Lists!$A$1:$A$7,0)),0)))</f>
      </c>
    </row>
    <row r="403" spans="1:10" x14ac:dyDescent="0.25">
      <c r="A403" s="11"/>
      <c r="B403" s="19"/>
      <c r="C403" s="19"/>
      <c r="D403" s="23"/>
      <c r="E403" s="19"/>
      <c r="F403" s="13">
        <f>IF(B403="","",IFERROR(INDEX(Leases!$B$2:$B$101,MATCH(B403,Leases!$A$2:$A$101,0)),""))</f>
      </c>
      <c r="G403" s="16">
        <f>IF(A403="","",MONTH(A403))</f>
      </c>
      <c r="H403" s="22">
        <f>IF(A403="",0,IF(YEAR(A403)&lt;&gt;Properties!$C$5,0,N(D403)*IFERROR(INDEX(Lists!$B$1:$B$7,MATCH(C403,Lists!$A$1:$A$7,0)),0)))</f>
      </c>
      <c r="I403" s="22">
        <f>IF(A403="",0,IF(YEAR(A403)&lt;&gt;Properties!$C$5,0,N(D403)*IFERROR(INDEX(Lists!$C$1:$C$7,MATCH(C403,Lists!$A$1:$A$7,0)),0)))</f>
      </c>
      <c r="J403" s="22">
        <f>IF(A403="",0,IF(YEAR(A403)&lt;&gt;Properties!$C$5,0,N(D403)*IFERROR(INDEX(Lists!$D$1:$D$7,MATCH(C403,Lists!$A$1:$A$7,0)),0)))</f>
      </c>
    </row>
    <row r="404" spans="1:10" x14ac:dyDescent="0.25">
      <c r="A404" s="11"/>
      <c r="B404" s="19"/>
      <c r="C404" s="19"/>
      <c r="D404" s="23"/>
      <c r="E404" s="19"/>
      <c r="F404" s="13">
        <f>IF(B404="","",IFERROR(INDEX(Leases!$B$2:$B$101,MATCH(B404,Leases!$A$2:$A$101,0)),""))</f>
      </c>
      <c r="G404" s="16">
        <f>IF(A404="","",MONTH(A404))</f>
      </c>
      <c r="H404" s="22">
        <f>IF(A404="",0,IF(YEAR(A404)&lt;&gt;Properties!$C$5,0,N(D404)*IFERROR(INDEX(Lists!$B$1:$B$7,MATCH(C404,Lists!$A$1:$A$7,0)),0)))</f>
      </c>
      <c r="I404" s="22">
        <f>IF(A404="",0,IF(YEAR(A404)&lt;&gt;Properties!$C$5,0,N(D404)*IFERROR(INDEX(Lists!$C$1:$C$7,MATCH(C404,Lists!$A$1:$A$7,0)),0)))</f>
      </c>
      <c r="J404" s="22">
        <f>IF(A404="",0,IF(YEAR(A404)&lt;&gt;Properties!$C$5,0,N(D404)*IFERROR(INDEX(Lists!$D$1:$D$7,MATCH(C404,Lists!$A$1:$A$7,0)),0)))</f>
      </c>
    </row>
    <row r="405" spans="1:10" x14ac:dyDescent="0.25">
      <c r="A405" s="11"/>
      <c r="B405" s="19"/>
      <c r="C405" s="19"/>
      <c r="D405" s="23"/>
      <c r="E405" s="19"/>
      <c r="F405" s="13">
        <f>IF(B405="","",IFERROR(INDEX(Leases!$B$2:$B$101,MATCH(B405,Leases!$A$2:$A$101,0)),""))</f>
      </c>
      <c r="G405" s="16">
        <f>IF(A405="","",MONTH(A405))</f>
      </c>
      <c r="H405" s="22">
        <f>IF(A405="",0,IF(YEAR(A405)&lt;&gt;Properties!$C$5,0,N(D405)*IFERROR(INDEX(Lists!$B$1:$B$7,MATCH(C405,Lists!$A$1:$A$7,0)),0)))</f>
      </c>
      <c r="I405" s="22">
        <f>IF(A405="",0,IF(YEAR(A405)&lt;&gt;Properties!$C$5,0,N(D405)*IFERROR(INDEX(Lists!$C$1:$C$7,MATCH(C405,Lists!$A$1:$A$7,0)),0)))</f>
      </c>
      <c r="J405" s="22">
        <f>IF(A405="",0,IF(YEAR(A405)&lt;&gt;Properties!$C$5,0,N(D405)*IFERROR(INDEX(Lists!$D$1:$D$7,MATCH(C405,Lists!$A$1:$A$7,0)),0)))</f>
      </c>
    </row>
    <row r="406" spans="1:10" x14ac:dyDescent="0.25">
      <c r="A406" s="11"/>
      <c r="B406" s="19"/>
      <c r="C406" s="19"/>
      <c r="D406" s="23"/>
      <c r="E406" s="19"/>
      <c r="F406" s="13">
        <f>IF(B406="","",IFERROR(INDEX(Leases!$B$2:$B$101,MATCH(B406,Leases!$A$2:$A$101,0)),""))</f>
      </c>
      <c r="G406" s="16">
        <f>IF(A406="","",MONTH(A406))</f>
      </c>
      <c r="H406" s="22">
        <f>IF(A406="",0,IF(YEAR(A406)&lt;&gt;Properties!$C$5,0,N(D406)*IFERROR(INDEX(Lists!$B$1:$B$7,MATCH(C406,Lists!$A$1:$A$7,0)),0)))</f>
      </c>
      <c r="I406" s="22">
        <f>IF(A406="",0,IF(YEAR(A406)&lt;&gt;Properties!$C$5,0,N(D406)*IFERROR(INDEX(Lists!$C$1:$C$7,MATCH(C406,Lists!$A$1:$A$7,0)),0)))</f>
      </c>
      <c r="J406" s="22">
        <f>IF(A406="",0,IF(YEAR(A406)&lt;&gt;Properties!$C$5,0,N(D406)*IFERROR(INDEX(Lists!$D$1:$D$7,MATCH(C406,Lists!$A$1:$A$7,0)),0)))</f>
      </c>
    </row>
    <row r="407" spans="1:10" x14ac:dyDescent="0.25">
      <c r="A407" s="11"/>
      <c r="B407" s="19"/>
      <c r="C407" s="19"/>
      <c r="D407" s="23"/>
      <c r="E407" s="19"/>
      <c r="F407" s="13">
        <f>IF(B407="","",IFERROR(INDEX(Leases!$B$2:$B$101,MATCH(B407,Leases!$A$2:$A$101,0)),""))</f>
      </c>
      <c r="G407" s="16">
        <f>IF(A407="","",MONTH(A407))</f>
      </c>
      <c r="H407" s="22">
        <f>IF(A407="",0,IF(YEAR(A407)&lt;&gt;Properties!$C$5,0,N(D407)*IFERROR(INDEX(Lists!$B$1:$B$7,MATCH(C407,Lists!$A$1:$A$7,0)),0)))</f>
      </c>
      <c r="I407" s="22">
        <f>IF(A407="",0,IF(YEAR(A407)&lt;&gt;Properties!$C$5,0,N(D407)*IFERROR(INDEX(Lists!$C$1:$C$7,MATCH(C407,Lists!$A$1:$A$7,0)),0)))</f>
      </c>
      <c r="J407" s="22">
        <f>IF(A407="",0,IF(YEAR(A407)&lt;&gt;Properties!$C$5,0,N(D407)*IFERROR(INDEX(Lists!$D$1:$D$7,MATCH(C407,Lists!$A$1:$A$7,0)),0)))</f>
      </c>
    </row>
    <row r="408" spans="1:10" x14ac:dyDescent="0.25">
      <c r="A408" s="11"/>
      <c r="B408" s="19"/>
      <c r="C408" s="19"/>
      <c r="D408" s="23"/>
      <c r="E408" s="19"/>
      <c r="F408" s="13">
        <f>IF(B408="","",IFERROR(INDEX(Leases!$B$2:$B$101,MATCH(B408,Leases!$A$2:$A$101,0)),""))</f>
      </c>
      <c r="G408" s="16">
        <f>IF(A408="","",MONTH(A408))</f>
      </c>
      <c r="H408" s="22">
        <f>IF(A408="",0,IF(YEAR(A408)&lt;&gt;Properties!$C$5,0,N(D408)*IFERROR(INDEX(Lists!$B$1:$B$7,MATCH(C408,Lists!$A$1:$A$7,0)),0)))</f>
      </c>
      <c r="I408" s="22">
        <f>IF(A408="",0,IF(YEAR(A408)&lt;&gt;Properties!$C$5,0,N(D408)*IFERROR(INDEX(Lists!$C$1:$C$7,MATCH(C408,Lists!$A$1:$A$7,0)),0)))</f>
      </c>
      <c r="J408" s="22">
        <f>IF(A408="",0,IF(YEAR(A408)&lt;&gt;Properties!$C$5,0,N(D408)*IFERROR(INDEX(Lists!$D$1:$D$7,MATCH(C408,Lists!$A$1:$A$7,0)),0)))</f>
      </c>
    </row>
    <row r="409" spans="1:10" x14ac:dyDescent="0.25">
      <c r="A409" s="11"/>
      <c r="B409" s="19"/>
      <c r="C409" s="19"/>
      <c r="D409" s="23"/>
      <c r="E409" s="19"/>
      <c r="F409" s="13">
        <f>IF(B409="","",IFERROR(INDEX(Leases!$B$2:$B$101,MATCH(B409,Leases!$A$2:$A$101,0)),""))</f>
      </c>
      <c r="G409" s="16">
        <f>IF(A409="","",MONTH(A409))</f>
      </c>
      <c r="H409" s="22">
        <f>IF(A409="",0,IF(YEAR(A409)&lt;&gt;Properties!$C$5,0,N(D409)*IFERROR(INDEX(Lists!$B$1:$B$7,MATCH(C409,Lists!$A$1:$A$7,0)),0)))</f>
      </c>
      <c r="I409" s="22">
        <f>IF(A409="",0,IF(YEAR(A409)&lt;&gt;Properties!$C$5,0,N(D409)*IFERROR(INDEX(Lists!$C$1:$C$7,MATCH(C409,Lists!$A$1:$A$7,0)),0)))</f>
      </c>
      <c r="J409" s="22">
        <f>IF(A409="",0,IF(YEAR(A409)&lt;&gt;Properties!$C$5,0,N(D409)*IFERROR(INDEX(Lists!$D$1:$D$7,MATCH(C409,Lists!$A$1:$A$7,0)),0)))</f>
      </c>
    </row>
    <row r="410" spans="1:10" x14ac:dyDescent="0.25">
      <c r="A410" s="11"/>
      <c r="B410" s="19"/>
      <c r="C410" s="19"/>
      <c r="D410" s="23"/>
      <c r="E410" s="19"/>
      <c r="F410" s="13">
        <f>IF(B410="","",IFERROR(INDEX(Leases!$B$2:$B$101,MATCH(B410,Leases!$A$2:$A$101,0)),""))</f>
      </c>
      <c r="G410" s="16">
        <f>IF(A410="","",MONTH(A410))</f>
      </c>
      <c r="H410" s="22">
        <f>IF(A410="",0,IF(YEAR(A410)&lt;&gt;Properties!$C$5,0,N(D410)*IFERROR(INDEX(Lists!$B$1:$B$7,MATCH(C410,Lists!$A$1:$A$7,0)),0)))</f>
      </c>
      <c r="I410" s="22">
        <f>IF(A410="",0,IF(YEAR(A410)&lt;&gt;Properties!$C$5,0,N(D410)*IFERROR(INDEX(Lists!$C$1:$C$7,MATCH(C410,Lists!$A$1:$A$7,0)),0)))</f>
      </c>
      <c r="J410" s="22">
        <f>IF(A410="",0,IF(YEAR(A410)&lt;&gt;Properties!$C$5,0,N(D410)*IFERROR(INDEX(Lists!$D$1:$D$7,MATCH(C410,Lists!$A$1:$A$7,0)),0)))</f>
      </c>
    </row>
    <row r="411" spans="1:10" x14ac:dyDescent="0.25">
      <c r="A411" s="11"/>
      <c r="B411" s="19"/>
      <c r="C411" s="19"/>
      <c r="D411" s="23"/>
      <c r="E411" s="19"/>
      <c r="F411" s="13">
        <f>IF(B411="","",IFERROR(INDEX(Leases!$B$2:$B$101,MATCH(B411,Leases!$A$2:$A$101,0)),""))</f>
      </c>
      <c r="G411" s="16">
        <f>IF(A411="","",MONTH(A411))</f>
      </c>
      <c r="H411" s="22">
        <f>IF(A411="",0,IF(YEAR(A411)&lt;&gt;Properties!$C$5,0,N(D411)*IFERROR(INDEX(Lists!$B$1:$B$7,MATCH(C411,Lists!$A$1:$A$7,0)),0)))</f>
      </c>
      <c r="I411" s="22">
        <f>IF(A411="",0,IF(YEAR(A411)&lt;&gt;Properties!$C$5,0,N(D411)*IFERROR(INDEX(Lists!$C$1:$C$7,MATCH(C411,Lists!$A$1:$A$7,0)),0)))</f>
      </c>
      <c r="J411" s="22">
        <f>IF(A411="",0,IF(YEAR(A411)&lt;&gt;Properties!$C$5,0,N(D411)*IFERROR(INDEX(Lists!$D$1:$D$7,MATCH(C411,Lists!$A$1:$A$7,0)),0)))</f>
      </c>
    </row>
    <row r="412" spans="1:10" x14ac:dyDescent="0.25">
      <c r="A412" s="11"/>
      <c r="B412" s="19"/>
      <c r="C412" s="19"/>
      <c r="D412" s="23"/>
      <c r="E412" s="19"/>
      <c r="F412" s="13">
        <f>IF(B412="","",IFERROR(INDEX(Leases!$B$2:$B$101,MATCH(B412,Leases!$A$2:$A$101,0)),""))</f>
      </c>
      <c r="G412" s="16">
        <f>IF(A412="","",MONTH(A412))</f>
      </c>
      <c r="H412" s="22">
        <f>IF(A412="",0,IF(YEAR(A412)&lt;&gt;Properties!$C$5,0,N(D412)*IFERROR(INDEX(Lists!$B$1:$B$7,MATCH(C412,Lists!$A$1:$A$7,0)),0)))</f>
      </c>
      <c r="I412" s="22">
        <f>IF(A412="",0,IF(YEAR(A412)&lt;&gt;Properties!$C$5,0,N(D412)*IFERROR(INDEX(Lists!$C$1:$C$7,MATCH(C412,Lists!$A$1:$A$7,0)),0)))</f>
      </c>
      <c r="J412" s="22">
        <f>IF(A412="",0,IF(YEAR(A412)&lt;&gt;Properties!$C$5,0,N(D412)*IFERROR(INDEX(Lists!$D$1:$D$7,MATCH(C412,Lists!$A$1:$A$7,0)),0)))</f>
      </c>
    </row>
    <row r="413" spans="1:10" x14ac:dyDescent="0.25">
      <c r="A413" s="11"/>
      <c r="B413" s="19"/>
      <c r="C413" s="19"/>
      <c r="D413" s="23"/>
      <c r="E413" s="19"/>
      <c r="F413" s="13">
        <f>IF(B413="","",IFERROR(INDEX(Leases!$B$2:$B$101,MATCH(B413,Leases!$A$2:$A$101,0)),""))</f>
      </c>
      <c r="G413" s="16">
        <f>IF(A413="","",MONTH(A413))</f>
      </c>
      <c r="H413" s="22">
        <f>IF(A413="",0,IF(YEAR(A413)&lt;&gt;Properties!$C$5,0,N(D413)*IFERROR(INDEX(Lists!$B$1:$B$7,MATCH(C413,Lists!$A$1:$A$7,0)),0)))</f>
      </c>
      <c r="I413" s="22">
        <f>IF(A413="",0,IF(YEAR(A413)&lt;&gt;Properties!$C$5,0,N(D413)*IFERROR(INDEX(Lists!$C$1:$C$7,MATCH(C413,Lists!$A$1:$A$7,0)),0)))</f>
      </c>
      <c r="J413" s="22">
        <f>IF(A413="",0,IF(YEAR(A413)&lt;&gt;Properties!$C$5,0,N(D413)*IFERROR(INDEX(Lists!$D$1:$D$7,MATCH(C413,Lists!$A$1:$A$7,0)),0)))</f>
      </c>
    </row>
    <row r="414" spans="1:10" x14ac:dyDescent="0.25">
      <c r="A414" s="11"/>
      <c r="B414" s="19"/>
      <c r="C414" s="19"/>
      <c r="D414" s="23"/>
      <c r="E414" s="19"/>
      <c r="F414" s="13">
        <f>IF(B414="","",IFERROR(INDEX(Leases!$B$2:$B$101,MATCH(B414,Leases!$A$2:$A$101,0)),""))</f>
      </c>
      <c r="G414" s="16">
        <f>IF(A414="","",MONTH(A414))</f>
      </c>
      <c r="H414" s="22">
        <f>IF(A414="",0,IF(YEAR(A414)&lt;&gt;Properties!$C$5,0,N(D414)*IFERROR(INDEX(Lists!$B$1:$B$7,MATCH(C414,Lists!$A$1:$A$7,0)),0)))</f>
      </c>
      <c r="I414" s="22">
        <f>IF(A414="",0,IF(YEAR(A414)&lt;&gt;Properties!$C$5,0,N(D414)*IFERROR(INDEX(Lists!$C$1:$C$7,MATCH(C414,Lists!$A$1:$A$7,0)),0)))</f>
      </c>
      <c r="J414" s="22">
        <f>IF(A414="",0,IF(YEAR(A414)&lt;&gt;Properties!$C$5,0,N(D414)*IFERROR(INDEX(Lists!$D$1:$D$7,MATCH(C414,Lists!$A$1:$A$7,0)),0)))</f>
      </c>
    </row>
    <row r="415" spans="1:10" x14ac:dyDescent="0.25">
      <c r="A415" s="11"/>
      <c r="B415" s="19"/>
      <c r="C415" s="19"/>
      <c r="D415" s="23"/>
      <c r="E415" s="19"/>
      <c r="F415" s="13">
        <f>IF(B415="","",IFERROR(INDEX(Leases!$B$2:$B$101,MATCH(B415,Leases!$A$2:$A$101,0)),""))</f>
      </c>
      <c r="G415" s="16">
        <f>IF(A415="","",MONTH(A415))</f>
      </c>
      <c r="H415" s="22">
        <f>IF(A415="",0,IF(YEAR(A415)&lt;&gt;Properties!$C$5,0,N(D415)*IFERROR(INDEX(Lists!$B$1:$B$7,MATCH(C415,Lists!$A$1:$A$7,0)),0)))</f>
      </c>
      <c r="I415" s="22">
        <f>IF(A415="",0,IF(YEAR(A415)&lt;&gt;Properties!$C$5,0,N(D415)*IFERROR(INDEX(Lists!$C$1:$C$7,MATCH(C415,Lists!$A$1:$A$7,0)),0)))</f>
      </c>
      <c r="J415" s="22">
        <f>IF(A415="",0,IF(YEAR(A415)&lt;&gt;Properties!$C$5,0,N(D415)*IFERROR(INDEX(Lists!$D$1:$D$7,MATCH(C415,Lists!$A$1:$A$7,0)),0)))</f>
      </c>
    </row>
    <row r="416" spans="1:10" x14ac:dyDescent="0.25">
      <c r="A416" s="11"/>
      <c r="B416" s="19"/>
      <c r="C416" s="19"/>
      <c r="D416" s="23"/>
      <c r="E416" s="19"/>
      <c r="F416" s="13">
        <f>IF(B416="","",IFERROR(INDEX(Leases!$B$2:$B$101,MATCH(B416,Leases!$A$2:$A$101,0)),""))</f>
      </c>
      <c r="G416" s="16">
        <f>IF(A416="","",MONTH(A416))</f>
      </c>
      <c r="H416" s="22">
        <f>IF(A416="",0,IF(YEAR(A416)&lt;&gt;Properties!$C$5,0,N(D416)*IFERROR(INDEX(Lists!$B$1:$B$7,MATCH(C416,Lists!$A$1:$A$7,0)),0)))</f>
      </c>
      <c r="I416" s="22">
        <f>IF(A416="",0,IF(YEAR(A416)&lt;&gt;Properties!$C$5,0,N(D416)*IFERROR(INDEX(Lists!$C$1:$C$7,MATCH(C416,Lists!$A$1:$A$7,0)),0)))</f>
      </c>
      <c r="J416" s="22">
        <f>IF(A416="",0,IF(YEAR(A416)&lt;&gt;Properties!$C$5,0,N(D416)*IFERROR(INDEX(Lists!$D$1:$D$7,MATCH(C416,Lists!$A$1:$A$7,0)),0)))</f>
      </c>
    </row>
    <row r="417" spans="1:10" x14ac:dyDescent="0.25">
      <c r="A417" s="11"/>
      <c r="B417" s="19"/>
      <c r="C417" s="19"/>
      <c r="D417" s="23"/>
      <c r="E417" s="19"/>
      <c r="F417" s="13">
        <f>IF(B417="","",IFERROR(INDEX(Leases!$B$2:$B$101,MATCH(B417,Leases!$A$2:$A$101,0)),""))</f>
      </c>
      <c r="G417" s="16">
        <f>IF(A417="","",MONTH(A417))</f>
      </c>
      <c r="H417" s="22">
        <f>IF(A417="",0,IF(YEAR(A417)&lt;&gt;Properties!$C$5,0,N(D417)*IFERROR(INDEX(Lists!$B$1:$B$7,MATCH(C417,Lists!$A$1:$A$7,0)),0)))</f>
      </c>
      <c r="I417" s="22">
        <f>IF(A417="",0,IF(YEAR(A417)&lt;&gt;Properties!$C$5,0,N(D417)*IFERROR(INDEX(Lists!$C$1:$C$7,MATCH(C417,Lists!$A$1:$A$7,0)),0)))</f>
      </c>
      <c r="J417" s="22">
        <f>IF(A417="",0,IF(YEAR(A417)&lt;&gt;Properties!$C$5,0,N(D417)*IFERROR(INDEX(Lists!$D$1:$D$7,MATCH(C417,Lists!$A$1:$A$7,0)),0)))</f>
      </c>
    </row>
    <row r="418" spans="1:10" x14ac:dyDescent="0.25">
      <c r="A418" s="11"/>
      <c r="B418" s="19"/>
      <c r="C418" s="19"/>
      <c r="D418" s="23"/>
      <c r="E418" s="19"/>
      <c r="F418" s="13">
        <f>IF(B418="","",IFERROR(INDEX(Leases!$B$2:$B$101,MATCH(B418,Leases!$A$2:$A$101,0)),""))</f>
      </c>
      <c r="G418" s="16">
        <f>IF(A418="","",MONTH(A418))</f>
      </c>
      <c r="H418" s="22">
        <f>IF(A418="",0,IF(YEAR(A418)&lt;&gt;Properties!$C$5,0,N(D418)*IFERROR(INDEX(Lists!$B$1:$B$7,MATCH(C418,Lists!$A$1:$A$7,0)),0)))</f>
      </c>
      <c r="I418" s="22">
        <f>IF(A418="",0,IF(YEAR(A418)&lt;&gt;Properties!$C$5,0,N(D418)*IFERROR(INDEX(Lists!$C$1:$C$7,MATCH(C418,Lists!$A$1:$A$7,0)),0)))</f>
      </c>
      <c r="J418" s="22">
        <f>IF(A418="",0,IF(YEAR(A418)&lt;&gt;Properties!$C$5,0,N(D418)*IFERROR(INDEX(Lists!$D$1:$D$7,MATCH(C418,Lists!$A$1:$A$7,0)),0)))</f>
      </c>
    </row>
    <row r="419" spans="1:10" x14ac:dyDescent="0.25">
      <c r="A419" s="11"/>
      <c r="B419" s="19"/>
      <c r="C419" s="19"/>
      <c r="D419" s="23"/>
      <c r="E419" s="19"/>
      <c r="F419" s="13">
        <f>IF(B419="","",IFERROR(INDEX(Leases!$B$2:$B$101,MATCH(B419,Leases!$A$2:$A$101,0)),""))</f>
      </c>
      <c r="G419" s="16">
        <f>IF(A419="","",MONTH(A419))</f>
      </c>
      <c r="H419" s="22">
        <f>IF(A419="",0,IF(YEAR(A419)&lt;&gt;Properties!$C$5,0,N(D419)*IFERROR(INDEX(Lists!$B$1:$B$7,MATCH(C419,Lists!$A$1:$A$7,0)),0)))</f>
      </c>
      <c r="I419" s="22">
        <f>IF(A419="",0,IF(YEAR(A419)&lt;&gt;Properties!$C$5,0,N(D419)*IFERROR(INDEX(Lists!$C$1:$C$7,MATCH(C419,Lists!$A$1:$A$7,0)),0)))</f>
      </c>
      <c r="J419" s="22">
        <f>IF(A419="",0,IF(YEAR(A419)&lt;&gt;Properties!$C$5,0,N(D419)*IFERROR(INDEX(Lists!$D$1:$D$7,MATCH(C419,Lists!$A$1:$A$7,0)),0)))</f>
      </c>
    </row>
    <row r="420" spans="1:10" x14ac:dyDescent="0.25">
      <c r="A420" s="11"/>
      <c r="B420" s="19"/>
      <c r="C420" s="19"/>
      <c r="D420" s="23"/>
      <c r="E420" s="19"/>
      <c r="F420" s="13">
        <f>IF(B420="","",IFERROR(INDEX(Leases!$B$2:$B$101,MATCH(B420,Leases!$A$2:$A$101,0)),""))</f>
      </c>
      <c r="G420" s="16">
        <f>IF(A420="","",MONTH(A420))</f>
      </c>
      <c r="H420" s="22">
        <f>IF(A420="",0,IF(YEAR(A420)&lt;&gt;Properties!$C$5,0,N(D420)*IFERROR(INDEX(Lists!$B$1:$B$7,MATCH(C420,Lists!$A$1:$A$7,0)),0)))</f>
      </c>
      <c r="I420" s="22">
        <f>IF(A420="",0,IF(YEAR(A420)&lt;&gt;Properties!$C$5,0,N(D420)*IFERROR(INDEX(Lists!$C$1:$C$7,MATCH(C420,Lists!$A$1:$A$7,0)),0)))</f>
      </c>
      <c r="J420" s="22">
        <f>IF(A420="",0,IF(YEAR(A420)&lt;&gt;Properties!$C$5,0,N(D420)*IFERROR(INDEX(Lists!$D$1:$D$7,MATCH(C420,Lists!$A$1:$A$7,0)),0)))</f>
      </c>
    </row>
    <row r="421" spans="1:10" x14ac:dyDescent="0.25">
      <c r="A421" s="11"/>
      <c r="B421" s="19"/>
      <c r="C421" s="19"/>
      <c r="D421" s="23"/>
      <c r="E421" s="19"/>
      <c r="F421" s="13">
        <f>IF(B421="","",IFERROR(INDEX(Leases!$B$2:$B$101,MATCH(B421,Leases!$A$2:$A$101,0)),""))</f>
      </c>
      <c r="G421" s="16">
        <f>IF(A421="","",MONTH(A421))</f>
      </c>
      <c r="H421" s="22">
        <f>IF(A421="",0,IF(YEAR(A421)&lt;&gt;Properties!$C$5,0,N(D421)*IFERROR(INDEX(Lists!$B$1:$B$7,MATCH(C421,Lists!$A$1:$A$7,0)),0)))</f>
      </c>
      <c r="I421" s="22">
        <f>IF(A421="",0,IF(YEAR(A421)&lt;&gt;Properties!$C$5,0,N(D421)*IFERROR(INDEX(Lists!$C$1:$C$7,MATCH(C421,Lists!$A$1:$A$7,0)),0)))</f>
      </c>
      <c r="J421" s="22">
        <f>IF(A421="",0,IF(YEAR(A421)&lt;&gt;Properties!$C$5,0,N(D421)*IFERROR(INDEX(Lists!$D$1:$D$7,MATCH(C421,Lists!$A$1:$A$7,0)),0)))</f>
      </c>
    </row>
    <row r="422" spans="1:10" x14ac:dyDescent="0.25">
      <c r="A422" s="11"/>
      <c r="B422" s="19"/>
      <c r="C422" s="19"/>
      <c r="D422" s="23"/>
      <c r="E422" s="19"/>
      <c r="F422" s="13">
        <f>IF(B422="","",IFERROR(INDEX(Leases!$B$2:$B$101,MATCH(B422,Leases!$A$2:$A$101,0)),""))</f>
      </c>
      <c r="G422" s="16">
        <f>IF(A422="","",MONTH(A422))</f>
      </c>
      <c r="H422" s="22">
        <f>IF(A422="",0,IF(YEAR(A422)&lt;&gt;Properties!$C$5,0,N(D422)*IFERROR(INDEX(Lists!$B$1:$B$7,MATCH(C422,Lists!$A$1:$A$7,0)),0)))</f>
      </c>
      <c r="I422" s="22">
        <f>IF(A422="",0,IF(YEAR(A422)&lt;&gt;Properties!$C$5,0,N(D422)*IFERROR(INDEX(Lists!$C$1:$C$7,MATCH(C422,Lists!$A$1:$A$7,0)),0)))</f>
      </c>
      <c r="J422" s="22">
        <f>IF(A422="",0,IF(YEAR(A422)&lt;&gt;Properties!$C$5,0,N(D422)*IFERROR(INDEX(Lists!$D$1:$D$7,MATCH(C422,Lists!$A$1:$A$7,0)),0)))</f>
      </c>
    </row>
    <row r="423" spans="1:10" x14ac:dyDescent="0.25">
      <c r="A423" s="11"/>
      <c r="B423" s="19"/>
      <c r="C423" s="19"/>
      <c r="D423" s="23"/>
      <c r="E423" s="19"/>
      <c r="F423" s="13">
        <f>IF(B423="","",IFERROR(INDEX(Leases!$B$2:$B$101,MATCH(B423,Leases!$A$2:$A$101,0)),""))</f>
      </c>
      <c r="G423" s="16">
        <f>IF(A423="","",MONTH(A423))</f>
      </c>
      <c r="H423" s="22">
        <f>IF(A423="",0,IF(YEAR(A423)&lt;&gt;Properties!$C$5,0,N(D423)*IFERROR(INDEX(Lists!$B$1:$B$7,MATCH(C423,Lists!$A$1:$A$7,0)),0)))</f>
      </c>
      <c r="I423" s="22">
        <f>IF(A423="",0,IF(YEAR(A423)&lt;&gt;Properties!$C$5,0,N(D423)*IFERROR(INDEX(Lists!$C$1:$C$7,MATCH(C423,Lists!$A$1:$A$7,0)),0)))</f>
      </c>
      <c r="J423" s="22">
        <f>IF(A423="",0,IF(YEAR(A423)&lt;&gt;Properties!$C$5,0,N(D423)*IFERROR(INDEX(Lists!$D$1:$D$7,MATCH(C423,Lists!$A$1:$A$7,0)),0)))</f>
      </c>
    </row>
    <row r="424" spans="1:10" x14ac:dyDescent="0.25">
      <c r="A424" s="11"/>
      <c r="B424" s="19"/>
      <c r="C424" s="19"/>
      <c r="D424" s="23"/>
      <c r="E424" s="19"/>
      <c r="F424" s="13">
        <f>IF(B424="","",IFERROR(INDEX(Leases!$B$2:$B$101,MATCH(B424,Leases!$A$2:$A$101,0)),""))</f>
      </c>
      <c r="G424" s="16">
        <f>IF(A424="","",MONTH(A424))</f>
      </c>
      <c r="H424" s="22">
        <f>IF(A424="",0,IF(YEAR(A424)&lt;&gt;Properties!$C$5,0,N(D424)*IFERROR(INDEX(Lists!$B$1:$B$7,MATCH(C424,Lists!$A$1:$A$7,0)),0)))</f>
      </c>
      <c r="I424" s="22">
        <f>IF(A424="",0,IF(YEAR(A424)&lt;&gt;Properties!$C$5,0,N(D424)*IFERROR(INDEX(Lists!$C$1:$C$7,MATCH(C424,Lists!$A$1:$A$7,0)),0)))</f>
      </c>
      <c r="J424" s="22">
        <f>IF(A424="",0,IF(YEAR(A424)&lt;&gt;Properties!$C$5,0,N(D424)*IFERROR(INDEX(Lists!$D$1:$D$7,MATCH(C424,Lists!$A$1:$A$7,0)),0)))</f>
      </c>
    </row>
    <row r="425" spans="1:10" x14ac:dyDescent="0.25">
      <c r="A425" s="11"/>
      <c r="B425" s="19"/>
      <c r="C425" s="19"/>
      <c r="D425" s="23"/>
      <c r="E425" s="19"/>
      <c r="F425" s="13">
        <f>IF(B425="","",IFERROR(INDEX(Leases!$B$2:$B$101,MATCH(B425,Leases!$A$2:$A$101,0)),""))</f>
      </c>
      <c r="G425" s="16">
        <f>IF(A425="","",MONTH(A425))</f>
      </c>
      <c r="H425" s="22">
        <f>IF(A425="",0,IF(YEAR(A425)&lt;&gt;Properties!$C$5,0,N(D425)*IFERROR(INDEX(Lists!$B$1:$B$7,MATCH(C425,Lists!$A$1:$A$7,0)),0)))</f>
      </c>
      <c r="I425" s="22">
        <f>IF(A425="",0,IF(YEAR(A425)&lt;&gt;Properties!$C$5,0,N(D425)*IFERROR(INDEX(Lists!$C$1:$C$7,MATCH(C425,Lists!$A$1:$A$7,0)),0)))</f>
      </c>
      <c r="J425" s="22">
        <f>IF(A425="",0,IF(YEAR(A425)&lt;&gt;Properties!$C$5,0,N(D425)*IFERROR(INDEX(Lists!$D$1:$D$7,MATCH(C425,Lists!$A$1:$A$7,0)),0)))</f>
      </c>
    </row>
    <row r="426" spans="1:10" x14ac:dyDescent="0.25">
      <c r="A426" s="11"/>
      <c r="B426" s="19"/>
      <c r="C426" s="19"/>
      <c r="D426" s="23"/>
      <c r="E426" s="19"/>
      <c r="F426" s="13">
        <f>IF(B426="","",IFERROR(INDEX(Leases!$B$2:$B$101,MATCH(B426,Leases!$A$2:$A$101,0)),""))</f>
      </c>
      <c r="G426" s="16">
        <f>IF(A426="","",MONTH(A426))</f>
      </c>
      <c r="H426" s="22">
        <f>IF(A426="",0,IF(YEAR(A426)&lt;&gt;Properties!$C$5,0,N(D426)*IFERROR(INDEX(Lists!$B$1:$B$7,MATCH(C426,Lists!$A$1:$A$7,0)),0)))</f>
      </c>
      <c r="I426" s="22">
        <f>IF(A426="",0,IF(YEAR(A426)&lt;&gt;Properties!$C$5,0,N(D426)*IFERROR(INDEX(Lists!$C$1:$C$7,MATCH(C426,Lists!$A$1:$A$7,0)),0)))</f>
      </c>
      <c r="J426" s="22">
        <f>IF(A426="",0,IF(YEAR(A426)&lt;&gt;Properties!$C$5,0,N(D426)*IFERROR(INDEX(Lists!$D$1:$D$7,MATCH(C426,Lists!$A$1:$A$7,0)),0)))</f>
      </c>
    </row>
    <row r="427" spans="1:10" x14ac:dyDescent="0.25">
      <c r="A427" s="11"/>
      <c r="B427" s="19"/>
      <c r="C427" s="19"/>
      <c r="D427" s="23"/>
      <c r="E427" s="19"/>
      <c r="F427" s="13">
        <f>IF(B427="","",IFERROR(INDEX(Leases!$B$2:$B$101,MATCH(B427,Leases!$A$2:$A$101,0)),""))</f>
      </c>
      <c r="G427" s="16">
        <f>IF(A427="","",MONTH(A427))</f>
      </c>
      <c r="H427" s="22">
        <f>IF(A427="",0,IF(YEAR(A427)&lt;&gt;Properties!$C$5,0,N(D427)*IFERROR(INDEX(Lists!$B$1:$B$7,MATCH(C427,Lists!$A$1:$A$7,0)),0)))</f>
      </c>
      <c r="I427" s="22">
        <f>IF(A427="",0,IF(YEAR(A427)&lt;&gt;Properties!$C$5,0,N(D427)*IFERROR(INDEX(Lists!$C$1:$C$7,MATCH(C427,Lists!$A$1:$A$7,0)),0)))</f>
      </c>
      <c r="J427" s="22">
        <f>IF(A427="",0,IF(YEAR(A427)&lt;&gt;Properties!$C$5,0,N(D427)*IFERROR(INDEX(Lists!$D$1:$D$7,MATCH(C427,Lists!$A$1:$A$7,0)),0)))</f>
      </c>
    </row>
    <row r="428" spans="1:10" x14ac:dyDescent="0.25">
      <c r="A428" s="11"/>
      <c r="B428" s="19"/>
      <c r="C428" s="19"/>
      <c r="D428" s="23"/>
      <c r="E428" s="19"/>
      <c r="F428" s="13">
        <f>IF(B428="","",IFERROR(INDEX(Leases!$B$2:$B$101,MATCH(B428,Leases!$A$2:$A$101,0)),""))</f>
      </c>
      <c r="G428" s="16">
        <f>IF(A428="","",MONTH(A428))</f>
      </c>
      <c r="H428" s="22">
        <f>IF(A428="",0,IF(YEAR(A428)&lt;&gt;Properties!$C$5,0,N(D428)*IFERROR(INDEX(Lists!$B$1:$B$7,MATCH(C428,Lists!$A$1:$A$7,0)),0)))</f>
      </c>
      <c r="I428" s="22">
        <f>IF(A428="",0,IF(YEAR(A428)&lt;&gt;Properties!$C$5,0,N(D428)*IFERROR(INDEX(Lists!$C$1:$C$7,MATCH(C428,Lists!$A$1:$A$7,0)),0)))</f>
      </c>
      <c r="J428" s="22">
        <f>IF(A428="",0,IF(YEAR(A428)&lt;&gt;Properties!$C$5,0,N(D428)*IFERROR(INDEX(Lists!$D$1:$D$7,MATCH(C428,Lists!$A$1:$A$7,0)),0)))</f>
      </c>
    </row>
    <row r="429" spans="1:10" x14ac:dyDescent="0.25">
      <c r="A429" s="11"/>
      <c r="B429" s="19"/>
      <c r="C429" s="19"/>
      <c r="D429" s="23"/>
      <c r="E429" s="19"/>
      <c r="F429" s="13">
        <f>IF(B429="","",IFERROR(INDEX(Leases!$B$2:$B$101,MATCH(B429,Leases!$A$2:$A$101,0)),""))</f>
      </c>
      <c r="G429" s="16">
        <f>IF(A429="","",MONTH(A429))</f>
      </c>
      <c r="H429" s="22">
        <f>IF(A429="",0,IF(YEAR(A429)&lt;&gt;Properties!$C$5,0,N(D429)*IFERROR(INDEX(Lists!$B$1:$B$7,MATCH(C429,Lists!$A$1:$A$7,0)),0)))</f>
      </c>
      <c r="I429" s="22">
        <f>IF(A429="",0,IF(YEAR(A429)&lt;&gt;Properties!$C$5,0,N(D429)*IFERROR(INDEX(Lists!$C$1:$C$7,MATCH(C429,Lists!$A$1:$A$7,0)),0)))</f>
      </c>
      <c r="J429" s="22">
        <f>IF(A429="",0,IF(YEAR(A429)&lt;&gt;Properties!$C$5,0,N(D429)*IFERROR(INDEX(Lists!$D$1:$D$7,MATCH(C429,Lists!$A$1:$A$7,0)),0)))</f>
      </c>
    </row>
    <row r="430" spans="1:10" x14ac:dyDescent="0.25">
      <c r="A430" s="11"/>
      <c r="B430" s="19"/>
      <c r="C430" s="19"/>
      <c r="D430" s="23"/>
      <c r="E430" s="19"/>
      <c r="F430" s="13">
        <f>IF(B430="","",IFERROR(INDEX(Leases!$B$2:$B$101,MATCH(B430,Leases!$A$2:$A$101,0)),""))</f>
      </c>
      <c r="G430" s="16">
        <f>IF(A430="","",MONTH(A430))</f>
      </c>
      <c r="H430" s="22">
        <f>IF(A430="",0,IF(YEAR(A430)&lt;&gt;Properties!$C$5,0,N(D430)*IFERROR(INDEX(Lists!$B$1:$B$7,MATCH(C430,Lists!$A$1:$A$7,0)),0)))</f>
      </c>
      <c r="I430" s="22">
        <f>IF(A430="",0,IF(YEAR(A430)&lt;&gt;Properties!$C$5,0,N(D430)*IFERROR(INDEX(Lists!$C$1:$C$7,MATCH(C430,Lists!$A$1:$A$7,0)),0)))</f>
      </c>
      <c r="J430" s="22">
        <f>IF(A430="",0,IF(YEAR(A430)&lt;&gt;Properties!$C$5,0,N(D430)*IFERROR(INDEX(Lists!$D$1:$D$7,MATCH(C430,Lists!$A$1:$A$7,0)),0)))</f>
      </c>
    </row>
    <row r="431" spans="1:10" x14ac:dyDescent="0.25">
      <c r="A431" s="11"/>
      <c r="B431" s="19"/>
      <c r="C431" s="19"/>
      <c r="D431" s="23"/>
      <c r="E431" s="19"/>
      <c r="F431" s="13">
        <f>IF(B431="","",IFERROR(INDEX(Leases!$B$2:$B$101,MATCH(B431,Leases!$A$2:$A$101,0)),""))</f>
      </c>
      <c r="G431" s="16">
        <f>IF(A431="","",MONTH(A431))</f>
      </c>
      <c r="H431" s="22">
        <f>IF(A431="",0,IF(YEAR(A431)&lt;&gt;Properties!$C$5,0,N(D431)*IFERROR(INDEX(Lists!$B$1:$B$7,MATCH(C431,Lists!$A$1:$A$7,0)),0)))</f>
      </c>
      <c r="I431" s="22">
        <f>IF(A431="",0,IF(YEAR(A431)&lt;&gt;Properties!$C$5,0,N(D431)*IFERROR(INDEX(Lists!$C$1:$C$7,MATCH(C431,Lists!$A$1:$A$7,0)),0)))</f>
      </c>
      <c r="J431" s="22">
        <f>IF(A431="",0,IF(YEAR(A431)&lt;&gt;Properties!$C$5,0,N(D431)*IFERROR(INDEX(Lists!$D$1:$D$7,MATCH(C431,Lists!$A$1:$A$7,0)),0)))</f>
      </c>
    </row>
    <row r="432" spans="1:10" x14ac:dyDescent="0.25">
      <c r="A432" s="11"/>
      <c r="B432" s="19"/>
      <c r="C432" s="19"/>
      <c r="D432" s="23"/>
      <c r="E432" s="19"/>
      <c r="F432" s="13">
        <f>IF(B432="","",IFERROR(INDEX(Leases!$B$2:$B$101,MATCH(B432,Leases!$A$2:$A$101,0)),""))</f>
      </c>
      <c r="G432" s="16">
        <f>IF(A432="","",MONTH(A432))</f>
      </c>
      <c r="H432" s="22">
        <f>IF(A432="",0,IF(YEAR(A432)&lt;&gt;Properties!$C$5,0,N(D432)*IFERROR(INDEX(Lists!$B$1:$B$7,MATCH(C432,Lists!$A$1:$A$7,0)),0)))</f>
      </c>
      <c r="I432" s="22">
        <f>IF(A432="",0,IF(YEAR(A432)&lt;&gt;Properties!$C$5,0,N(D432)*IFERROR(INDEX(Lists!$C$1:$C$7,MATCH(C432,Lists!$A$1:$A$7,0)),0)))</f>
      </c>
      <c r="J432" s="22">
        <f>IF(A432="",0,IF(YEAR(A432)&lt;&gt;Properties!$C$5,0,N(D432)*IFERROR(INDEX(Lists!$D$1:$D$7,MATCH(C432,Lists!$A$1:$A$7,0)),0)))</f>
      </c>
    </row>
    <row r="433" spans="1:10" x14ac:dyDescent="0.25">
      <c r="A433" s="11"/>
      <c r="B433" s="19"/>
      <c r="C433" s="19"/>
      <c r="D433" s="23"/>
      <c r="E433" s="19"/>
      <c r="F433" s="13">
        <f>IF(B433="","",IFERROR(INDEX(Leases!$B$2:$B$101,MATCH(B433,Leases!$A$2:$A$101,0)),""))</f>
      </c>
      <c r="G433" s="16">
        <f>IF(A433="","",MONTH(A433))</f>
      </c>
      <c r="H433" s="22">
        <f>IF(A433="",0,IF(YEAR(A433)&lt;&gt;Properties!$C$5,0,N(D433)*IFERROR(INDEX(Lists!$B$1:$B$7,MATCH(C433,Lists!$A$1:$A$7,0)),0)))</f>
      </c>
      <c r="I433" s="22">
        <f>IF(A433="",0,IF(YEAR(A433)&lt;&gt;Properties!$C$5,0,N(D433)*IFERROR(INDEX(Lists!$C$1:$C$7,MATCH(C433,Lists!$A$1:$A$7,0)),0)))</f>
      </c>
      <c r="J433" s="22">
        <f>IF(A433="",0,IF(YEAR(A433)&lt;&gt;Properties!$C$5,0,N(D433)*IFERROR(INDEX(Lists!$D$1:$D$7,MATCH(C433,Lists!$A$1:$A$7,0)),0)))</f>
      </c>
    </row>
    <row r="434" spans="1:10" x14ac:dyDescent="0.25">
      <c r="A434" s="11"/>
      <c r="B434" s="19"/>
      <c r="C434" s="19"/>
      <c r="D434" s="23"/>
      <c r="E434" s="19"/>
      <c r="F434" s="13">
        <f>IF(B434="","",IFERROR(INDEX(Leases!$B$2:$B$101,MATCH(B434,Leases!$A$2:$A$101,0)),""))</f>
      </c>
      <c r="G434" s="16">
        <f>IF(A434="","",MONTH(A434))</f>
      </c>
      <c r="H434" s="22">
        <f>IF(A434="",0,IF(YEAR(A434)&lt;&gt;Properties!$C$5,0,N(D434)*IFERROR(INDEX(Lists!$B$1:$B$7,MATCH(C434,Lists!$A$1:$A$7,0)),0)))</f>
      </c>
      <c r="I434" s="22">
        <f>IF(A434="",0,IF(YEAR(A434)&lt;&gt;Properties!$C$5,0,N(D434)*IFERROR(INDEX(Lists!$C$1:$C$7,MATCH(C434,Lists!$A$1:$A$7,0)),0)))</f>
      </c>
      <c r="J434" s="22">
        <f>IF(A434="",0,IF(YEAR(A434)&lt;&gt;Properties!$C$5,0,N(D434)*IFERROR(INDEX(Lists!$D$1:$D$7,MATCH(C434,Lists!$A$1:$A$7,0)),0)))</f>
      </c>
    </row>
    <row r="435" spans="1:10" x14ac:dyDescent="0.25">
      <c r="A435" s="11"/>
      <c r="B435" s="19"/>
      <c r="C435" s="19"/>
      <c r="D435" s="23"/>
      <c r="E435" s="19"/>
      <c r="F435" s="13">
        <f>IF(B435="","",IFERROR(INDEX(Leases!$B$2:$B$101,MATCH(B435,Leases!$A$2:$A$101,0)),""))</f>
      </c>
      <c r="G435" s="16">
        <f>IF(A435="","",MONTH(A435))</f>
      </c>
      <c r="H435" s="22">
        <f>IF(A435="",0,IF(YEAR(A435)&lt;&gt;Properties!$C$5,0,N(D435)*IFERROR(INDEX(Lists!$B$1:$B$7,MATCH(C435,Lists!$A$1:$A$7,0)),0)))</f>
      </c>
      <c r="I435" s="22">
        <f>IF(A435="",0,IF(YEAR(A435)&lt;&gt;Properties!$C$5,0,N(D435)*IFERROR(INDEX(Lists!$C$1:$C$7,MATCH(C435,Lists!$A$1:$A$7,0)),0)))</f>
      </c>
      <c r="J435" s="22">
        <f>IF(A435="",0,IF(YEAR(A435)&lt;&gt;Properties!$C$5,0,N(D435)*IFERROR(INDEX(Lists!$D$1:$D$7,MATCH(C435,Lists!$A$1:$A$7,0)),0)))</f>
      </c>
    </row>
    <row r="436" spans="1:10" x14ac:dyDescent="0.25">
      <c r="A436" s="11"/>
      <c r="B436" s="19"/>
      <c r="C436" s="19"/>
      <c r="D436" s="23"/>
      <c r="E436" s="19"/>
      <c r="F436" s="13">
        <f>IF(B436="","",IFERROR(INDEX(Leases!$B$2:$B$101,MATCH(B436,Leases!$A$2:$A$101,0)),""))</f>
      </c>
      <c r="G436" s="16">
        <f>IF(A436="","",MONTH(A436))</f>
      </c>
      <c r="H436" s="22">
        <f>IF(A436="",0,IF(YEAR(A436)&lt;&gt;Properties!$C$5,0,N(D436)*IFERROR(INDEX(Lists!$B$1:$B$7,MATCH(C436,Lists!$A$1:$A$7,0)),0)))</f>
      </c>
      <c r="I436" s="22">
        <f>IF(A436="",0,IF(YEAR(A436)&lt;&gt;Properties!$C$5,0,N(D436)*IFERROR(INDEX(Lists!$C$1:$C$7,MATCH(C436,Lists!$A$1:$A$7,0)),0)))</f>
      </c>
      <c r="J436" s="22">
        <f>IF(A436="",0,IF(YEAR(A436)&lt;&gt;Properties!$C$5,0,N(D436)*IFERROR(INDEX(Lists!$D$1:$D$7,MATCH(C436,Lists!$A$1:$A$7,0)),0)))</f>
      </c>
    </row>
    <row r="437" spans="1:10" x14ac:dyDescent="0.25">
      <c r="A437" s="11"/>
      <c r="B437" s="19"/>
      <c r="C437" s="19"/>
      <c r="D437" s="23"/>
      <c r="E437" s="19"/>
      <c r="F437" s="13">
        <f>IF(B437="","",IFERROR(INDEX(Leases!$B$2:$B$101,MATCH(B437,Leases!$A$2:$A$101,0)),""))</f>
      </c>
      <c r="G437" s="16">
        <f>IF(A437="","",MONTH(A437))</f>
      </c>
      <c r="H437" s="22">
        <f>IF(A437="",0,IF(YEAR(A437)&lt;&gt;Properties!$C$5,0,N(D437)*IFERROR(INDEX(Lists!$B$1:$B$7,MATCH(C437,Lists!$A$1:$A$7,0)),0)))</f>
      </c>
      <c r="I437" s="22">
        <f>IF(A437="",0,IF(YEAR(A437)&lt;&gt;Properties!$C$5,0,N(D437)*IFERROR(INDEX(Lists!$C$1:$C$7,MATCH(C437,Lists!$A$1:$A$7,0)),0)))</f>
      </c>
      <c r="J437" s="22">
        <f>IF(A437="",0,IF(YEAR(A437)&lt;&gt;Properties!$C$5,0,N(D437)*IFERROR(INDEX(Lists!$D$1:$D$7,MATCH(C437,Lists!$A$1:$A$7,0)),0)))</f>
      </c>
    </row>
    <row r="438" spans="1:10" x14ac:dyDescent="0.25">
      <c r="A438" s="11"/>
      <c r="B438" s="19"/>
      <c r="C438" s="19"/>
      <c r="D438" s="23"/>
      <c r="E438" s="19"/>
      <c r="F438" s="13">
        <f>IF(B438="","",IFERROR(INDEX(Leases!$B$2:$B$101,MATCH(B438,Leases!$A$2:$A$101,0)),""))</f>
      </c>
      <c r="G438" s="16">
        <f>IF(A438="","",MONTH(A438))</f>
      </c>
      <c r="H438" s="22">
        <f>IF(A438="",0,IF(YEAR(A438)&lt;&gt;Properties!$C$5,0,N(D438)*IFERROR(INDEX(Lists!$B$1:$B$7,MATCH(C438,Lists!$A$1:$A$7,0)),0)))</f>
      </c>
      <c r="I438" s="22">
        <f>IF(A438="",0,IF(YEAR(A438)&lt;&gt;Properties!$C$5,0,N(D438)*IFERROR(INDEX(Lists!$C$1:$C$7,MATCH(C438,Lists!$A$1:$A$7,0)),0)))</f>
      </c>
      <c r="J438" s="22">
        <f>IF(A438="",0,IF(YEAR(A438)&lt;&gt;Properties!$C$5,0,N(D438)*IFERROR(INDEX(Lists!$D$1:$D$7,MATCH(C438,Lists!$A$1:$A$7,0)),0)))</f>
      </c>
    </row>
    <row r="439" spans="1:10" x14ac:dyDescent="0.25">
      <c r="A439" s="11"/>
      <c r="B439" s="19"/>
      <c r="C439" s="19"/>
      <c r="D439" s="23"/>
      <c r="E439" s="19"/>
      <c r="F439" s="13">
        <f>IF(B439="","",IFERROR(INDEX(Leases!$B$2:$B$101,MATCH(B439,Leases!$A$2:$A$101,0)),""))</f>
      </c>
      <c r="G439" s="16">
        <f>IF(A439="","",MONTH(A439))</f>
      </c>
      <c r="H439" s="22">
        <f>IF(A439="",0,IF(YEAR(A439)&lt;&gt;Properties!$C$5,0,N(D439)*IFERROR(INDEX(Lists!$B$1:$B$7,MATCH(C439,Lists!$A$1:$A$7,0)),0)))</f>
      </c>
      <c r="I439" s="22">
        <f>IF(A439="",0,IF(YEAR(A439)&lt;&gt;Properties!$C$5,0,N(D439)*IFERROR(INDEX(Lists!$C$1:$C$7,MATCH(C439,Lists!$A$1:$A$7,0)),0)))</f>
      </c>
      <c r="J439" s="22">
        <f>IF(A439="",0,IF(YEAR(A439)&lt;&gt;Properties!$C$5,0,N(D439)*IFERROR(INDEX(Lists!$D$1:$D$7,MATCH(C439,Lists!$A$1:$A$7,0)),0)))</f>
      </c>
    </row>
    <row r="440" spans="1:10" x14ac:dyDescent="0.25">
      <c r="A440" s="11"/>
      <c r="B440" s="19"/>
      <c r="C440" s="19"/>
      <c r="D440" s="23"/>
      <c r="E440" s="19"/>
      <c r="F440" s="13">
        <f>IF(B440="","",IFERROR(INDEX(Leases!$B$2:$B$101,MATCH(B440,Leases!$A$2:$A$101,0)),""))</f>
      </c>
      <c r="G440" s="16">
        <f>IF(A440="","",MONTH(A440))</f>
      </c>
      <c r="H440" s="22">
        <f>IF(A440="",0,IF(YEAR(A440)&lt;&gt;Properties!$C$5,0,N(D440)*IFERROR(INDEX(Lists!$B$1:$B$7,MATCH(C440,Lists!$A$1:$A$7,0)),0)))</f>
      </c>
      <c r="I440" s="22">
        <f>IF(A440="",0,IF(YEAR(A440)&lt;&gt;Properties!$C$5,0,N(D440)*IFERROR(INDEX(Lists!$C$1:$C$7,MATCH(C440,Lists!$A$1:$A$7,0)),0)))</f>
      </c>
      <c r="J440" s="22">
        <f>IF(A440="",0,IF(YEAR(A440)&lt;&gt;Properties!$C$5,0,N(D440)*IFERROR(INDEX(Lists!$D$1:$D$7,MATCH(C440,Lists!$A$1:$A$7,0)),0)))</f>
      </c>
    </row>
    <row r="441" spans="1:10" x14ac:dyDescent="0.25">
      <c r="A441" s="11"/>
      <c r="B441" s="19"/>
      <c r="C441" s="19"/>
      <c r="D441" s="23"/>
      <c r="E441" s="19"/>
      <c r="F441" s="13">
        <f>IF(B441="","",IFERROR(INDEX(Leases!$B$2:$B$101,MATCH(B441,Leases!$A$2:$A$101,0)),""))</f>
      </c>
      <c r="G441" s="16">
        <f>IF(A441="","",MONTH(A441))</f>
      </c>
      <c r="H441" s="22">
        <f>IF(A441="",0,IF(YEAR(A441)&lt;&gt;Properties!$C$5,0,N(D441)*IFERROR(INDEX(Lists!$B$1:$B$7,MATCH(C441,Lists!$A$1:$A$7,0)),0)))</f>
      </c>
      <c r="I441" s="22">
        <f>IF(A441="",0,IF(YEAR(A441)&lt;&gt;Properties!$C$5,0,N(D441)*IFERROR(INDEX(Lists!$C$1:$C$7,MATCH(C441,Lists!$A$1:$A$7,0)),0)))</f>
      </c>
      <c r="J441" s="22">
        <f>IF(A441="",0,IF(YEAR(A441)&lt;&gt;Properties!$C$5,0,N(D441)*IFERROR(INDEX(Lists!$D$1:$D$7,MATCH(C441,Lists!$A$1:$A$7,0)),0)))</f>
      </c>
    </row>
    <row r="442" spans="1:10" x14ac:dyDescent="0.25">
      <c r="A442" s="11"/>
      <c r="B442" s="19"/>
      <c r="C442" s="19"/>
      <c r="D442" s="23"/>
      <c r="E442" s="19"/>
      <c r="F442" s="13">
        <f>IF(B442="","",IFERROR(INDEX(Leases!$B$2:$B$101,MATCH(B442,Leases!$A$2:$A$101,0)),""))</f>
      </c>
      <c r="G442" s="16">
        <f>IF(A442="","",MONTH(A442))</f>
      </c>
      <c r="H442" s="22">
        <f>IF(A442="",0,IF(YEAR(A442)&lt;&gt;Properties!$C$5,0,N(D442)*IFERROR(INDEX(Lists!$B$1:$B$7,MATCH(C442,Lists!$A$1:$A$7,0)),0)))</f>
      </c>
      <c r="I442" s="22">
        <f>IF(A442="",0,IF(YEAR(A442)&lt;&gt;Properties!$C$5,0,N(D442)*IFERROR(INDEX(Lists!$C$1:$C$7,MATCH(C442,Lists!$A$1:$A$7,0)),0)))</f>
      </c>
      <c r="J442" s="22">
        <f>IF(A442="",0,IF(YEAR(A442)&lt;&gt;Properties!$C$5,0,N(D442)*IFERROR(INDEX(Lists!$D$1:$D$7,MATCH(C442,Lists!$A$1:$A$7,0)),0)))</f>
      </c>
    </row>
    <row r="443" spans="1:10" x14ac:dyDescent="0.25">
      <c r="A443" s="11"/>
      <c r="B443" s="19"/>
      <c r="C443" s="19"/>
      <c r="D443" s="23"/>
      <c r="E443" s="19"/>
      <c r="F443" s="13">
        <f>IF(B443="","",IFERROR(INDEX(Leases!$B$2:$B$101,MATCH(B443,Leases!$A$2:$A$101,0)),""))</f>
      </c>
      <c r="G443" s="16">
        <f>IF(A443="","",MONTH(A443))</f>
      </c>
      <c r="H443" s="22">
        <f>IF(A443="",0,IF(YEAR(A443)&lt;&gt;Properties!$C$5,0,N(D443)*IFERROR(INDEX(Lists!$B$1:$B$7,MATCH(C443,Lists!$A$1:$A$7,0)),0)))</f>
      </c>
      <c r="I443" s="22">
        <f>IF(A443="",0,IF(YEAR(A443)&lt;&gt;Properties!$C$5,0,N(D443)*IFERROR(INDEX(Lists!$C$1:$C$7,MATCH(C443,Lists!$A$1:$A$7,0)),0)))</f>
      </c>
      <c r="J443" s="22">
        <f>IF(A443="",0,IF(YEAR(A443)&lt;&gt;Properties!$C$5,0,N(D443)*IFERROR(INDEX(Lists!$D$1:$D$7,MATCH(C443,Lists!$A$1:$A$7,0)),0)))</f>
      </c>
    </row>
    <row r="444" spans="1:10" x14ac:dyDescent="0.25">
      <c r="A444" s="11"/>
      <c r="B444" s="19"/>
      <c r="C444" s="19"/>
      <c r="D444" s="23"/>
      <c r="E444" s="19"/>
      <c r="F444" s="13">
        <f>IF(B444="","",IFERROR(INDEX(Leases!$B$2:$B$101,MATCH(B444,Leases!$A$2:$A$101,0)),""))</f>
      </c>
      <c r="G444" s="16">
        <f>IF(A444="","",MONTH(A444))</f>
      </c>
      <c r="H444" s="22">
        <f>IF(A444="",0,IF(YEAR(A444)&lt;&gt;Properties!$C$5,0,N(D444)*IFERROR(INDEX(Lists!$B$1:$B$7,MATCH(C444,Lists!$A$1:$A$7,0)),0)))</f>
      </c>
      <c r="I444" s="22">
        <f>IF(A444="",0,IF(YEAR(A444)&lt;&gt;Properties!$C$5,0,N(D444)*IFERROR(INDEX(Lists!$C$1:$C$7,MATCH(C444,Lists!$A$1:$A$7,0)),0)))</f>
      </c>
      <c r="J444" s="22">
        <f>IF(A444="",0,IF(YEAR(A444)&lt;&gt;Properties!$C$5,0,N(D444)*IFERROR(INDEX(Lists!$D$1:$D$7,MATCH(C444,Lists!$A$1:$A$7,0)),0)))</f>
      </c>
    </row>
    <row r="445" spans="1:10" x14ac:dyDescent="0.25">
      <c r="A445" s="11"/>
      <c r="B445" s="19"/>
      <c r="C445" s="19"/>
      <c r="D445" s="23"/>
      <c r="E445" s="19"/>
      <c r="F445" s="13">
        <f>IF(B445="","",IFERROR(INDEX(Leases!$B$2:$B$101,MATCH(B445,Leases!$A$2:$A$101,0)),""))</f>
      </c>
      <c r="G445" s="16">
        <f>IF(A445="","",MONTH(A445))</f>
      </c>
      <c r="H445" s="22">
        <f>IF(A445="",0,IF(YEAR(A445)&lt;&gt;Properties!$C$5,0,N(D445)*IFERROR(INDEX(Lists!$B$1:$B$7,MATCH(C445,Lists!$A$1:$A$7,0)),0)))</f>
      </c>
      <c r="I445" s="22">
        <f>IF(A445="",0,IF(YEAR(A445)&lt;&gt;Properties!$C$5,0,N(D445)*IFERROR(INDEX(Lists!$C$1:$C$7,MATCH(C445,Lists!$A$1:$A$7,0)),0)))</f>
      </c>
      <c r="J445" s="22">
        <f>IF(A445="",0,IF(YEAR(A445)&lt;&gt;Properties!$C$5,0,N(D445)*IFERROR(INDEX(Lists!$D$1:$D$7,MATCH(C445,Lists!$A$1:$A$7,0)),0)))</f>
      </c>
    </row>
    <row r="446" spans="1:10" x14ac:dyDescent="0.25">
      <c r="A446" s="11"/>
      <c r="B446" s="19"/>
      <c r="C446" s="19"/>
      <c r="D446" s="23"/>
      <c r="E446" s="19"/>
      <c r="F446" s="13">
        <f>IF(B446="","",IFERROR(INDEX(Leases!$B$2:$B$101,MATCH(B446,Leases!$A$2:$A$101,0)),""))</f>
      </c>
      <c r="G446" s="16">
        <f>IF(A446="","",MONTH(A446))</f>
      </c>
      <c r="H446" s="22">
        <f>IF(A446="",0,IF(YEAR(A446)&lt;&gt;Properties!$C$5,0,N(D446)*IFERROR(INDEX(Lists!$B$1:$B$7,MATCH(C446,Lists!$A$1:$A$7,0)),0)))</f>
      </c>
      <c r="I446" s="22">
        <f>IF(A446="",0,IF(YEAR(A446)&lt;&gt;Properties!$C$5,0,N(D446)*IFERROR(INDEX(Lists!$C$1:$C$7,MATCH(C446,Lists!$A$1:$A$7,0)),0)))</f>
      </c>
      <c r="J446" s="22">
        <f>IF(A446="",0,IF(YEAR(A446)&lt;&gt;Properties!$C$5,0,N(D446)*IFERROR(INDEX(Lists!$D$1:$D$7,MATCH(C446,Lists!$A$1:$A$7,0)),0)))</f>
      </c>
    </row>
    <row r="447" spans="1:10" x14ac:dyDescent="0.25">
      <c r="A447" s="11"/>
      <c r="B447" s="19"/>
      <c r="C447" s="19"/>
      <c r="D447" s="23"/>
      <c r="E447" s="19"/>
      <c r="F447" s="13">
        <f>IF(B447="","",IFERROR(INDEX(Leases!$B$2:$B$101,MATCH(B447,Leases!$A$2:$A$101,0)),""))</f>
      </c>
      <c r="G447" s="16">
        <f>IF(A447="","",MONTH(A447))</f>
      </c>
      <c r="H447" s="22">
        <f>IF(A447="",0,IF(YEAR(A447)&lt;&gt;Properties!$C$5,0,N(D447)*IFERROR(INDEX(Lists!$B$1:$B$7,MATCH(C447,Lists!$A$1:$A$7,0)),0)))</f>
      </c>
      <c r="I447" s="22">
        <f>IF(A447="",0,IF(YEAR(A447)&lt;&gt;Properties!$C$5,0,N(D447)*IFERROR(INDEX(Lists!$C$1:$C$7,MATCH(C447,Lists!$A$1:$A$7,0)),0)))</f>
      </c>
      <c r="J447" s="22">
        <f>IF(A447="",0,IF(YEAR(A447)&lt;&gt;Properties!$C$5,0,N(D447)*IFERROR(INDEX(Lists!$D$1:$D$7,MATCH(C447,Lists!$A$1:$A$7,0)),0)))</f>
      </c>
    </row>
    <row r="448" spans="1:10" x14ac:dyDescent="0.25">
      <c r="A448" s="11"/>
      <c r="B448" s="19"/>
      <c r="C448" s="19"/>
      <c r="D448" s="23"/>
      <c r="E448" s="19"/>
      <c r="F448" s="13">
        <f>IF(B448="","",IFERROR(INDEX(Leases!$B$2:$B$101,MATCH(B448,Leases!$A$2:$A$101,0)),""))</f>
      </c>
      <c r="G448" s="16">
        <f>IF(A448="","",MONTH(A448))</f>
      </c>
      <c r="H448" s="22">
        <f>IF(A448="",0,IF(YEAR(A448)&lt;&gt;Properties!$C$5,0,N(D448)*IFERROR(INDEX(Lists!$B$1:$B$7,MATCH(C448,Lists!$A$1:$A$7,0)),0)))</f>
      </c>
      <c r="I448" s="22">
        <f>IF(A448="",0,IF(YEAR(A448)&lt;&gt;Properties!$C$5,0,N(D448)*IFERROR(INDEX(Lists!$C$1:$C$7,MATCH(C448,Lists!$A$1:$A$7,0)),0)))</f>
      </c>
      <c r="J448" s="22">
        <f>IF(A448="",0,IF(YEAR(A448)&lt;&gt;Properties!$C$5,0,N(D448)*IFERROR(INDEX(Lists!$D$1:$D$7,MATCH(C448,Lists!$A$1:$A$7,0)),0)))</f>
      </c>
    </row>
    <row r="449" spans="1:10" x14ac:dyDescent="0.25">
      <c r="A449" s="11"/>
      <c r="B449" s="19"/>
      <c r="C449" s="19"/>
      <c r="D449" s="23"/>
      <c r="E449" s="19"/>
      <c r="F449" s="13">
        <f>IF(B449="","",IFERROR(INDEX(Leases!$B$2:$B$101,MATCH(B449,Leases!$A$2:$A$101,0)),""))</f>
      </c>
      <c r="G449" s="16">
        <f>IF(A449="","",MONTH(A449))</f>
      </c>
      <c r="H449" s="22">
        <f>IF(A449="",0,IF(YEAR(A449)&lt;&gt;Properties!$C$5,0,N(D449)*IFERROR(INDEX(Lists!$B$1:$B$7,MATCH(C449,Lists!$A$1:$A$7,0)),0)))</f>
      </c>
      <c r="I449" s="22">
        <f>IF(A449="",0,IF(YEAR(A449)&lt;&gt;Properties!$C$5,0,N(D449)*IFERROR(INDEX(Lists!$C$1:$C$7,MATCH(C449,Lists!$A$1:$A$7,0)),0)))</f>
      </c>
      <c r="J449" s="22">
        <f>IF(A449="",0,IF(YEAR(A449)&lt;&gt;Properties!$C$5,0,N(D449)*IFERROR(INDEX(Lists!$D$1:$D$7,MATCH(C449,Lists!$A$1:$A$7,0)),0)))</f>
      </c>
    </row>
    <row r="450" spans="1:10" x14ac:dyDescent="0.25">
      <c r="A450" s="11"/>
      <c r="B450" s="19"/>
      <c r="C450" s="19"/>
      <c r="D450" s="23"/>
      <c r="E450" s="19"/>
      <c r="F450" s="13">
        <f>IF(B450="","",IFERROR(INDEX(Leases!$B$2:$B$101,MATCH(B450,Leases!$A$2:$A$101,0)),""))</f>
      </c>
      <c r="G450" s="16">
        <f>IF(A450="","",MONTH(A450))</f>
      </c>
      <c r="H450" s="22">
        <f>IF(A450="",0,IF(YEAR(A450)&lt;&gt;Properties!$C$5,0,N(D450)*IFERROR(INDEX(Lists!$B$1:$B$7,MATCH(C450,Lists!$A$1:$A$7,0)),0)))</f>
      </c>
      <c r="I450" s="22">
        <f>IF(A450="",0,IF(YEAR(A450)&lt;&gt;Properties!$C$5,0,N(D450)*IFERROR(INDEX(Lists!$C$1:$C$7,MATCH(C450,Lists!$A$1:$A$7,0)),0)))</f>
      </c>
      <c r="J450" s="22">
        <f>IF(A450="",0,IF(YEAR(A450)&lt;&gt;Properties!$C$5,0,N(D450)*IFERROR(INDEX(Lists!$D$1:$D$7,MATCH(C450,Lists!$A$1:$A$7,0)),0)))</f>
      </c>
    </row>
    <row r="451" spans="1:10" x14ac:dyDescent="0.25">
      <c r="A451" s="11"/>
      <c r="B451" s="19"/>
      <c r="C451" s="19"/>
      <c r="D451" s="23"/>
      <c r="E451" s="19"/>
      <c r="F451" s="13">
        <f>IF(B451="","",IFERROR(INDEX(Leases!$B$2:$B$101,MATCH(B451,Leases!$A$2:$A$101,0)),""))</f>
      </c>
      <c r="G451" s="16">
        <f>IF(A451="","",MONTH(A451))</f>
      </c>
      <c r="H451" s="22">
        <f>IF(A451="",0,IF(YEAR(A451)&lt;&gt;Properties!$C$5,0,N(D451)*IFERROR(INDEX(Lists!$B$1:$B$7,MATCH(C451,Lists!$A$1:$A$7,0)),0)))</f>
      </c>
      <c r="I451" s="22">
        <f>IF(A451="",0,IF(YEAR(A451)&lt;&gt;Properties!$C$5,0,N(D451)*IFERROR(INDEX(Lists!$C$1:$C$7,MATCH(C451,Lists!$A$1:$A$7,0)),0)))</f>
      </c>
      <c r="J451" s="22">
        <f>IF(A451="",0,IF(YEAR(A451)&lt;&gt;Properties!$C$5,0,N(D451)*IFERROR(INDEX(Lists!$D$1:$D$7,MATCH(C451,Lists!$A$1:$A$7,0)),0)))</f>
      </c>
    </row>
    <row r="452" spans="1:10" x14ac:dyDescent="0.25">
      <c r="A452" s="11"/>
      <c r="B452" s="19"/>
      <c r="C452" s="19"/>
      <c r="D452" s="23"/>
      <c r="E452" s="19"/>
      <c r="F452" s="13">
        <f>IF(B452="","",IFERROR(INDEX(Leases!$B$2:$B$101,MATCH(B452,Leases!$A$2:$A$101,0)),""))</f>
      </c>
      <c r="G452" s="16">
        <f>IF(A452="","",MONTH(A452))</f>
      </c>
      <c r="H452" s="22">
        <f>IF(A452="",0,IF(YEAR(A452)&lt;&gt;Properties!$C$5,0,N(D452)*IFERROR(INDEX(Lists!$B$1:$B$7,MATCH(C452,Lists!$A$1:$A$7,0)),0)))</f>
      </c>
      <c r="I452" s="22">
        <f>IF(A452="",0,IF(YEAR(A452)&lt;&gt;Properties!$C$5,0,N(D452)*IFERROR(INDEX(Lists!$C$1:$C$7,MATCH(C452,Lists!$A$1:$A$7,0)),0)))</f>
      </c>
      <c r="J452" s="22">
        <f>IF(A452="",0,IF(YEAR(A452)&lt;&gt;Properties!$C$5,0,N(D452)*IFERROR(INDEX(Lists!$D$1:$D$7,MATCH(C452,Lists!$A$1:$A$7,0)),0)))</f>
      </c>
    </row>
    <row r="453" spans="1:10" x14ac:dyDescent="0.25">
      <c r="A453" s="11"/>
      <c r="B453" s="19"/>
      <c r="C453" s="19"/>
      <c r="D453" s="23"/>
      <c r="E453" s="19"/>
      <c r="F453" s="13">
        <f>IF(B453="","",IFERROR(INDEX(Leases!$B$2:$B$101,MATCH(B453,Leases!$A$2:$A$101,0)),""))</f>
      </c>
      <c r="G453" s="16">
        <f>IF(A453="","",MONTH(A453))</f>
      </c>
      <c r="H453" s="22">
        <f>IF(A453="",0,IF(YEAR(A453)&lt;&gt;Properties!$C$5,0,N(D453)*IFERROR(INDEX(Lists!$B$1:$B$7,MATCH(C453,Lists!$A$1:$A$7,0)),0)))</f>
      </c>
      <c r="I453" s="22">
        <f>IF(A453="",0,IF(YEAR(A453)&lt;&gt;Properties!$C$5,0,N(D453)*IFERROR(INDEX(Lists!$C$1:$C$7,MATCH(C453,Lists!$A$1:$A$7,0)),0)))</f>
      </c>
      <c r="J453" s="22">
        <f>IF(A453="",0,IF(YEAR(A453)&lt;&gt;Properties!$C$5,0,N(D453)*IFERROR(INDEX(Lists!$D$1:$D$7,MATCH(C453,Lists!$A$1:$A$7,0)),0)))</f>
      </c>
    </row>
    <row r="454" spans="1:10" x14ac:dyDescent="0.25">
      <c r="A454" s="11"/>
      <c r="B454" s="19"/>
      <c r="C454" s="19"/>
      <c r="D454" s="23"/>
      <c r="E454" s="19"/>
      <c r="F454" s="13">
        <f>IF(B454="","",IFERROR(INDEX(Leases!$B$2:$B$101,MATCH(B454,Leases!$A$2:$A$101,0)),""))</f>
      </c>
      <c r="G454" s="16">
        <f>IF(A454="","",MONTH(A454))</f>
      </c>
      <c r="H454" s="22">
        <f>IF(A454="",0,IF(YEAR(A454)&lt;&gt;Properties!$C$5,0,N(D454)*IFERROR(INDEX(Lists!$B$1:$B$7,MATCH(C454,Lists!$A$1:$A$7,0)),0)))</f>
      </c>
      <c r="I454" s="22">
        <f>IF(A454="",0,IF(YEAR(A454)&lt;&gt;Properties!$C$5,0,N(D454)*IFERROR(INDEX(Lists!$C$1:$C$7,MATCH(C454,Lists!$A$1:$A$7,0)),0)))</f>
      </c>
      <c r="J454" s="22">
        <f>IF(A454="",0,IF(YEAR(A454)&lt;&gt;Properties!$C$5,0,N(D454)*IFERROR(INDEX(Lists!$D$1:$D$7,MATCH(C454,Lists!$A$1:$A$7,0)),0)))</f>
      </c>
    </row>
    <row r="455" spans="1:10" x14ac:dyDescent="0.25">
      <c r="A455" s="11"/>
      <c r="B455" s="19"/>
      <c r="C455" s="19"/>
      <c r="D455" s="23"/>
      <c r="E455" s="19"/>
      <c r="F455" s="13">
        <f>IF(B455="","",IFERROR(INDEX(Leases!$B$2:$B$101,MATCH(B455,Leases!$A$2:$A$101,0)),""))</f>
      </c>
      <c r="G455" s="16">
        <f>IF(A455="","",MONTH(A455))</f>
      </c>
      <c r="H455" s="22">
        <f>IF(A455="",0,IF(YEAR(A455)&lt;&gt;Properties!$C$5,0,N(D455)*IFERROR(INDEX(Lists!$B$1:$B$7,MATCH(C455,Lists!$A$1:$A$7,0)),0)))</f>
      </c>
      <c r="I455" s="22">
        <f>IF(A455="",0,IF(YEAR(A455)&lt;&gt;Properties!$C$5,0,N(D455)*IFERROR(INDEX(Lists!$C$1:$C$7,MATCH(C455,Lists!$A$1:$A$7,0)),0)))</f>
      </c>
      <c r="J455" s="22">
        <f>IF(A455="",0,IF(YEAR(A455)&lt;&gt;Properties!$C$5,0,N(D455)*IFERROR(INDEX(Lists!$D$1:$D$7,MATCH(C455,Lists!$A$1:$A$7,0)),0)))</f>
      </c>
    </row>
    <row r="456" spans="1:10" x14ac:dyDescent="0.25">
      <c r="A456" s="11"/>
      <c r="B456" s="19"/>
      <c r="C456" s="19"/>
      <c r="D456" s="23"/>
      <c r="E456" s="19"/>
      <c r="F456" s="13">
        <f>IF(B456="","",IFERROR(INDEX(Leases!$B$2:$B$101,MATCH(B456,Leases!$A$2:$A$101,0)),""))</f>
      </c>
      <c r="G456" s="16">
        <f>IF(A456="","",MONTH(A456))</f>
      </c>
      <c r="H456" s="22">
        <f>IF(A456="",0,IF(YEAR(A456)&lt;&gt;Properties!$C$5,0,N(D456)*IFERROR(INDEX(Lists!$B$1:$B$7,MATCH(C456,Lists!$A$1:$A$7,0)),0)))</f>
      </c>
      <c r="I456" s="22">
        <f>IF(A456="",0,IF(YEAR(A456)&lt;&gt;Properties!$C$5,0,N(D456)*IFERROR(INDEX(Lists!$C$1:$C$7,MATCH(C456,Lists!$A$1:$A$7,0)),0)))</f>
      </c>
      <c r="J456" s="22">
        <f>IF(A456="",0,IF(YEAR(A456)&lt;&gt;Properties!$C$5,0,N(D456)*IFERROR(INDEX(Lists!$D$1:$D$7,MATCH(C456,Lists!$A$1:$A$7,0)),0)))</f>
      </c>
    </row>
    <row r="457" spans="1:10" x14ac:dyDescent="0.25">
      <c r="A457" s="11"/>
      <c r="B457" s="19"/>
      <c r="C457" s="19"/>
      <c r="D457" s="23"/>
      <c r="E457" s="19"/>
      <c r="F457" s="13">
        <f>IF(B457="","",IFERROR(INDEX(Leases!$B$2:$B$101,MATCH(B457,Leases!$A$2:$A$101,0)),""))</f>
      </c>
      <c r="G457" s="16">
        <f>IF(A457="","",MONTH(A457))</f>
      </c>
      <c r="H457" s="22">
        <f>IF(A457="",0,IF(YEAR(A457)&lt;&gt;Properties!$C$5,0,N(D457)*IFERROR(INDEX(Lists!$B$1:$B$7,MATCH(C457,Lists!$A$1:$A$7,0)),0)))</f>
      </c>
      <c r="I457" s="22">
        <f>IF(A457="",0,IF(YEAR(A457)&lt;&gt;Properties!$C$5,0,N(D457)*IFERROR(INDEX(Lists!$C$1:$C$7,MATCH(C457,Lists!$A$1:$A$7,0)),0)))</f>
      </c>
      <c r="J457" s="22">
        <f>IF(A457="",0,IF(YEAR(A457)&lt;&gt;Properties!$C$5,0,N(D457)*IFERROR(INDEX(Lists!$D$1:$D$7,MATCH(C457,Lists!$A$1:$A$7,0)),0)))</f>
      </c>
    </row>
    <row r="458" spans="1:10" x14ac:dyDescent="0.25">
      <c r="A458" s="11"/>
      <c r="B458" s="19"/>
      <c r="C458" s="19"/>
      <c r="D458" s="23"/>
      <c r="E458" s="19"/>
      <c r="F458" s="13">
        <f>IF(B458="","",IFERROR(INDEX(Leases!$B$2:$B$101,MATCH(B458,Leases!$A$2:$A$101,0)),""))</f>
      </c>
      <c r="G458" s="16">
        <f>IF(A458="","",MONTH(A458))</f>
      </c>
      <c r="H458" s="22">
        <f>IF(A458="",0,IF(YEAR(A458)&lt;&gt;Properties!$C$5,0,N(D458)*IFERROR(INDEX(Lists!$B$1:$B$7,MATCH(C458,Lists!$A$1:$A$7,0)),0)))</f>
      </c>
      <c r="I458" s="22">
        <f>IF(A458="",0,IF(YEAR(A458)&lt;&gt;Properties!$C$5,0,N(D458)*IFERROR(INDEX(Lists!$C$1:$C$7,MATCH(C458,Lists!$A$1:$A$7,0)),0)))</f>
      </c>
      <c r="J458" s="22">
        <f>IF(A458="",0,IF(YEAR(A458)&lt;&gt;Properties!$C$5,0,N(D458)*IFERROR(INDEX(Lists!$D$1:$D$7,MATCH(C458,Lists!$A$1:$A$7,0)),0)))</f>
      </c>
    </row>
    <row r="459" spans="1:10" x14ac:dyDescent="0.25">
      <c r="A459" s="11"/>
      <c r="B459" s="19"/>
      <c r="C459" s="19"/>
      <c r="D459" s="23"/>
      <c r="E459" s="19"/>
      <c r="F459" s="13">
        <f>IF(B459="","",IFERROR(INDEX(Leases!$B$2:$B$101,MATCH(B459,Leases!$A$2:$A$101,0)),""))</f>
      </c>
      <c r="G459" s="16">
        <f>IF(A459="","",MONTH(A459))</f>
      </c>
      <c r="H459" s="22">
        <f>IF(A459="",0,IF(YEAR(A459)&lt;&gt;Properties!$C$5,0,N(D459)*IFERROR(INDEX(Lists!$B$1:$B$7,MATCH(C459,Lists!$A$1:$A$7,0)),0)))</f>
      </c>
      <c r="I459" s="22">
        <f>IF(A459="",0,IF(YEAR(A459)&lt;&gt;Properties!$C$5,0,N(D459)*IFERROR(INDEX(Lists!$C$1:$C$7,MATCH(C459,Lists!$A$1:$A$7,0)),0)))</f>
      </c>
      <c r="J459" s="22">
        <f>IF(A459="",0,IF(YEAR(A459)&lt;&gt;Properties!$C$5,0,N(D459)*IFERROR(INDEX(Lists!$D$1:$D$7,MATCH(C459,Lists!$A$1:$A$7,0)),0)))</f>
      </c>
    </row>
    <row r="460" spans="1:10" x14ac:dyDescent="0.25">
      <c r="A460" s="11"/>
      <c r="B460" s="19"/>
      <c r="C460" s="19"/>
      <c r="D460" s="23"/>
      <c r="E460" s="19"/>
      <c r="F460" s="13">
        <f>IF(B460="","",IFERROR(INDEX(Leases!$B$2:$B$101,MATCH(B460,Leases!$A$2:$A$101,0)),""))</f>
      </c>
      <c r="G460" s="16">
        <f>IF(A460="","",MONTH(A460))</f>
      </c>
      <c r="H460" s="22">
        <f>IF(A460="",0,IF(YEAR(A460)&lt;&gt;Properties!$C$5,0,N(D460)*IFERROR(INDEX(Lists!$B$1:$B$7,MATCH(C460,Lists!$A$1:$A$7,0)),0)))</f>
      </c>
      <c r="I460" s="22">
        <f>IF(A460="",0,IF(YEAR(A460)&lt;&gt;Properties!$C$5,0,N(D460)*IFERROR(INDEX(Lists!$C$1:$C$7,MATCH(C460,Lists!$A$1:$A$7,0)),0)))</f>
      </c>
      <c r="J460" s="22">
        <f>IF(A460="",0,IF(YEAR(A460)&lt;&gt;Properties!$C$5,0,N(D460)*IFERROR(INDEX(Lists!$D$1:$D$7,MATCH(C460,Lists!$A$1:$A$7,0)),0)))</f>
      </c>
    </row>
    <row r="461" spans="1:10" x14ac:dyDescent="0.25">
      <c r="A461" s="11"/>
      <c r="B461" s="19"/>
      <c r="C461" s="19"/>
      <c r="D461" s="23"/>
      <c r="E461" s="19"/>
      <c r="F461" s="13">
        <f>IF(B461="","",IFERROR(INDEX(Leases!$B$2:$B$101,MATCH(B461,Leases!$A$2:$A$101,0)),""))</f>
      </c>
      <c r="G461" s="16">
        <f>IF(A461="","",MONTH(A461))</f>
      </c>
      <c r="H461" s="22">
        <f>IF(A461="",0,IF(YEAR(A461)&lt;&gt;Properties!$C$5,0,N(D461)*IFERROR(INDEX(Lists!$B$1:$B$7,MATCH(C461,Lists!$A$1:$A$7,0)),0)))</f>
      </c>
      <c r="I461" s="22">
        <f>IF(A461="",0,IF(YEAR(A461)&lt;&gt;Properties!$C$5,0,N(D461)*IFERROR(INDEX(Lists!$C$1:$C$7,MATCH(C461,Lists!$A$1:$A$7,0)),0)))</f>
      </c>
      <c r="J461" s="22">
        <f>IF(A461="",0,IF(YEAR(A461)&lt;&gt;Properties!$C$5,0,N(D461)*IFERROR(INDEX(Lists!$D$1:$D$7,MATCH(C461,Lists!$A$1:$A$7,0)),0)))</f>
      </c>
    </row>
    <row r="462" spans="1:10" x14ac:dyDescent="0.25">
      <c r="A462" s="11"/>
      <c r="B462" s="19"/>
      <c r="C462" s="19"/>
      <c r="D462" s="23"/>
      <c r="E462" s="19"/>
      <c r="F462" s="13">
        <f>IF(B462="","",IFERROR(INDEX(Leases!$B$2:$B$101,MATCH(B462,Leases!$A$2:$A$101,0)),""))</f>
      </c>
      <c r="G462" s="16">
        <f>IF(A462="","",MONTH(A462))</f>
      </c>
      <c r="H462" s="22">
        <f>IF(A462="",0,IF(YEAR(A462)&lt;&gt;Properties!$C$5,0,N(D462)*IFERROR(INDEX(Lists!$B$1:$B$7,MATCH(C462,Lists!$A$1:$A$7,0)),0)))</f>
      </c>
      <c r="I462" s="22">
        <f>IF(A462="",0,IF(YEAR(A462)&lt;&gt;Properties!$C$5,0,N(D462)*IFERROR(INDEX(Lists!$C$1:$C$7,MATCH(C462,Lists!$A$1:$A$7,0)),0)))</f>
      </c>
      <c r="J462" s="22">
        <f>IF(A462="",0,IF(YEAR(A462)&lt;&gt;Properties!$C$5,0,N(D462)*IFERROR(INDEX(Lists!$D$1:$D$7,MATCH(C462,Lists!$A$1:$A$7,0)),0)))</f>
      </c>
    </row>
    <row r="463" spans="1:10" x14ac:dyDescent="0.25">
      <c r="A463" s="11"/>
      <c r="B463" s="19"/>
      <c r="C463" s="19"/>
      <c r="D463" s="23"/>
      <c r="E463" s="19"/>
      <c r="F463" s="13">
        <f>IF(B463="","",IFERROR(INDEX(Leases!$B$2:$B$101,MATCH(B463,Leases!$A$2:$A$101,0)),""))</f>
      </c>
      <c r="G463" s="16">
        <f>IF(A463="","",MONTH(A463))</f>
      </c>
      <c r="H463" s="22">
        <f>IF(A463="",0,IF(YEAR(A463)&lt;&gt;Properties!$C$5,0,N(D463)*IFERROR(INDEX(Lists!$B$1:$B$7,MATCH(C463,Lists!$A$1:$A$7,0)),0)))</f>
      </c>
      <c r="I463" s="22">
        <f>IF(A463="",0,IF(YEAR(A463)&lt;&gt;Properties!$C$5,0,N(D463)*IFERROR(INDEX(Lists!$C$1:$C$7,MATCH(C463,Lists!$A$1:$A$7,0)),0)))</f>
      </c>
      <c r="J463" s="22">
        <f>IF(A463="",0,IF(YEAR(A463)&lt;&gt;Properties!$C$5,0,N(D463)*IFERROR(INDEX(Lists!$D$1:$D$7,MATCH(C463,Lists!$A$1:$A$7,0)),0)))</f>
      </c>
    </row>
    <row r="464" spans="1:10" x14ac:dyDescent="0.25">
      <c r="A464" s="11"/>
      <c r="B464" s="19"/>
      <c r="C464" s="19"/>
      <c r="D464" s="23"/>
      <c r="E464" s="19"/>
      <c r="F464" s="13">
        <f>IF(B464="","",IFERROR(INDEX(Leases!$B$2:$B$101,MATCH(B464,Leases!$A$2:$A$101,0)),""))</f>
      </c>
      <c r="G464" s="16">
        <f>IF(A464="","",MONTH(A464))</f>
      </c>
      <c r="H464" s="22">
        <f>IF(A464="",0,IF(YEAR(A464)&lt;&gt;Properties!$C$5,0,N(D464)*IFERROR(INDEX(Lists!$B$1:$B$7,MATCH(C464,Lists!$A$1:$A$7,0)),0)))</f>
      </c>
      <c r="I464" s="22">
        <f>IF(A464="",0,IF(YEAR(A464)&lt;&gt;Properties!$C$5,0,N(D464)*IFERROR(INDEX(Lists!$C$1:$C$7,MATCH(C464,Lists!$A$1:$A$7,0)),0)))</f>
      </c>
      <c r="J464" s="22">
        <f>IF(A464="",0,IF(YEAR(A464)&lt;&gt;Properties!$C$5,0,N(D464)*IFERROR(INDEX(Lists!$D$1:$D$7,MATCH(C464,Lists!$A$1:$A$7,0)),0)))</f>
      </c>
    </row>
    <row r="465" spans="1:10" x14ac:dyDescent="0.25">
      <c r="A465" s="11"/>
      <c r="B465" s="19"/>
      <c r="C465" s="19"/>
      <c r="D465" s="23"/>
      <c r="E465" s="19"/>
      <c r="F465" s="13">
        <f>IF(B465="","",IFERROR(INDEX(Leases!$B$2:$B$101,MATCH(B465,Leases!$A$2:$A$101,0)),""))</f>
      </c>
      <c r="G465" s="16">
        <f>IF(A465="","",MONTH(A465))</f>
      </c>
      <c r="H465" s="22">
        <f>IF(A465="",0,IF(YEAR(A465)&lt;&gt;Properties!$C$5,0,N(D465)*IFERROR(INDEX(Lists!$B$1:$B$7,MATCH(C465,Lists!$A$1:$A$7,0)),0)))</f>
      </c>
      <c r="I465" s="22">
        <f>IF(A465="",0,IF(YEAR(A465)&lt;&gt;Properties!$C$5,0,N(D465)*IFERROR(INDEX(Lists!$C$1:$C$7,MATCH(C465,Lists!$A$1:$A$7,0)),0)))</f>
      </c>
      <c r="J465" s="22">
        <f>IF(A465="",0,IF(YEAR(A465)&lt;&gt;Properties!$C$5,0,N(D465)*IFERROR(INDEX(Lists!$D$1:$D$7,MATCH(C465,Lists!$A$1:$A$7,0)),0)))</f>
      </c>
    </row>
    <row r="466" spans="1:10" x14ac:dyDescent="0.25">
      <c r="A466" s="11"/>
      <c r="B466" s="19"/>
      <c r="C466" s="19"/>
      <c r="D466" s="23"/>
      <c r="E466" s="19"/>
      <c r="F466" s="13">
        <f>IF(B466="","",IFERROR(INDEX(Leases!$B$2:$B$101,MATCH(B466,Leases!$A$2:$A$101,0)),""))</f>
      </c>
      <c r="G466" s="16">
        <f>IF(A466="","",MONTH(A466))</f>
      </c>
      <c r="H466" s="22">
        <f>IF(A466="",0,IF(YEAR(A466)&lt;&gt;Properties!$C$5,0,N(D466)*IFERROR(INDEX(Lists!$B$1:$B$7,MATCH(C466,Lists!$A$1:$A$7,0)),0)))</f>
      </c>
      <c r="I466" s="22">
        <f>IF(A466="",0,IF(YEAR(A466)&lt;&gt;Properties!$C$5,0,N(D466)*IFERROR(INDEX(Lists!$C$1:$C$7,MATCH(C466,Lists!$A$1:$A$7,0)),0)))</f>
      </c>
      <c r="J466" s="22">
        <f>IF(A466="",0,IF(YEAR(A466)&lt;&gt;Properties!$C$5,0,N(D466)*IFERROR(INDEX(Lists!$D$1:$D$7,MATCH(C466,Lists!$A$1:$A$7,0)),0)))</f>
      </c>
    </row>
    <row r="467" spans="1:10" x14ac:dyDescent="0.25">
      <c r="A467" s="11"/>
      <c r="B467" s="19"/>
      <c r="C467" s="19"/>
      <c r="D467" s="23"/>
      <c r="E467" s="19"/>
      <c r="F467" s="13">
        <f>IF(B467="","",IFERROR(INDEX(Leases!$B$2:$B$101,MATCH(B467,Leases!$A$2:$A$101,0)),""))</f>
      </c>
      <c r="G467" s="16">
        <f>IF(A467="","",MONTH(A467))</f>
      </c>
      <c r="H467" s="22">
        <f>IF(A467="",0,IF(YEAR(A467)&lt;&gt;Properties!$C$5,0,N(D467)*IFERROR(INDEX(Lists!$B$1:$B$7,MATCH(C467,Lists!$A$1:$A$7,0)),0)))</f>
      </c>
      <c r="I467" s="22">
        <f>IF(A467="",0,IF(YEAR(A467)&lt;&gt;Properties!$C$5,0,N(D467)*IFERROR(INDEX(Lists!$C$1:$C$7,MATCH(C467,Lists!$A$1:$A$7,0)),0)))</f>
      </c>
      <c r="J467" s="22">
        <f>IF(A467="",0,IF(YEAR(A467)&lt;&gt;Properties!$C$5,0,N(D467)*IFERROR(INDEX(Lists!$D$1:$D$7,MATCH(C467,Lists!$A$1:$A$7,0)),0)))</f>
      </c>
    </row>
    <row r="468" spans="1:10" x14ac:dyDescent="0.25">
      <c r="A468" s="11"/>
      <c r="B468" s="19"/>
      <c r="C468" s="19"/>
      <c r="D468" s="23"/>
      <c r="E468" s="19"/>
      <c r="F468" s="13">
        <f>IF(B468="","",IFERROR(INDEX(Leases!$B$2:$B$101,MATCH(B468,Leases!$A$2:$A$101,0)),""))</f>
      </c>
      <c r="G468" s="16">
        <f>IF(A468="","",MONTH(A468))</f>
      </c>
      <c r="H468" s="22">
        <f>IF(A468="",0,IF(YEAR(A468)&lt;&gt;Properties!$C$5,0,N(D468)*IFERROR(INDEX(Lists!$B$1:$B$7,MATCH(C468,Lists!$A$1:$A$7,0)),0)))</f>
      </c>
      <c r="I468" s="22">
        <f>IF(A468="",0,IF(YEAR(A468)&lt;&gt;Properties!$C$5,0,N(D468)*IFERROR(INDEX(Lists!$C$1:$C$7,MATCH(C468,Lists!$A$1:$A$7,0)),0)))</f>
      </c>
      <c r="J468" s="22">
        <f>IF(A468="",0,IF(YEAR(A468)&lt;&gt;Properties!$C$5,0,N(D468)*IFERROR(INDEX(Lists!$D$1:$D$7,MATCH(C468,Lists!$A$1:$A$7,0)),0)))</f>
      </c>
    </row>
    <row r="469" spans="1:10" x14ac:dyDescent="0.25">
      <c r="A469" s="11"/>
      <c r="B469" s="19"/>
      <c r="C469" s="19"/>
      <c r="D469" s="23"/>
      <c r="E469" s="19"/>
      <c r="F469" s="13">
        <f>IF(B469="","",IFERROR(INDEX(Leases!$B$2:$B$101,MATCH(B469,Leases!$A$2:$A$101,0)),""))</f>
      </c>
      <c r="G469" s="16">
        <f>IF(A469="","",MONTH(A469))</f>
      </c>
      <c r="H469" s="22">
        <f>IF(A469="",0,IF(YEAR(A469)&lt;&gt;Properties!$C$5,0,N(D469)*IFERROR(INDEX(Lists!$B$1:$B$7,MATCH(C469,Lists!$A$1:$A$7,0)),0)))</f>
      </c>
      <c r="I469" s="22">
        <f>IF(A469="",0,IF(YEAR(A469)&lt;&gt;Properties!$C$5,0,N(D469)*IFERROR(INDEX(Lists!$C$1:$C$7,MATCH(C469,Lists!$A$1:$A$7,0)),0)))</f>
      </c>
      <c r="J469" s="22">
        <f>IF(A469="",0,IF(YEAR(A469)&lt;&gt;Properties!$C$5,0,N(D469)*IFERROR(INDEX(Lists!$D$1:$D$7,MATCH(C469,Lists!$A$1:$A$7,0)),0)))</f>
      </c>
    </row>
    <row r="470" spans="1:10" x14ac:dyDescent="0.25">
      <c r="A470" s="11"/>
      <c r="B470" s="19"/>
      <c r="C470" s="19"/>
      <c r="D470" s="23"/>
      <c r="E470" s="19"/>
      <c r="F470" s="13">
        <f>IF(B470="","",IFERROR(INDEX(Leases!$B$2:$B$101,MATCH(B470,Leases!$A$2:$A$101,0)),""))</f>
      </c>
      <c r="G470" s="16">
        <f>IF(A470="","",MONTH(A470))</f>
      </c>
      <c r="H470" s="22">
        <f>IF(A470="",0,IF(YEAR(A470)&lt;&gt;Properties!$C$5,0,N(D470)*IFERROR(INDEX(Lists!$B$1:$B$7,MATCH(C470,Lists!$A$1:$A$7,0)),0)))</f>
      </c>
      <c r="I470" s="22">
        <f>IF(A470="",0,IF(YEAR(A470)&lt;&gt;Properties!$C$5,0,N(D470)*IFERROR(INDEX(Lists!$C$1:$C$7,MATCH(C470,Lists!$A$1:$A$7,0)),0)))</f>
      </c>
      <c r="J470" s="22">
        <f>IF(A470="",0,IF(YEAR(A470)&lt;&gt;Properties!$C$5,0,N(D470)*IFERROR(INDEX(Lists!$D$1:$D$7,MATCH(C470,Lists!$A$1:$A$7,0)),0)))</f>
      </c>
    </row>
    <row r="471" spans="1:10" x14ac:dyDescent="0.25">
      <c r="A471" s="11"/>
      <c r="B471" s="19"/>
      <c r="C471" s="19"/>
      <c r="D471" s="23"/>
      <c r="E471" s="19"/>
      <c r="F471" s="13">
        <f>IF(B471="","",IFERROR(INDEX(Leases!$B$2:$B$101,MATCH(B471,Leases!$A$2:$A$101,0)),""))</f>
      </c>
      <c r="G471" s="16">
        <f>IF(A471="","",MONTH(A471))</f>
      </c>
      <c r="H471" s="22">
        <f>IF(A471="",0,IF(YEAR(A471)&lt;&gt;Properties!$C$5,0,N(D471)*IFERROR(INDEX(Lists!$B$1:$B$7,MATCH(C471,Lists!$A$1:$A$7,0)),0)))</f>
      </c>
      <c r="I471" s="22">
        <f>IF(A471="",0,IF(YEAR(A471)&lt;&gt;Properties!$C$5,0,N(D471)*IFERROR(INDEX(Lists!$C$1:$C$7,MATCH(C471,Lists!$A$1:$A$7,0)),0)))</f>
      </c>
      <c r="J471" s="22">
        <f>IF(A471="",0,IF(YEAR(A471)&lt;&gt;Properties!$C$5,0,N(D471)*IFERROR(INDEX(Lists!$D$1:$D$7,MATCH(C471,Lists!$A$1:$A$7,0)),0)))</f>
      </c>
    </row>
    <row r="472" spans="1:10" x14ac:dyDescent="0.25">
      <c r="A472" s="11"/>
      <c r="B472" s="19"/>
      <c r="C472" s="19"/>
      <c r="D472" s="23"/>
      <c r="E472" s="19"/>
      <c r="F472" s="13">
        <f>IF(B472="","",IFERROR(INDEX(Leases!$B$2:$B$101,MATCH(B472,Leases!$A$2:$A$101,0)),""))</f>
      </c>
      <c r="G472" s="16">
        <f>IF(A472="","",MONTH(A472))</f>
      </c>
      <c r="H472" s="22">
        <f>IF(A472="",0,IF(YEAR(A472)&lt;&gt;Properties!$C$5,0,N(D472)*IFERROR(INDEX(Lists!$B$1:$B$7,MATCH(C472,Lists!$A$1:$A$7,0)),0)))</f>
      </c>
      <c r="I472" s="22">
        <f>IF(A472="",0,IF(YEAR(A472)&lt;&gt;Properties!$C$5,0,N(D472)*IFERROR(INDEX(Lists!$C$1:$C$7,MATCH(C472,Lists!$A$1:$A$7,0)),0)))</f>
      </c>
      <c r="J472" s="22">
        <f>IF(A472="",0,IF(YEAR(A472)&lt;&gt;Properties!$C$5,0,N(D472)*IFERROR(INDEX(Lists!$D$1:$D$7,MATCH(C472,Lists!$A$1:$A$7,0)),0)))</f>
      </c>
    </row>
    <row r="473" spans="1:10" x14ac:dyDescent="0.25">
      <c r="A473" s="11"/>
      <c r="B473" s="19"/>
      <c r="C473" s="19"/>
      <c r="D473" s="23"/>
      <c r="E473" s="19"/>
      <c r="F473" s="13">
        <f>IF(B473="","",IFERROR(INDEX(Leases!$B$2:$B$101,MATCH(B473,Leases!$A$2:$A$101,0)),""))</f>
      </c>
      <c r="G473" s="16">
        <f>IF(A473="","",MONTH(A473))</f>
      </c>
      <c r="H473" s="22">
        <f>IF(A473="",0,IF(YEAR(A473)&lt;&gt;Properties!$C$5,0,N(D473)*IFERROR(INDEX(Lists!$B$1:$B$7,MATCH(C473,Lists!$A$1:$A$7,0)),0)))</f>
      </c>
      <c r="I473" s="22">
        <f>IF(A473="",0,IF(YEAR(A473)&lt;&gt;Properties!$C$5,0,N(D473)*IFERROR(INDEX(Lists!$C$1:$C$7,MATCH(C473,Lists!$A$1:$A$7,0)),0)))</f>
      </c>
      <c r="J473" s="22">
        <f>IF(A473="",0,IF(YEAR(A473)&lt;&gt;Properties!$C$5,0,N(D473)*IFERROR(INDEX(Lists!$D$1:$D$7,MATCH(C473,Lists!$A$1:$A$7,0)),0)))</f>
      </c>
    </row>
    <row r="474" spans="1:10" x14ac:dyDescent="0.25">
      <c r="A474" s="11"/>
      <c r="B474" s="19"/>
      <c r="C474" s="19"/>
      <c r="D474" s="23"/>
      <c r="E474" s="19"/>
      <c r="F474" s="13">
        <f>IF(B474="","",IFERROR(INDEX(Leases!$B$2:$B$101,MATCH(B474,Leases!$A$2:$A$101,0)),""))</f>
      </c>
      <c r="G474" s="16">
        <f>IF(A474="","",MONTH(A474))</f>
      </c>
      <c r="H474" s="22">
        <f>IF(A474="",0,IF(YEAR(A474)&lt;&gt;Properties!$C$5,0,N(D474)*IFERROR(INDEX(Lists!$B$1:$B$7,MATCH(C474,Lists!$A$1:$A$7,0)),0)))</f>
      </c>
      <c r="I474" s="22">
        <f>IF(A474="",0,IF(YEAR(A474)&lt;&gt;Properties!$C$5,0,N(D474)*IFERROR(INDEX(Lists!$C$1:$C$7,MATCH(C474,Lists!$A$1:$A$7,0)),0)))</f>
      </c>
      <c r="J474" s="22">
        <f>IF(A474="",0,IF(YEAR(A474)&lt;&gt;Properties!$C$5,0,N(D474)*IFERROR(INDEX(Lists!$D$1:$D$7,MATCH(C474,Lists!$A$1:$A$7,0)),0)))</f>
      </c>
    </row>
    <row r="475" spans="1:10" x14ac:dyDescent="0.25">
      <c r="A475" s="11"/>
      <c r="B475" s="19"/>
      <c r="C475" s="19"/>
      <c r="D475" s="23"/>
      <c r="E475" s="19"/>
      <c r="F475" s="13">
        <f>IF(B475="","",IFERROR(INDEX(Leases!$B$2:$B$101,MATCH(B475,Leases!$A$2:$A$101,0)),""))</f>
      </c>
      <c r="G475" s="16">
        <f>IF(A475="","",MONTH(A475))</f>
      </c>
      <c r="H475" s="22">
        <f>IF(A475="",0,IF(YEAR(A475)&lt;&gt;Properties!$C$5,0,N(D475)*IFERROR(INDEX(Lists!$B$1:$B$7,MATCH(C475,Lists!$A$1:$A$7,0)),0)))</f>
      </c>
      <c r="I475" s="22">
        <f>IF(A475="",0,IF(YEAR(A475)&lt;&gt;Properties!$C$5,0,N(D475)*IFERROR(INDEX(Lists!$C$1:$C$7,MATCH(C475,Lists!$A$1:$A$7,0)),0)))</f>
      </c>
      <c r="J475" s="22">
        <f>IF(A475="",0,IF(YEAR(A475)&lt;&gt;Properties!$C$5,0,N(D475)*IFERROR(INDEX(Lists!$D$1:$D$7,MATCH(C475,Lists!$A$1:$A$7,0)),0)))</f>
      </c>
    </row>
    <row r="476" spans="1:10" x14ac:dyDescent="0.25">
      <c r="A476" s="11"/>
      <c r="B476" s="19"/>
      <c r="C476" s="19"/>
      <c r="D476" s="23"/>
      <c r="E476" s="19"/>
      <c r="F476" s="13">
        <f>IF(B476="","",IFERROR(INDEX(Leases!$B$2:$B$101,MATCH(B476,Leases!$A$2:$A$101,0)),""))</f>
      </c>
      <c r="G476" s="16">
        <f>IF(A476="","",MONTH(A476))</f>
      </c>
      <c r="H476" s="22">
        <f>IF(A476="",0,IF(YEAR(A476)&lt;&gt;Properties!$C$5,0,N(D476)*IFERROR(INDEX(Lists!$B$1:$B$7,MATCH(C476,Lists!$A$1:$A$7,0)),0)))</f>
      </c>
      <c r="I476" s="22">
        <f>IF(A476="",0,IF(YEAR(A476)&lt;&gt;Properties!$C$5,0,N(D476)*IFERROR(INDEX(Lists!$C$1:$C$7,MATCH(C476,Lists!$A$1:$A$7,0)),0)))</f>
      </c>
      <c r="J476" s="22">
        <f>IF(A476="",0,IF(YEAR(A476)&lt;&gt;Properties!$C$5,0,N(D476)*IFERROR(INDEX(Lists!$D$1:$D$7,MATCH(C476,Lists!$A$1:$A$7,0)),0)))</f>
      </c>
    </row>
    <row r="477" spans="1:10" x14ac:dyDescent="0.25">
      <c r="A477" s="11"/>
      <c r="B477" s="19"/>
      <c r="C477" s="19"/>
      <c r="D477" s="23"/>
      <c r="E477" s="19"/>
      <c r="F477" s="13">
        <f>IF(B477="","",IFERROR(INDEX(Leases!$B$2:$B$101,MATCH(B477,Leases!$A$2:$A$101,0)),""))</f>
      </c>
      <c r="G477" s="16">
        <f>IF(A477="","",MONTH(A477))</f>
      </c>
      <c r="H477" s="22">
        <f>IF(A477="",0,IF(YEAR(A477)&lt;&gt;Properties!$C$5,0,N(D477)*IFERROR(INDEX(Lists!$B$1:$B$7,MATCH(C477,Lists!$A$1:$A$7,0)),0)))</f>
      </c>
      <c r="I477" s="22">
        <f>IF(A477="",0,IF(YEAR(A477)&lt;&gt;Properties!$C$5,0,N(D477)*IFERROR(INDEX(Lists!$C$1:$C$7,MATCH(C477,Lists!$A$1:$A$7,0)),0)))</f>
      </c>
      <c r="J477" s="22">
        <f>IF(A477="",0,IF(YEAR(A477)&lt;&gt;Properties!$C$5,0,N(D477)*IFERROR(INDEX(Lists!$D$1:$D$7,MATCH(C477,Lists!$A$1:$A$7,0)),0)))</f>
      </c>
    </row>
    <row r="478" spans="1:10" x14ac:dyDescent="0.25">
      <c r="A478" s="11"/>
      <c r="B478" s="19"/>
      <c r="C478" s="19"/>
      <c r="D478" s="23"/>
      <c r="E478" s="19"/>
      <c r="F478" s="13">
        <f>IF(B478="","",IFERROR(INDEX(Leases!$B$2:$B$101,MATCH(B478,Leases!$A$2:$A$101,0)),""))</f>
      </c>
      <c r="G478" s="16">
        <f>IF(A478="","",MONTH(A478))</f>
      </c>
      <c r="H478" s="22">
        <f>IF(A478="",0,IF(YEAR(A478)&lt;&gt;Properties!$C$5,0,N(D478)*IFERROR(INDEX(Lists!$B$1:$B$7,MATCH(C478,Lists!$A$1:$A$7,0)),0)))</f>
      </c>
      <c r="I478" s="22">
        <f>IF(A478="",0,IF(YEAR(A478)&lt;&gt;Properties!$C$5,0,N(D478)*IFERROR(INDEX(Lists!$C$1:$C$7,MATCH(C478,Lists!$A$1:$A$7,0)),0)))</f>
      </c>
      <c r="J478" s="22">
        <f>IF(A478="",0,IF(YEAR(A478)&lt;&gt;Properties!$C$5,0,N(D478)*IFERROR(INDEX(Lists!$D$1:$D$7,MATCH(C478,Lists!$A$1:$A$7,0)),0)))</f>
      </c>
    </row>
    <row r="479" spans="1:10" x14ac:dyDescent="0.25">
      <c r="A479" s="11"/>
      <c r="B479" s="19"/>
      <c r="C479" s="19"/>
      <c r="D479" s="23"/>
      <c r="E479" s="19"/>
      <c r="F479" s="13">
        <f>IF(B479="","",IFERROR(INDEX(Leases!$B$2:$B$101,MATCH(B479,Leases!$A$2:$A$101,0)),""))</f>
      </c>
      <c r="G479" s="16">
        <f>IF(A479="","",MONTH(A479))</f>
      </c>
      <c r="H479" s="22">
        <f>IF(A479="",0,IF(YEAR(A479)&lt;&gt;Properties!$C$5,0,N(D479)*IFERROR(INDEX(Lists!$B$1:$B$7,MATCH(C479,Lists!$A$1:$A$7,0)),0)))</f>
      </c>
      <c r="I479" s="22">
        <f>IF(A479="",0,IF(YEAR(A479)&lt;&gt;Properties!$C$5,0,N(D479)*IFERROR(INDEX(Lists!$C$1:$C$7,MATCH(C479,Lists!$A$1:$A$7,0)),0)))</f>
      </c>
      <c r="J479" s="22">
        <f>IF(A479="",0,IF(YEAR(A479)&lt;&gt;Properties!$C$5,0,N(D479)*IFERROR(INDEX(Lists!$D$1:$D$7,MATCH(C479,Lists!$A$1:$A$7,0)),0)))</f>
      </c>
    </row>
    <row r="480" spans="1:10" x14ac:dyDescent="0.25">
      <c r="A480" s="11"/>
      <c r="B480" s="19"/>
      <c r="C480" s="19"/>
      <c r="D480" s="23"/>
      <c r="E480" s="19"/>
      <c r="F480" s="13">
        <f>IF(B480="","",IFERROR(INDEX(Leases!$B$2:$B$101,MATCH(B480,Leases!$A$2:$A$101,0)),""))</f>
      </c>
      <c r="G480" s="16">
        <f>IF(A480="","",MONTH(A480))</f>
      </c>
      <c r="H480" s="22">
        <f>IF(A480="",0,IF(YEAR(A480)&lt;&gt;Properties!$C$5,0,N(D480)*IFERROR(INDEX(Lists!$B$1:$B$7,MATCH(C480,Lists!$A$1:$A$7,0)),0)))</f>
      </c>
      <c r="I480" s="22">
        <f>IF(A480="",0,IF(YEAR(A480)&lt;&gt;Properties!$C$5,0,N(D480)*IFERROR(INDEX(Lists!$C$1:$C$7,MATCH(C480,Lists!$A$1:$A$7,0)),0)))</f>
      </c>
      <c r="J480" s="22">
        <f>IF(A480="",0,IF(YEAR(A480)&lt;&gt;Properties!$C$5,0,N(D480)*IFERROR(INDEX(Lists!$D$1:$D$7,MATCH(C480,Lists!$A$1:$A$7,0)),0)))</f>
      </c>
    </row>
    <row r="481" spans="1:10" x14ac:dyDescent="0.25">
      <c r="A481" s="11"/>
      <c r="B481" s="19"/>
      <c r="C481" s="19"/>
      <c r="D481" s="23"/>
      <c r="E481" s="19"/>
      <c r="F481" s="13">
        <f>IF(B481="","",IFERROR(INDEX(Leases!$B$2:$B$101,MATCH(B481,Leases!$A$2:$A$101,0)),""))</f>
      </c>
      <c r="G481" s="16">
        <f>IF(A481="","",MONTH(A481))</f>
      </c>
      <c r="H481" s="22">
        <f>IF(A481="",0,IF(YEAR(A481)&lt;&gt;Properties!$C$5,0,N(D481)*IFERROR(INDEX(Lists!$B$1:$B$7,MATCH(C481,Lists!$A$1:$A$7,0)),0)))</f>
      </c>
      <c r="I481" s="22">
        <f>IF(A481="",0,IF(YEAR(A481)&lt;&gt;Properties!$C$5,0,N(D481)*IFERROR(INDEX(Lists!$C$1:$C$7,MATCH(C481,Lists!$A$1:$A$7,0)),0)))</f>
      </c>
      <c r="J481" s="22">
        <f>IF(A481="",0,IF(YEAR(A481)&lt;&gt;Properties!$C$5,0,N(D481)*IFERROR(INDEX(Lists!$D$1:$D$7,MATCH(C481,Lists!$A$1:$A$7,0)),0)))</f>
      </c>
    </row>
    <row r="482" spans="1:10" x14ac:dyDescent="0.25">
      <c r="A482" s="11"/>
      <c r="B482" s="19"/>
      <c r="C482" s="19"/>
      <c r="D482" s="23"/>
      <c r="E482" s="19"/>
      <c r="F482" s="13">
        <f>IF(B482="","",IFERROR(INDEX(Leases!$B$2:$B$101,MATCH(B482,Leases!$A$2:$A$101,0)),""))</f>
      </c>
      <c r="G482" s="16">
        <f>IF(A482="","",MONTH(A482))</f>
      </c>
      <c r="H482" s="22">
        <f>IF(A482="",0,IF(YEAR(A482)&lt;&gt;Properties!$C$5,0,N(D482)*IFERROR(INDEX(Lists!$B$1:$B$7,MATCH(C482,Lists!$A$1:$A$7,0)),0)))</f>
      </c>
      <c r="I482" s="22">
        <f>IF(A482="",0,IF(YEAR(A482)&lt;&gt;Properties!$C$5,0,N(D482)*IFERROR(INDEX(Lists!$C$1:$C$7,MATCH(C482,Lists!$A$1:$A$7,0)),0)))</f>
      </c>
      <c r="J482" s="22">
        <f>IF(A482="",0,IF(YEAR(A482)&lt;&gt;Properties!$C$5,0,N(D482)*IFERROR(INDEX(Lists!$D$1:$D$7,MATCH(C482,Lists!$A$1:$A$7,0)),0)))</f>
      </c>
    </row>
    <row r="483" spans="1:10" x14ac:dyDescent="0.25">
      <c r="A483" s="11"/>
      <c r="B483" s="19"/>
      <c r="C483" s="19"/>
      <c r="D483" s="23"/>
      <c r="E483" s="19"/>
      <c r="F483" s="13">
        <f>IF(B483="","",IFERROR(INDEX(Leases!$B$2:$B$101,MATCH(B483,Leases!$A$2:$A$101,0)),""))</f>
      </c>
      <c r="G483" s="16">
        <f>IF(A483="","",MONTH(A483))</f>
      </c>
      <c r="H483" s="22">
        <f>IF(A483="",0,IF(YEAR(A483)&lt;&gt;Properties!$C$5,0,N(D483)*IFERROR(INDEX(Lists!$B$1:$B$7,MATCH(C483,Lists!$A$1:$A$7,0)),0)))</f>
      </c>
      <c r="I483" s="22">
        <f>IF(A483="",0,IF(YEAR(A483)&lt;&gt;Properties!$C$5,0,N(D483)*IFERROR(INDEX(Lists!$C$1:$C$7,MATCH(C483,Lists!$A$1:$A$7,0)),0)))</f>
      </c>
      <c r="J483" s="22">
        <f>IF(A483="",0,IF(YEAR(A483)&lt;&gt;Properties!$C$5,0,N(D483)*IFERROR(INDEX(Lists!$D$1:$D$7,MATCH(C483,Lists!$A$1:$A$7,0)),0)))</f>
      </c>
    </row>
    <row r="484" spans="1:10" x14ac:dyDescent="0.25">
      <c r="A484" s="11"/>
      <c r="B484" s="19"/>
      <c r="C484" s="19"/>
      <c r="D484" s="23"/>
      <c r="E484" s="19"/>
      <c r="F484" s="13">
        <f>IF(B484="","",IFERROR(INDEX(Leases!$B$2:$B$101,MATCH(B484,Leases!$A$2:$A$101,0)),""))</f>
      </c>
      <c r="G484" s="16">
        <f>IF(A484="","",MONTH(A484))</f>
      </c>
      <c r="H484" s="22">
        <f>IF(A484="",0,IF(YEAR(A484)&lt;&gt;Properties!$C$5,0,N(D484)*IFERROR(INDEX(Lists!$B$1:$B$7,MATCH(C484,Lists!$A$1:$A$7,0)),0)))</f>
      </c>
      <c r="I484" s="22">
        <f>IF(A484="",0,IF(YEAR(A484)&lt;&gt;Properties!$C$5,0,N(D484)*IFERROR(INDEX(Lists!$C$1:$C$7,MATCH(C484,Lists!$A$1:$A$7,0)),0)))</f>
      </c>
      <c r="J484" s="22">
        <f>IF(A484="",0,IF(YEAR(A484)&lt;&gt;Properties!$C$5,0,N(D484)*IFERROR(INDEX(Lists!$D$1:$D$7,MATCH(C484,Lists!$A$1:$A$7,0)),0)))</f>
      </c>
    </row>
    <row r="485" spans="1:10" x14ac:dyDescent="0.25">
      <c r="A485" s="11"/>
      <c r="B485" s="19"/>
      <c r="C485" s="19"/>
      <c r="D485" s="23"/>
      <c r="E485" s="19"/>
      <c r="F485" s="13">
        <f>IF(B485="","",IFERROR(INDEX(Leases!$B$2:$B$101,MATCH(B485,Leases!$A$2:$A$101,0)),""))</f>
      </c>
      <c r="G485" s="16">
        <f>IF(A485="","",MONTH(A485))</f>
      </c>
      <c r="H485" s="22">
        <f>IF(A485="",0,IF(YEAR(A485)&lt;&gt;Properties!$C$5,0,N(D485)*IFERROR(INDEX(Lists!$B$1:$B$7,MATCH(C485,Lists!$A$1:$A$7,0)),0)))</f>
      </c>
      <c r="I485" s="22">
        <f>IF(A485="",0,IF(YEAR(A485)&lt;&gt;Properties!$C$5,0,N(D485)*IFERROR(INDEX(Lists!$C$1:$C$7,MATCH(C485,Lists!$A$1:$A$7,0)),0)))</f>
      </c>
      <c r="J485" s="22">
        <f>IF(A485="",0,IF(YEAR(A485)&lt;&gt;Properties!$C$5,0,N(D485)*IFERROR(INDEX(Lists!$D$1:$D$7,MATCH(C485,Lists!$A$1:$A$7,0)),0)))</f>
      </c>
    </row>
    <row r="486" spans="1:10" x14ac:dyDescent="0.25">
      <c r="A486" s="11"/>
      <c r="B486" s="19"/>
      <c r="C486" s="19"/>
      <c r="D486" s="23"/>
      <c r="E486" s="19"/>
      <c r="F486" s="13">
        <f>IF(B486="","",IFERROR(INDEX(Leases!$B$2:$B$101,MATCH(B486,Leases!$A$2:$A$101,0)),""))</f>
      </c>
      <c r="G486" s="16">
        <f>IF(A486="","",MONTH(A486))</f>
      </c>
      <c r="H486" s="22">
        <f>IF(A486="",0,IF(YEAR(A486)&lt;&gt;Properties!$C$5,0,N(D486)*IFERROR(INDEX(Lists!$B$1:$B$7,MATCH(C486,Lists!$A$1:$A$7,0)),0)))</f>
      </c>
      <c r="I486" s="22">
        <f>IF(A486="",0,IF(YEAR(A486)&lt;&gt;Properties!$C$5,0,N(D486)*IFERROR(INDEX(Lists!$C$1:$C$7,MATCH(C486,Lists!$A$1:$A$7,0)),0)))</f>
      </c>
      <c r="J486" s="22">
        <f>IF(A486="",0,IF(YEAR(A486)&lt;&gt;Properties!$C$5,0,N(D486)*IFERROR(INDEX(Lists!$D$1:$D$7,MATCH(C486,Lists!$A$1:$A$7,0)),0)))</f>
      </c>
    </row>
    <row r="487" spans="1:10" x14ac:dyDescent="0.25">
      <c r="A487" s="11"/>
      <c r="B487" s="19"/>
      <c r="C487" s="19"/>
      <c r="D487" s="23"/>
      <c r="E487" s="19"/>
      <c r="F487" s="13">
        <f>IF(B487="","",IFERROR(INDEX(Leases!$B$2:$B$101,MATCH(B487,Leases!$A$2:$A$101,0)),""))</f>
      </c>
      <c r="G487" s="16">
        <f>IF(A487="","",MONTH(A487))</f>
      </c>
      <c r="H487" s="22">
        <f>IF(A487="",0,IF(YEAR(A487)&lt;&gt;Properties!$C$5,0,N(D487)*IFERROR(INDEX(Lists!$B$1:$B$7,MATCH(C487,Lists!$A$1:$A$7,0)),0)))</f>
      </c>
      <c r="I487" s="22">
        <f>IF(A487="",0,IF(YEAR(A487)&lt;&gt;Properties!$C$5,0,N(D487)*IFERROR(INDEX(Lists!$C$1:$C$7,MATCH(C487,Lists!$A$1:$A$7,0)),0)))</f>
      </c>
      <c r="J487" s="22">
        <f>IF(A487="",0,IF(YEAR(A487)&lt;&gt;Properties!$C$5,0,N(D487)*IFERROR(INDEX(Lists!$D$1:$D$7,MATCH(C487,Lists!$A$1:$A$7,0)),0)))</f>
      </c>
    </row>
    <row r="488" spans="1:10" x14ac:dyDescent="0.25">
      <c r="A488" s="11"/>
      <c r="B488" s="19"/>
      <c r="C488" s="19"/>
      <c r="D488" s="23"/>
      <c r="E488" s="19"/>
      <c r="F488" s="13">
        <f>IF(B488="","",IFERROR(INDEX(Leases!$B$2:$B$101,MATCH(B488,Leases!$A$2:$A$101,0)),""))</f>
      </c>
      <c r="G488" s="16">
        <f>IF(A488="","",MONTH(A488))</f>
      </c>
      <c r="H488" s="22">
        <f>IF(A488="",0,IF(YEAR(A488)&lt;&gt;Properties!$C$5,0,N(D488)*IFERROR(INDEX(Lists!$B$1:$B$7,MATCH(C488,Lists!$A$1:$A$7,0)),0)))</f>
      </c>
      <c r="I488" s="22">
        <f>IF(A488="",0,IF(YEAR(A488)&lt;&gt;Properties!$C$5,0,N(D488)*IFERROR(INDEX(Lists!$C$1:$C$7,MATCH(C488,Lists!$A$1:$A$7,0)),0)))</f>
      </c>
      <c r="J488" s="22">
        <f>IF(A488="",0,IF(YEAR(A488)&lt;&gt;Properties!$C$5,0,N(D488)*IFERROR(INDEX(Lists!$D$1:$D$7,MATCH(C488,Lists!$A$1:$A$7,0)),0)))</f>
      </c>
    </row>
    <row r="489" spans="1:10" x14ac:dyDescent="0.25">
      <c r="A489" s="11"/>
      <c r="B489" s="19"/>
      <c r="C489" s="19"/>
      <c r="D489" s="23"/>
      <c r="E489" s="19"/>
      <c r="F489" s="13">
        <f>IF(B489="","",IFERROR(INDEX(Leases!$B$2:$B$101,MATCH(B489,Leases!$A$2:$A$101,0)),""))</f>
      </c>
      <c r="G489" s="16">
        <f>IF(A489="","",MONTH(A489))</f>
      </c>
      <c r="H489" s="22">
        <f>IF(A489="",0,IF(YEAR(A489)&lt;&gt;Properties!$C$5,0,N(D489)*IFERROR(INDEX(Lists!$B$1:$B$7,MATCH(C489,Lists!$A$1:$A$7,0)),0)))</f>
      </c>
      <c r="I489" s="22">
        <f>IF(A489="",0,IF(YEAR(A489)&lt;&gt;Properties!$C$5,0,N(D489)*IFERROR(INDEX(Lists!$C$1:$C$7,MATCH(C489,Lists!$A$1:$A$7,0)),0)))</f>
      </c>
      <c r="J489" s="22">
        <f>IF(A489="",0,IF(YEAR(A489)&lt;&gt;Properties!$C$5,0,N(D489)*IFERROR(INDEX(Lists!$D$1:$D$7,MATCH(C489,Lists!$A$1:$A$7,0)),0)))</f>
      </c>
    </row>
    <row r="490" spans="1:10" x14ac:dyDescent="0.25">
      <c r="A490" s="11"/>
      <c r="B490" s="19"/>
      <c r="C490" s="19"/>
      <c r="D490" s="23"/>
      <c r="E490" s="19"/>
      <c r="F490" s="13">
        <f>IF(B490="","",IFERROR(INDEX(Leases!$B$2:$B$101,MATCH(B490,Leases!$A$2:$A$101,0)),""))</f>
      </c>
      <c r="G490" s="16">
        <f>IF(A490="","",MONTH(A490))</f>
      </c>
      <c r="H490" s="22">
        <f>IF(A490="",0,IF(YEAR(A490)&lt;&gt;Properties!$C$5,0,N(D490)*IFERROR(INDEX(Lists!$B$1:$B$7,MATCH(C490,Lists!$A$1:$A$7,0)),0)))</f>
      </c>
      <c r="I490" s="22">
        <f>IF(A490="",0,IF(YEAR(A490)&lt;&gt;Properties!$C$5,0,N(D490)*IFERROR(INDEX(Lists!$C$1:$C$7,MATCH(C490,Lists!$A$1:$A$7,0)),0)))</f>
      </c>
      <c r="J490" s="22">
        <f>IF(A490="",0,IF(YEAR(A490)&lt;&gt;Properties!$C$5,0,N(D490)*IFERROR(INDEX(Lists!$D$1:$D$7,MATCH(C490,Lists!$A$1:$A$7,0)),0)))</f>
      </c>
    </row>
    <row r="491" spans="1:10" x14ac:dyDescent="0.25">
      <c r="A491" s="11"/>
      <c r="B491" s="19"/>
      <c r="C491" s="19"/>
      <c r="D491" s="23"/>
      <c r="E491" s="19"/>
      <c r="F491" s="13">
        <f>IF(B491="","",IFERROR(INDEX(Leases!$B$2:$B$101,MATCH(B491,Leases!$A$2:$A$101,0)),""))</f>
      </c>
      <c r="G491" s="16">
        <f>IF(A491="","",MONTH(A491))</f>
      </c>
      <c r="H491" s="22">
        <f>IF(A491="",0,IF(YEAR(A491)&lt;&gt;Properties!$C$5,0,N(D491)*IFERROR(INDEX(Lists!$B$1:$B$7,MATCH(C491,Lists!$A$1:$A$7,0)),0)))</f>
      </c>
      <c r="I491" s="22">
        <f>IF(A491="",0,IF(YEAR(A491)&lt;&gt;Properties!$C$5,0,N(D491)*IFERROR(INDEX(Lists!$C$1:$C$7,MATCH(C491,Lists!$A$1:$A$7,0)),0)))</f>
      </c>
      <c r="J491" s="22">
        <f>IF(A491="",0,IF(YEAR(A491)&lt;&gt;Properties!$C$5,0,N(D491)*IFERROR(INDEX(Lists!$D$1:$D$7,MATCH(C491,Lists!$A$1:$A$7,0)),0)))</f>
      </c>
    </row>
    <row r="492" spans="1:10" x14ac:dyDescent="0.25">
      <c r="A492" s="11"/>
      <c r="B492" s="19"/>
      <c r="C492" s="19"/>
      <c r="D492" s="23"/>
      <c r="E492" s="19"/>
      <c r="F492" s="13">
        <f>IF(B492="","",IFERROR(INDEX(Leases!$B$2:$B$101,MATCH(B492,Leases!$A$2:$A$101,0)),""))</f>
      </c>
      <c r="G492" s="16">
        <f>IF(A492="","",MONTH(A492))</f>
      </c>
      <c r="H492" s="22">
        <f>IF(A492="",0,IF(YEAR(A492)&lt;&gt;Properties!$C$5,0,N(D492)*IFERROR(INDEX(Lists!$B$1:$B$7,MATCH(C492,Lists!$A$1:$A$7,0)),0)))</f>
      </c>
      <c r="I492" s="22">
        <f>IF(A492="",0,IF(YEAR(A492)&lt;&gt;Properties!$C$5,0,N(D492)*IFERROR(INDEX(Lists!$C$1:$C$7,MATCH(C492,Lists!$A$1:$A$7,0)),0)))</f>
      </c>
      <c r="J492" s="22">
        <f>IF(A492="",0,IF(YEAR(A492)&lt;&gt;Properties!$C$5,0,N(D492)*IFERROR(INDEX(Lists!$D$1:$D$7,MATCH(C492,Lists!$A$1:$A$7,0)),0)))</f>
      </c>
    </row>
    <row r="493" spans="1:10" x14ac:dyDescent="0.25">
      <c r="A493" s="11"/>
      <c r="B493" s="19"/>
      <c r="C493" s="19"/>
      <c r="D493" s="23"/>
      <c r="E493" s="19"/>
      <c r="F493" s="13">
        <f>IF(B493="","",IFERROR(INDEX(Leases!$B$2:$B$101,MATCH(B493,Leases!$A$2:$A$101,0)),""))</f>
      </c>
      <c r="G493" s="16">
        <f>IF(A493="","",MONTH(A493))</f>
      </c>
      <c r="H493" s="22">
        <f>IF(A493="",0,IF(YEAR(A493)&lt;&gt;Properties!$C$5,0,N(D493)*IFERROR(INDEX(Lists!$B$1:$B$7,MATCH(C493,Lists!$A$1:$A$7,0)),0)))</f>
      </c>
      <c r="I493" s="22">
        <f>IF(A493="",0,IF(YEAR(A493)&lt;&gt;Properties!$C$5,0,N(D493)*IFERROR(INDEX(Lists!$C$1:$C$7,MATCH(C493,Lists!$A$1:$A$7,0)),0)))</f>
      </c>
      <c r="J493" s="22">
        <f>IF(A493="",0,IF(YEAR(A493)&lt;&gt;Properties!$C$5,0,N(D493)*IFERROR(INDEX(Lists!$D$1:$D$7,MATCH(C493,Lists!$A$1:$A$7,0)),0)))</f>
      </c>
    </row>
    <row r="494" spans="1:10" x14ac:dyDescent="0.25">
      <c r="A494" s="11"/>
      <c r="B494" s="19"/>
      <c r="C494" s="19"/>
      <c r="D494" s="23"/>
      <c r="E494" s="19"/>
      <c r="F494" s="13">
        <f>IF(B494="","",IFERROR(INDEX(Leases!$B$2:$B$101,MATCH(B494,Leases!$A$2:$A$101,0)),""))</f>
      </c>
      <c r="G494" s="16">
        <f>IF(A494="","",MONTH(A494))</f>
      </c>
      <c r="H494" s="22">
        <f>IF(A494="",0,IF(YEAR(A494)&lt;&gt;Properties!$C$5,0,N(D494)*IFERROR(INDEX(Lists!$B$1:$B$7,MATCH(C494,Lists!$A$1:$A$7,0)),0)))</f>
      </c>
      <c r="I494" s="22">
        <f>IF(A494="",0,IF(YEAR(A494)&lt;&gt;Properties!$C$5,0,N(D494)*IFERROR(INDEX(Lists!$C$1:$C$7,MATCH(C494,Lists!$A$1:$A$7,0)),0)))</f>
      </c>
      <c r="J494" s="22">
        <f>IF(A494="",0,IF(YEAR(A494)&lt;&gt;Properties!$C$5,0,N(D494)*IFERROR(INDEX(Lists!$D$1:$D$7,MATCH(C494,Lists!$A$1:$A$7,0)),0)))</f>
      </c>
    </row>
    <row r="495" spans="1:10" x14ac:dyDescent="0.25">
      <c r="A495" s="11"/>
      <c r="B495" s="19"/>
      <c r="C495" s="19"/>
      <c r="D495" s="23"/>
      <c r="E495" s="19"/>
      <c r="F495" s="13">
        <f>IF(B495="","",IFERROR(INDEX(Leases!$B$2:$B$101,MATCH(B495,Leases!$A$2:$A$101,0)),""))</f>
      </c>
      <c r="G495" s="16">
        <f>IF(A495="","",MONTH(A495))</f>
      </c>
      <c r="H495" s="22">
        <f>IF(A495="",0,IF(YEAR(A495)&lt;&gt;Properties!$C$5,0,N(D495)*IFERROR(INDEX(Lists!$B$1:$B$7,MATCH(C495,Lists!$A$1:$A$7,0)),0)))</f>
      </c>
      <c r="I495" s="22">
        <f>IF(A495="",0,IF(YEAR(A495)&lt;&gt;Properties!$C$5,0,N(D495)*IFERROR(INDEX(Lists!$C$1:$C$7,MATCH(C495,Lists!$A$1:$A$7,0)),0)))</f>
      </c>
      <c r="J495" s="22">
        <f>IF(A495="",0,IF(YEAR(A495)&lt;&gt;Properties!$C$5,0,N(D495)*IFERROR(INDEX(Lists!$D$1:$D$7,MATCH(C495,Lists!$A$1:$A$7,0)),0)))</f>
      </c>
    </row>
    <row r="496" spans="1:10" x14ac:dyDescent="0.25">
      <c r="A496" s="11"/>
      <c r="B496" s="19"/>
      <c r="C496" s="19"/>
      <c r="D496" s="23"/>
      <c r="E496" s="19"/>
      <c r="F496" s="13">
        <f>IF(B496="","",IFERROR(INDEX(Leases!$B$2:$B$101,MATCH(B496,Leases!$A$2:$A$101,0)),""))</f>
      </c>
      <c r="G496" s="16">
        <f>IF(A496="","",MONTH(A496))</f>
      </c>
      <c r="H496" s="22">
        <f>IF(A496="",0,IF(YEAR(A496)&lt;&gt;Properties!$C$5,0,N(D496)*IFERROR(INDEX(Lists!$B$1:$B$7,MATCH(C496,Lists!$A$1:$A$7,0)),0)))</f>
      </c>
      <c r="I496" s="22">
        <f>IF(A496="",0,IF(YEAR(A496)&lt;&gt;Properties!$C$5,0,N(D496)*IFERROR(INDEX(Lists!$C$1:$C$7,MATCH(C496,Lists!$A$1:$A$7,0)),0)))</f>
      </c>
      <c r="J496" s="22">
        <f>IF(A496="",0,IF(YEAR(A496)&lt;&gt;Properties!$C$5,0,N(D496)*IFERROR(INDEX(Lists!$D$1:$D$7,MATCH(C496,Lists!$A$1:$A$7,0)),0)))</f>
      </c>
    </row>
    <row r="497" spans="1:10" x14ac:dyDescent="0.25">
      <c r="A497" s="11"/>
      <c r="B497" s="19"/>
      <c r="C497" s="19"/>
      <c r="D497" s="23"/>
      <c r="E497" s="19"/>
      <c r="F497" s="13">
        <f>IF(B497="","",IFERROR(INDEX(Leases!$B$2:$B$101,MATCH(B497,Leases!$A$2:$A$101,0)),""))</f>
      </c>
      <c r="G497" s="16">
        <f>IF(A497="","",MONTH(A497))</f>
      </c>
      <c r="H497" s="22">
        <f>IF(A497="",0,IF(YEAR(A497)&lt;&gt;Properties!$C$5,0,N(D497)*IFERROR(INDEX(Lists!$B$1:$B$7,MATCH(C497,Lists!$A$1:$A$7,0)),0)))</f>
      </c>
      <c r="I497" s="22">
        <f>IF(A497="",0,IF(YEAR(A497)&lt;&gt;Properties!$C$5,0,N(D497)*IFERROR(INDEX(Lists!$C$1:$C$7,MATCH(C497,Lists!$A$1:$A$7,0)),0)))</f>
      </c>
      <c r="J497" s="22">
        <f>IF(A497="",0,IF(YEAR(A497)&lt;&gt;Properties!$C$5,0,N(D497)*IFERROR(INDEX(Lists!$D$1:$D$7,MATCH(C497,Lists!$A$1:$A$7,0)),0)))</f>
      </c>
    </row>
    <row r="498" spans="1:10" x14ac:dyDescent="0.25">
      <c r="A498" s="11"/>
      <c r="B498" s="19"/>
      <c r="C498" s="19"/>
      <c r="D498" s="23"/>
      <c r="E498" s="19"/>
      <c r="F498" s="13">
        <f>IF(B498="","",IFERROR(INDEX(Leases!$B$2:$B$101,MATCH(B498,Leases!$A$2:$A$101,0)),""))</f>
      </c>
      <c r="G498" s="16">
        <f>IF(A498="","",MONTH(A498))</f>
      </c>
      <c r="H498" s="22">
        <f>IF(A498="",0,IF(YEAR(A498)&lt;&gt;Properties!$C$5,0,N(D498)*IFERROR(INDEX(Lists!$B$1:$B$7,MATCH(C498,Lists!$A$1:$A$7,0)),0)))</f>
      </c>
      <c r="I498" s="22">
        <f>IF(A498="",0,IF(YEAR(A498)&lt;&gt;Properties!$C$5,0,N(D498)*IFERROR(INDEX(Lists!$C$1:$C$7,MATCH(C498,Lists!$A$1:$A$7,0)),0)))</f>
      </c>
      <c r="J498" s="22">
        <f>IF(A498="",0,IF(YEAR(A498)&lt;&gt;Properties!$C$5,0,N(D498)*IFERROR(INDEX(Lists!$D$1:$D$7,MATCH(C498,Lists!$A$1:$A$7,0)),0)))</f>
      </c>
    </row>
    <row r="499" spans="1:10" x14ac:dyDescent="0.25">
      <c r="A499" s="11"/>
      <c r="B499" s="19"/>
      <c r="C499" s="19"/>
      <c r="D499" s="23"/>
      <c r="E499" s="19"/>
      <c r="F499" s="13">
        <f>IF(B499="","",IFERROR(INDEX(Leases!$B$2:$B$101,MATCH(B499,Leases!$A$2:$A$101,0)),""))</f>
      </c>
      <c r="G499" s="16">
        <f>IF(A499="","",MONTH(A499))</f>
      </c>
      <c r="H499" s="22">
        <f>IF(A499="",0,IF(YEAR(A499)&lt;&gt;Properties!$C$5,0,N(D499)*IFERROR(INDEX(Lists!$B$1:$B$7,MATCH(C499,Lists!$A$1:$A$7,0)),0)))</f>
      </c>
      <c r="I499" s="22">
        <f>IF(A499="",0,IF(YEAR(A499)&lt;&gt;Properties!$C$5,0,N(D499)*IFERROR(INDEX(Lists!$C$1:$C$7,MATCH(C499,Lists!$A$1:$A$7,0)),0)))</f>
      </c>
      <c r="J499" s="22">
        <f>IF(A499="",0,IF(YEAR(A499)&lt;&gt;Properties!$C$5,0,N(D499)*IFERROR(INDEX(Lists!$D$1:$D$7,MATCH(C499,Lists!$A$1:$A$7,0)),0)))</f>
      </c>
    </row>
    <row r="500" spans="1:10" x14ac:dyDescent="0.25">
      <c r="A500" s="11"/>
      <c r="B500" s="19"/>
      <c r="C500" s="19"/>
      <c r="D500" s="23"/>
      <c r="E500" s="19"/>
      <c r="F500" s="13">
        <f>IF(B500="","",IFERROR(INDEX(Leases!$B$2:$B$101,MATCH(B500,Leases!$A$2:$A$101,0)),""))</f>
      </c>
      <c r="G500" s="16">
        <f>IF(A500="","",MONTH(A500))</f>
      </c>
      <c r="H500" s="22">
        <f>IF(A500="",0,IF(YEAR(A500)&lt;&gt;Properties!$C$5,0,N(D500)*IFERROR(INDEX(Lists!$B$1:$B$7,MATCH(C500,Lists!$A$1:$A$7,0)),0)))</f>
      </c>
      <c r="I500" s="22">
        <f>IF(A500="",0,IF(YEAR(A500)&lt;&gt;Properties!$C$5,0,N(D500)*IFERROR(INDEX(Lists!$C$1:$C$7,MATCH(C500,Lists!$A$1:$A$7,0)),0)))</f>
      </c>
      <c r="J500" s="22">
        <f>IF(A500="",0,IF(YEAR(A500)&lt;&gt;Properties!$C$5,0,N(D500)*IFERROR(INDEX(Lists!$D$1:$D$7,MATCH(C500,Lists!$A$1:$A$7,0)),0)))</f>
      </c>
    </row>
    <row r="501" spans="1:10" x14ac:dyDescent="0.25">
      <c r="A501" s="11"/>
      <c r="B501" s="19"/>
      <c r="C501" s="19"/>
      <c r="D501" s="23"/>
      <c r="E501" s="19"/>
      <c r="F501" s="13">
        <f>IF(B501="","",IFERROR(INDEX(Leases!$B$2:$B$101,MATCH(B501,Leases!$A$2:$A$101,0)),""))</f>
      </c>
      <c r="G501" s="16">
        <f>IF(A501="","",MONTH(A501))</f>
      </c>
      <c r="H501" s="22">
        <f>IF(A501="",0,IF(YEAR(A501)&lt;&gt;Properties!$C$5,0,N(D501)*IFERROR(INDEX(Lists!$B$1:$B$7,MATCH(C501,Lists!$A$1:$A$7,0)),0)))</f>
      </c>
      <c r="I501" s="22">
        <f>IF(A501="",0,IF(YEAR(A501)&lt;&gt;Properties!$C$5,0,N(D501)*IFERROR(INDEX(Lists!$C$1:$C$7,MATCH(C501,Lists!$A$1:$A$7,0)),0)))</f>
      </c>
      <c r="J501" s="22">
        <f>IF(A501="",0,IF(YEAR(A501)&lt;&gt;Properties!$C$5,0,N(D501)*IFERROR(INDEX(Lists!$D$1:$D$7,MATCH(C501,Lists!$A$1:$A$7,0)),0)))</f>
      </c>
    </row>
    <row r="502" spans="1:10" x14ac:dyDescent="0.25">
      <c r="A502" s="11"/>
      <c r="B502" s="19"/>
      <c r="C502" s="19"/>
      <c r="D502" s="23"/>
      <c r="E502" s="19"/>
      <c r="F502" s="13">
        <f>IF(B502="","",IFERROR(INDEX(Leases!$B$2:$B$101,MATCH(B502,Leases!$A$2:$A$101,0)),""))</f>
      </c>
      <c r="G502" s="16">
        <f>IF(A502="","",MONTH(A502))</f>
      </c>
      <c r="H502" s="22">
        <f>IF(A502="",0,IF(YEAR(A502)&lt;&gt;Properties!$C$5,0,N(D502)*IFERROR(INDEX(Lists!$B$1:$B$7,MATCH(C502,Lists!$A$1:$A$7,0)),0)))</f>
      </c>
      <c r="I502" s="22">
        <f>IF(A502="",0,IF(YEAR(A502)&lt;&gt;Properties!$C$5,0,N(D502)*IFERROR(INDEX(Lists!$C$1:$C$7,MATCH(C502,Lists!$A$1:$A$7,0)),0)))</f>
      </c>
      <c r="J502" s="22">
        <f>IF(A502="",0,IF(YEAR(A502)&lt;&gt;Properties!$C$5,0,N(D502)*IFERROR(INDEX(Lists!$D$1:$D$7,MATCH(C502,Lists!$A$1:$A$7,0)),0)))</f>
      </c>
    </row>
    <row r="503" spans="1:10" x14ac:dyDescent="0.25">
      <c r="A503" s="11"/>
      <c r="B503" s="19"/>
      <c r="C503" s="19"/>
      <c r="D503" s="23"/>
      <c r="E503" s="19"/>
      <c r="F503" s="13">
        <f>IF(B503="","",IFERROR(INDEX(Leases!$B$2:$B$101,MATCH(B503,Leases!$A$2:$A$101,0)),""))</f>
      </c>
      <c r="G503" s="16">
        <f>IF(A503="","",MONTH(A503))</f>
      </c>
      <c r="H503" s="22">
        <f>IF(A503="",0,IF(YEAR(A503)&lt;&gt;Properties!$C$5,0,N(D503)*IFERROR(INDEX(Lists!$B$1:$B$7,MATCH(C503,Lists!$A$1:$A$7,0)),0)))</f>
      </c>
      <c r="I503" s="22">
        <f>IF(A503="",0,IF(YEAR(A503)&lt;&gt;Properties!$C$5,0,N(D503)*IFERROR(INDEX(Lists!$C$1:$C$7,MATCH(C503,Lists!$A$1:$A$7,0)),0)))</f>
      </c>
      <c r="J503" s="22">
        <f>IF(A503="",0,IF(YEAR(A503)&lt;&gt;Properties!$C$5,0,N(D503)*IFERROR(INDEX(Lists!$D$1:$D$7,MATCH(C503,Lists!$A$1:$A$7,0)),0)))</f>
      </c>
    </row>
    <row r="504" spans="1:10" x14ac:dyDescent="0.25">
      <c r="A504" s="11"/>
      <c r="B504" s="19"/>
      <c r="C504" s="19"/>
      <c r="D504" s="23"/>
      <c r="E504" s="19"/>
      <c r="F504" s="13">
        <f>IF(B504="","",IFERROR(INDEX(Leases!$B$2:$B$101,MATCH(B504,Leases!$A$2:$A$101,0)),""))</f>
      </c>
      <c r="G504" s="16">
        <f>IF(A504="","",MONTH(A504))</f>
      </c>
      <c r="H504" s="22">
        <f>IF(A504="",0,IF(YEAR(A504)&lt;&gt;Properties!$C$5,0,N(D504)*IFERROR(INDEX(Lists!$B$1:$B$7,MATCH(C504,Lists!$A$1:$A$7,0)),0)))</f>
      </c>
      <c r="I504" s="22">
        <f>IF(A504="",0,IF(YEAR(A504)&lt;&gt;Properties!$C$5,0,N(D504)*IFERROR(INDEX(Lists!$C$1:$C$7,MATCH(C504,Lists!$A$1:$A$7,0)),0)))</f>
      </c>
      <c r="J504" s="22">
        <f>IF(A504="",0,IF(YEAR(A504)&lt;&gt;Properties!$C$5,0,N(D504)*IFERROR(INDEX(Lists!$D$1:$D$7,MATCH(C504,Lists!$A$1:$A$7,0)),0)))</f>
      </c>
    </row>
    <row r="505" spans="1:10" x14ac:dyDescent="0.25">
      <c r="A505" s="11"/>
      <c r="B505" s="19"/>
      <c r="C505" s="19"/>
      <c r="D505" s="23"/>
      <c r="E505" s="19"/>
      <c r="F505" s="13">
        <f>IF(B505="","",IFERROR(INDEX(Leases!$B$2:$B$101,MATCH(B505,Leases!$A$2:$A$101,0)),""))</f>
      </c>
      <c r="G505" s="16">
        <f>IF(A505="","",MONTH(A505))</f>
      </c>
      <c r="H505" s="22">
        <f>IF(A505="",0,IF(YEAR(A505)&lt;&gt;Properties!$C$5,0,N(D505)*IFERROR(INDEX(Lists!$B$1:$B$7,MATCH(C505,Lists!$A$1:$A$7,0)),0)))</f>
      </c>
      <c r="I505" s="22">
        <f>IF(A505="",0,IF(YEAR(A505)&lt;&gt;Properties!$C$5,0,N(D505)*IFERROR(INDEX(Lists!$C$1:$C$7,MATCH(C505,Lists!$A$1:$A$7,0)),0)))</f>
      </c>
      <c r="J505" s="22">
        <f>IF(A505="",0,IF(YEAR(A505)&lt;&gt;Properties!$C$5,0,N(D505)*IFERROR(INDEX(Lists!$D$1:$D$7,MATCH(C505,Lists!$A$1:$A$7,0)),0)))</f>
      </c>
    </row>
    <row r="506" spans="1:10" x14ac:dyDescent="0.25">
      <c r="A506" s="11"/>
      <c r="B506" s="19"/>
      <c r="C506" s="19"/>
      <c r="D506" s="23"/>
      <c r="E506" s="19"/>
      <c r="F506" s="13">
        <f>IF(B506="","",IFERROR(INDEX(Leases!$B$2:$B$101,MATCH(B506,Leases!$A$2:$A$101,0)),""))</f>
      </c>
      <c r="G506" s="16">
        <f>IF(A506="","",MONTH(A506))</f>
      </c>
      <c r="H506" s="22">
        <f>IF(A506="",0,IF(YEAR(A506)&lt;&gt;Properties!$C$5,0,N(D506)*IFERROR(INDEX(Lists!$B$1:$B$7,MATCH(C506,Lists!$A$1:$A$7,0)),0)))</f>
      </c>
      <c r="I506" s="22">
        <f>IF(A506="",0,IF(YEAR(A506)&lt;&gt;Properties!$C$5,0,N(D506)*IFERROR(INDEX(Lists!$C$1:$C$7,MATCH(C506,Lists!$A$1:$A$7,0)),0)))</f>
      </c>
      <c r="J506" s="22">
        <f>IF(A506="",0,IF(YEAR(A506)&lt;&gt;Properties!$C$5,0,N(D506)*IFERROR(INDEX(Lists!$D$1:$D$7,MATCH(C506,Lists!$A$1:$A$7,0)),0)))</f>
      </c>
    </row>
    <row r="507" spans="1:10" x14ac:dyDescent="0.25">
      <c r="A507" s="11"/>
      <c r="B507" s="19"/>
      <c r="C507" s="19"/>
      <c r="D507" s="23"/>
      <c r="E507" s="19"/>
      <c r="F507" s="13">
        <f>IF(B507="","",IFERROR(INDEX(Leases!$B$2:$B$101,MATCH(B507,Leases!$A$2:$A$101,0)),""))</f>
      </c>
      <c r="G507" s="16">
        <f>IF(A507="","",MONTH(A507))</f>
      </c>
      <c r="H507" s="22">
        <f>IF(A507="",0,IF(YEAR(A507)&lt;&gt;Properties!$C$5,0,N(D507)*IFERROR(INDEX(Lists!$B$1:$B$7,MATCH(C507,Lists!$A$1:$A$7,0)),0)))</f>
      </c>
      <c r="I507" s="22">
        <f>IF(A507="",0,IF(YEAR(A507)&lt;&gt;Properties!$C$5,0,N(D507)*IFERROR(INDEX(Lists!$C$1:$C$7,MATCH(C507,Lists!$A$1:$A$7,0)),0)))</f>
      </c>
      <c r="J507" s="22">
        <f>IF(A507="",0,IF(YEAR(A507)&lt;&gt;Properties!$C$5,0,N(D507)*IFERROR(INDEX(Lists!$D$1:$D$7,MATCH(C507,Lists!$A$1:$A$7,0)),0)))</f>
      </c>
    </row>
    <row r="508" spans="1:10" x14ac:dyDescent="0.25">
      <c r="A508" s="11"/>
      <c r="B508" s="19"/>
      <c r="C508" s="19"/>
      <c r="D508" s="23"/>
      <c r="E508" s="19"/>
      <c r="F508" s="13">
        <f>IF(B508="","",IFERROR(INDEX(Leases!$B$2:$B$101,MATCH(B508,Leases!$A$2:$A$101,0)),""))</f>
      </c>
      <c r="G508" s="16">
        <f>IF(A508="","",MONTH(A508))</f>
      </c>
      <c r="H508" s="22">
        <f>IF(A508="",0,IF(YEAR(A508)&lt;&gt;Properties!$C$5,0,N(D508)*IFERROR(INDEX(Lists!$B$1:$B$7,MATCH(C508,Lists!$A$1:$A$7,0)),0)))</f>
      </c>
      <c r="I508" s="22">
        <f>IF(A508="",0,IF(YEAR(A508)&lt;&gt;Properties!$C$5,0,N(D508)*IFERROR(INDEX(Lists!$C$1:$C$7,MATCH(C508,Lists!$A$1:$A$7,0)),0)))</f>
      </c>
      <c r="J508" s="22">
        <f>IF(A508="",0,IF(YEAR(A508)&lt;&gt;Properties!$C$5,0,N(D508)*IFERROR(INDEX(Lists!$D$1:$D$7,MATCH(C508,Lists!$A$1:$A$7,0)),0)))</f>
      </c>
    </row>
    <row r="509" spans="1:10" x14ac:dyDescent="0.25">
      <c r="A509" s="11"/>
      <c r="B509" s="19"/>
      <c r="C509" s="19"/>
      <c r="D509" s="23"/>
      <c r="E509" s="19"/>
      <c r="F509" s="13">
        <f>IF(B509="","",IFERROR(INDEX(Leases!$B$2:$B$101,MATCH(B509,Leases!$A$2:$A$101,0)),""))</f>
      </c>
      <c r="G509" s="16">
        <f>IF(A509="","",MONTH(A509))</f>
      </c>
      <c r="H509" s="22">
        <f>IF(A509="",0,IF(YEAR(A509)&lt;&gt;Properties!$C$5,0,N(D509)*IFERROR(INDEX(Lists!$B$1:$B$7,MATCH(C509,Lists!$A$1:$A$7,0)),0)))</f>
      </c>
      <c r="I509" s="22">
        <f>IF(A509="",0,IF(YEAR(A509)&lt;&gt;Properties!$C$5,0,N(D509)*IFERROR(INDEX(Lists!$C$1:$C$7,MATCH(C509,Lists!$A$1:$A$7,0)),0)))</f>
      </c>
      <c r="J509" s="22">
        <f>IF(A509="",0,IF(YEAR(A509)&lt;&gt;Properties!$C$5,0,N(D509)*IFERROR(INDEX(Lists!$D$1:$D$7,MATCH(C509,Lists!$A$1:$A$7,0)),0)))</f>
      </c>
    </row>
    <row r="510" spans="1:10" x14ac:dyDescent="0.25">
      <c r="A510" s="11"/>
      <c r="B510" s="19"/>
      <c r="C510" s="19"/>
      <c r="D510" s="23"/>
      <c r="E510" s="19"/>
      <c r="F510" s="13">
        <f>IF(B510="","",IFERROR(INDEX(Leases!$B$2:$B$101,MATCH(B510,Leases!$A$2:$A$101,0)),""))</f>
      </c>
      <c r="G510" s="16">
        <f>IF(A510="","",MONTH(A510))</f>
      </c>
      <c r="H510" s="22">
        <f>IF(A510="",0,IF(YEAR(A510)&lt;&gt;Properties!$C$5,0,N(D510)*IFERROR(INDEX(Lists!$B$1:$B$7,MATCH(C510,Lists!$A$1:$A$7,0)),0)))</f>
      </c>
      <c r="I510" s="22">
        <f>IF(A510="",0,IF(YEAR(A510)&lt;&gt;Properties!$C$5,0,N(D510)*IFERROR(INDEX(Lists!$C$1:$C$7,MATCH(C510,Lists!$A$1:$A$7,0)),0)))</f>
      </c>
      <c r="J510" s="22">
        <f>IF(A510="",0,IF(YEAR(A510)&lt;&gt;Properties!$C$5,0,N(D510)*IFERROR(INDEX(Lists!$D$1:$D$7,MATCH(C510,Lists!$A$1:$A$7,0)),0)))</f>
      </c>
    </row>
    <row r="511" spans="1:10" x14ac:dyDescent="0.25">
      <c r="A511" s="11"/>
      <c r="B511" s="19"/>
      <c r="C511" s="19"/>
      <c r="D511" s="23"/>
      <c r="E511" s="19"/>
      <c r="F511" s="13">
        <f>IF(B511="","",IFERROR(INDEX(Leases!$B$2:$B$101,MATCH(B511,Leases!$A$2:$A$101,0)),""))</f>
      </c>
      <c r="G511" s="16">
        <f>IF(A511="","",MONTH(A511))</f>
      </c>
      <c r="H511" s="22">
        <f>IF(A511="",0,IF(YEAR(A511)&lt;&gt;Properties!$C$5,0,N(D511)*IFERROR(INDEX(Lists!$B$1:$B$7,MATCH(C511,Lists!$A$1:$A$7,0)),0)))</f>
      </c>
      <c r="I511" s="22">
        <f>IF(A511="",0,IF(YEAR(A511)&lt;&gt;Properties!$C$5,0,N(D511)*IFERROR(INDEX(Lists!$C$1:$C$7,MATCH(C511,Lists!$A$1:$A$7,0)),0)))</f>
      </c>
      <c r="J511" s="22">
        <f>IF(A511="",0,IF(YEAR(A511)&lt;&gt;Properties!$C$5,0,N(D511)*IFERROR(INDEX(Lists!$D$1:$D$7,MATCH(C511,Lists!$A$1:$A$7,0)),0)))</f>
      </c>
    </row>
    <row r="512" spans="1:10" x14ac:dyDescent="0.25">
      <c r="A512" s="11"/>
      <c r="B512" s="19"/>
      <c r="C512" s="19"/>
      <c r="D512" s="23"/>
      <c r="E512" s="19"/>
      <c r="F512" s="13">
        <f>IF(B512="","",IFERROR(INDEX(Leases!$B$2:$B$101,MATCH(B512,Leases!$A$2:$A$101,0)),""))</f>
      </c>
      <c r="G512" s="16">
        <f>IF(A512="","",MONTH(A512))</f>
      </c>
      <c r="H512" s="22">
        <f>IF(A512="",0,IF(YEAR(A512)&lt;&gt;Properties!$C$5,0,N(D512)*IFERROR(INDEX(Lists!$B$1:$B$7,MATCH(C512,Lists!$A$1:$A$7,0)),0)))</f>
      </c>
      <c r="I512" s="22">
        <f>IF(A512="",0,IF(YEAR(A512)&lt;&gt;Properties!$C$5,0,N(D512)*IFERROR(INDEX(Lists!$C$1:$C$7,MATCH(C512,Lists!$A$1:$A$7,0)),0)))</f>
      </c>
      <c r="J512" s="22">
        <f>IF(A512="",0,IF(YEAR(A512)&lt;&gt;Properties!$C$5,0,N(D512)*IFERROR(INDEX(Lists!$D$1:$D$7,MATCH(C512,Lists!$A$1:$A$7,0)),0)))</f>
      </c>
    </row>
    <row r="513" spans="1:10" x14ac:dyDescent="0.25">
      <c r="A513" s="11"/>
      <c r="B513" s="19"/>
      <c r="C513" s="19"/>
      <c r="D513" s="23"/>
      <c r="E513" s="19"/>
      <c r="F513" s="13">
        <f>IF(B513="","",IFERROR(INDEX(Leases!$B$2:$B$101,MATCH(B513,Leases!$A$2:$A$101,0)),""))</f>
      </c>
      <c r="G513" s="16">
        <f>IF(A513="","",MONTH(A513))</f>
      </c>
      <c r="H513" s="22">
        <f>IF(A513="",0,IF(YEAR(A513)&lt;&gt;Properties!$C$5,0,N(D513)*IFERROR(INDEX(Lists!$B$1:$B$7,MATCH(C513,Lists!$A$1:$A$7,0)),0)))</f>
      </c>
      <c r="I513" s="22">
        <f>IF(A513="",0,IF(YEAR(A513)&lt;&gt;Properties!$C$5,0,N(D513)*IFERROR(INDEX(Lists!$C$1:$C$7,MATCH(C513,Lists!$A$1:$A$7,0)),0)))</f>
      </c>
      <c r="J513" s="22">
        <f>IF(A513="",0,IF(YEAR(A513)&lt;&gt;Properties!$C$5,0,N(D513)*IFERROR(INDEX(Lists!$D$1:$D$7,MATCH(C513,Lists!$A$1:$A$7,0)),0)))</f>
      </c>
    </row>
    <row r="514" spans="1:10" x14ac:dyDescent="0.25">
      <c r="A514" s="11"/>
      <c r="B514" s="19"/>
      <c r="C514" s="19"/>
      <c r="D514" s="23"/>
      <c r="E514" s="19"/>
      <c r="F514" s="13">
        <f>IF(B514="","",IFERROR(INDEX(Leases!$B$2:$B$101,MATCH(B514,Leases!$A$2:$A$101,0)),""))</f>
      </c>
      <c r="G514" s="16">
        <f>IF(A514="","",MONTH(A514))</f>
      </c>
      <c r="H514" s="22">
        <f>IF(A514="",0,IF(YEAR(A514)&lt;&gt;Properties!$C$5,0,N(D514)*IFERROR(INDEX(Lists!$B$1:$B$7,MATCH(C514,Lists!$A$1:$A$7,0)),0)))</f>
      </c>
      <c r="I514" s="22">
        <f>IF(A514="",0,IF(YEAR(A514)&lt;&gt;Properties!$C$5,0,N(D514)*IFERROR(INDEX(Lists!$C$1:$C$7,MATCH(C514,Lists!$A$1:$A$7,0)),0)))</f>
      </c>
      <c r="J514" s="22">
        <f>IF(A514="",0,IF(YEAR(A514)&lt;&gt;Properties!$C$5,0,N(D514)*IFERROR(INDEX(Lists!$D$1:$D$7,MATCH(C514,Lists!$A$1:$A$7,0)),0)))</f>
      </c>
    </row>
    <row r="515" spans="1:10" x14ac:dyDescent="0.25">
      <c r="A515" s="11"/>
      <c r="B515" s="19"/>
      <c r="C515" s="19"/>
      <c r="D515" s="23"/>
      <c r="E515" s="19"/>
      <c r="F515" s="13">
        <f>IF(B515="","",IFERROR(INDEX(Leases!$B$2:$B$101,MATCH(B515,Leases!$A$2:$A$101,0)),""))</f>
      </c>
      <c r="G515" s="16">
        <f>IF(A515="","",MONTH(A515))</f>
      </c>
      <c r="H515" s="22">
        <f>IF(A515="",0,IF(YEAR(A515)&lt;&gt;Properties!$C$5,0,N(D515)*IFERROR(INDEX(Lists!$B$1:$B$7,MATCH(C515,Lists!$A$1:$A$7,0)),0)))</f>
      </c>
      <c r="I515" s="22">
        <f>IF(A515="",0,IF(YEAR(A515)&lt;&gt;Properties!$C$5,0,N(D515)*IFERROR(INDEX(Lists!$C$1:$C$7,MATCH(C515,Lists!$A$1:$A$7,0)),0)))</f>
      </c>
      <c r="J515" s="22">
        <f>IF(A515="",0,IF(YEAR(A515)&lt;&gt;Properties!$C$5,0,N(D515)*IFERROR(INDEX(Lists!$D$1:$D$7,MATCH(C515,Lists!$A$1:$A$7,0)),0)))</f>
      </c>
    </row>
    <row r="516" spans="1:10" x14ac:dyDescent="0.25">
      <c r="A516" s="11"/>
      <c r="B516" s="19"/>
      <c r="C516" s="19"/>
      <c r="D516" s="23"/>
      <c r="E516" s="19"/>
      <c r="F516" s="13">
        <f>IF(B516="","",IFERROR(INDEX(Leases!$B$2:$B$101,MATCH(B516,Leases!$A$2:$A$101,0)),""))</f>
      </c>
      <c r="G516" s="16">
        <f>IF(A516="","",MONTH(A516))</f>
      </c>
      <c r="H516" s="22">
        <f>IF(A516="",0,IF(YEAR(A516)&lt;&gt;Properties!$C$5,0,N(D516)*IFERROR(INDEX(Lists!$B$1:$B$7,MATCH(C516,Lists!$A$1:$A$7,0)),0)))</f>
      </c>
      <c r="I516" s="22">
        <f>IF(A516="",0,IF(YEAR(A516)&lt;&gt;Properties!$C$5,0,N(D516)*IFERROR(INDEX(Lists!$C$1:$C$7,MATCH(C516,Lists!$A$1:$A$7,0)),0)))</f>
      </c>
      <c r="J516" s="22">
        <f>IF(A516="",0,IF(YEAR(A516)&lt;&gt;Properties!$C$5,0,N(D516)*IFERROR(INDEX(Lists!$D$1:$D$7,MATCH(C516,Lists!$A$1:$A$7,0)),0)))</f>
      </c>
    </row>
    <row r="517" spans="1:10" x14ac:dyDescent="0.25">
      <c r="A517" s="11"/>
      <c r="B517" s="19"/>
      <c r="C517" s="19"/>
      <c r="D517" s="23"/>
      <c r="E517" s="19"/>
      <c r="F517" s="13">
        <f>IF(B517="","",IFERROR(INDEX(Leases!$B$2:$B$101,MATCH(B517,Leases!$A$2:$A$101,0)),""))</f>
      </c>
      <c r="G517" s="16">
        <f>IF(A517="","",MONTH(A517))</f>
      </c>
      <c r="H517" s="22">
        <f>IF(A517="",0,IF(YEAR(A517)&lt;&gt;Properties!$C$5,0,N(D517)*IFERROR(INDEX(Lists!$B$1:$B$7,MATCH(C517,Lists!$A$1:$A$7,0)),0)))</f>
      </c>
      <c r="I517" s="22">
        <f>IF(A517="",0,IF(YEAR(A517)&lt;&gt;Properties!$C$5,0,N(D517)*IFERROR(INDEX(Lists!$C$1:$C$7,MATCH(C517,Lists!$A$1:$A$7,0)),0)))</f>
      </c>
      <c r="J517" s="22">
        <f>IF(A517="",0,IF(YEAR(A517)&lt;&gt;Properties!$C$5,0,N(D517)*IFERROR(INDEX(Lists!$D$1:$D$7,MATCH(C517,Lists!$A$1:$A$7,0)),0)))</f>
      </c>
    </row>
    <row r="518" spans="1:10" x14ac:dyDescent="0.25">
      <c r="A518" s="11"/>
      <c r="B518" s="19"/>
      <c r="C518" s="19"/>
      <c r="D518" s="23"/>
      <c r="E518" s="19"/>
      <c r="F518" s="13">
        <f>IF(B518="","",IFERROR(INDEX(Leases!$B$2:$B$101,MATCH(B518,Leases!$A$2:$A$101,0)),""))</f>
      </c>
      <c r="G518" s="16">
        <f>IF(A518="","",MONTH(A518))</f>
      </c>
      <c r="H518" s="22">
        <f>IF(A518="",0,IF(YEAR(A518)&lt;&gt;Properties!$C$5,0,N(D518)*IFERROR(INDEX(Lists!$B$1:$B$7,MATCH(C518,Lists!$A$1:$A$7,0)),0)))</f>
      </c>
      <c r="I518" s="22">
        <f>IF(A518="",0,IF(YEAR(A518)&lt;&gt;Properties!$C$5,0,N(D518)*IFERROR(INDEX(Lists!$C$1:$C$7,MATCH(C518,Lists!$A$1:$A$7,0)),0)))</f>
      </c>
      <c r="J518" s="22">
        <f>IF(A518="",0,IF(YEAR(A518)&lt;&gt;Properties!$C$5,0,N(D518)*IFERROR(INDEX(Lists!$D$1:$D$7,MATCH(C518,Lists!$A$1:$A$7,0)),0)))</f>
      </c>
    </row>
    <row r="519" spans="1:10" x14ac:dyDescent="0.25">
      <c r="A519" s="11"/>
      <c r="B519" s="19"/>
      <c r="C519" s="19"/>
      <c r="D519" s="23"/>
      <c r="E519" s="19"/>
      <c r="F519" s="13">
        <f>IF(B519="","",IFERROR(INDEX(Leases!$B$2:$B$101,MATCH(B519,Leases!$A$2:$A$101,0)),""))</f>
      </c>
      <c r="G519" s="16">
        <f>IF(A519="","",MONTH(A519))</f>
      </c>
      <c r="H519" s="22">
        <f>IF(A519="",0,IF(YEAR(A519)&lt;&gt;Properties!$C$5,0,N(D519)*IFERROR(INDEX(Lists!$B$1:$B$7,MATCH(C519,Lists!$A$1:$A$7,0)),0)))</f>
      </c>
      <c r="I519" s="22">
        <f>IF(A519="",0,IF(YEAR(A519)&lt;&gt;Properties!$C$5,0,N(D519)*IFERROR(INDEX(Lists!$C$1:$C$7,MATCH(C519,Lists!$A$1:$A$7,0)),0)))</f>
      </c>
      <c r="J519" s="22">
        <f>IF(A519="",0,IF(YEAR(A519)&lt;&gt;Properties!$C$5,0,N(D519)*IFERROR(INDEX(Lists!$D$1:$D$7,MATCH(C519,Lists!$A$1:$A$7,0)),0)))</f>
      </c>
    </row>
    <row r="520" spans="1:10" x14ac:dyDescent="0.25">
      <c r="A520" s="11"/>
      <c r="B520" s="19"/>
      <c r="C520" s="19"/>
      <c r="D520" s="23"/>
      <c r="E520" s="19"/>
      <c r="F520" s="13">
        <f>IF(B520="","",IFERROR(INDEX(Leases!$B$2:$B$101,MATCH(B520,Leases!$A$2:$A$101,0)),""))</f>
      </c>
      <c r="G520" s="16">
        <f>IF(A520="","",MONTH(A520))</f>
      </c>
      <c r="H520" s="22">
        <f>IF(A520="",0,IF(YEAR(A520)&lt;&gt;Properties!$C$5,0,N(D520)*IFERROR(INDEX(Lists!$B$1:$B$7,MATCH(C520,Lists!$A$1:$A$7,0)),0)))</f>
      </c>
      <c r="I520" s="22">
        <f>IF(A520="",0,IF(YEAR(A520)&lt;&gt;Properties!$C$5,0,N(D520)*IFERROR(INDEX(Lists!$C$1:$C$7,MATCH(C520,Lists!$A$1:$A$7,0)),0)))</f>
      </c>
      <c r="J520" s="22">
        <f>IF(A520="",0,IF(YEAR(A520)&lt;&gt;Properties!$C$5,0,N(D520)*IFERROR(INDEX(Lists!$D$1:$D$7,MATCH(C520,Lists!$A$1:$A$7,0)),0)))</f>
      </c>
    </row>
    <row r="521" spans="1:10" x14ac:dyDescent="0.25">
      <c r="A521" s="11"/>
      <c r="B521" s="19"/>
      <c r="C521" s="19"/>
      <c r="D521" s="23"/>
      <c r="E521" s="19"/>
      <c r="F521" s="13">
        <f>IF(B521="","",IFERROR(INDEX(Leases!$B$2:$B$101,MATCH(B521,Leases!$A$2:$A$101,0)),""))</f>
      </c>
      <c r="G521" s="16">
        <f>IF(A521="","",MONTH(A521))</f>
      </c>
      <c r="H521" s="22">
        <f>IF(A521="",0,IF(YEAR(A521)&lt;&gt;Properties!$C$5,0,N(D521)*IFERROR(INDEX(Lists!$B$1:$B$7,MATCH(C521,Lists!$A$1:$A$7,0)),0)))</f>
      </c>
      <c r="I521" s="22">
        <f>IF(A521="",0,IF(YEAR(A521)&lt;&gt;Properties!$C$5,0,N(D521)*IFERROR(INDEX(Lists!$C$1:$C$7,MATCH(C521,Lists!$A$1:$A$7,0)),0)))</f>
      </c>
      <c r="J521" s="22">
        <f>IF(A521="",0,IF(YEAR(A521)&lt;&gt;Properties!$C$5,0,N(D521)*IFERROR(INDEX(Lists!$D$1:$D$7,MATCH(C521,Lists!$A$1:$A$7,0)),0)))</f>
      </c>
    </row>
    <row r="522" spans="1:10" x14ac:dyDescent="0.25">
      <c r="A522" s="11"/>
      <c r="B522" s="19"/>
      <c r="C522" s="19"/>
      <c r="D522" s="23"/>
      <c r="E522" s="19"/>
      <c r="F522" s="13">
        <f>IF(B522="","",IFERROR(INDEX(Leases!$B$2:$B$101,MATCH(B522,Leases!$A$2:$A$101,0)),""))</f>
      </c>
      <c r="G522" s="16">
        <f>IF(A522="","",MONTH(A522))</f>
      </c>
      <c r="H522" s="22">
        <f>IF(A522="",0,IF(YEAR(A522)&lt;&gt;Properties!$C$5,0,N(D522)*IFERROR(INDEX(Lists!$B$1:$B$7,MATCH(C522,Lists!$A$1:$A$7,0)),0)))</f>
      </c>
      <c r="I522" s="22">
        <f>IF(A522="",0,IF(YEAR(A522)&lt;&gt;Properties!$C$5,0,N(D522)*IFERROR(INDEX(Lists!$C$1:$C$7,MATCH(C522,Lists!$A$1:$A$7,0)),0)))</f>
      </c>
      <c r="J522" s="22">
        <f>IF(A522="",0,IF(YEAR(A522)&lt;&gt;Properties!$C$5,0,N(D522)*IFERROR(INDEX(Lists!$D$1:$D$7,MATCH(C522,Lists!$A$1:$A$7,0)),0)))</f>
      </c>
    </row>
    <row r="523" spans="1:10" x14ac:dyDescent="0.25">
      <c r="A523" s="11"/>
      <c r="B523" s="19"/>
      <c r="C523" s="19"/>
      <c r="D523" s="23"/>
      <c r="E523" s="19"/>
      <c r="F523" s="13">
        <f>IF(B523="","",IFERROR(INDEX(Leases!$B$2:$B$101,MATCH(B523,Leases!$A$2:$A$101,0)),""))</f>
      </c>
      <c r="G523" s="16">
        <f>IF(A523="","",MONTH(A523))</f>
      </c>
      <c r="H523" s="22">
        <f>IF(A523="",0,IF(YEAR(A523)&lt;&gt;Properties!$C$5,0,N(D523)*IFERROR(INDEX(Lists!$B$1:$B$7,MATCH(C523,Lists!$A$1:$A$7,0)),0)))</f>
      </c>
      <c r="I523" s="22">
        <f>IF(A523="",0,IF(YEAR(A523)&lt;&gt;Properties!$C$5,0,N(D523)*IFERROR(INDEX(Lists!$C$1:$C$7,MATCH(C523,Lists!$A$1:$A$7,0)),0)))</f>
      </c>
      <c r="J523" s="22">
        <f>IF(A523="",0,IF(YEAR(A523)&lt;&gt;Properties!$C$5,0,N(D523)*IFERROR(INDEX(Lists!$D$1:$D$7,MATCH(C523,Lists!$A$1:$A$7,0)),0)))</f>
      </c>
    </row>
    <row r="524" spans="1:10" x14ac:dyDescent="0.25">
      <c r="A524" s="11"/>
      <c r="B524" s="19"/>
      <c r="C524" s="19"/>
      <c r="D524" s="23"/>
      <c r="E524" s="19"/>
      <c r="F524" s="13">
        <f>IF(B524="","",IFERROR(INDEX(Leases!$B$2:$B$101,MATCH(B524,Leases!$A$2:$A$101,0)),""))</f>
      </c>
      <c r="G524" s="16">
        <f>IF(A524="","",MONTH(A524))</f>
      </c>
      <c r="H524" s="22">
        <f>IF(A524="",0,IF(YEAR(A524)&lt;&gt;Properties!$C$5,0,N(D524)*IFERROR(INDEX(Lists!$B$1:$B$7,MATCH(C524,Lists!$A$1:$A$7,0)),0)))</f>
      </c>
      <c r="I524" s="22">
        <f>IF(A524="",0,IF(YEAR(A524)&lt;&gt;Properties!$C$5,0,N(D524)*IFERROR(INDEX(Lists!$C$1:$C$7,MATCH(C524,Lists!$A$1:$A$7,0)),0)))</f>
      </c>
      <c r="J524" s="22">
        <f>IF(A524="",0,IF(YEAR(A524)&lt;&gt;Properties!$C$5,0,N(D524)*IFERROR(INDEX(Lists!$D$1:$D$7,MATCH(C524,Lists!$A$1:$A$7,0)),0)))</f>
      </c>
    </row>
    <row r="525" spans="1:10" x14ac:dyDescent="0.25">
      <c r="A525" s="11"/>
      <c r="B525" s="19"/>
      <c r="C525" s="19"/>
      <c r="D525" s="23"/>
      <c r="E525" s="19"/>
      <c r="F525" s="13">
        <f>IF(B525="","",IFERROR(INDEX(Leases!$B$2:$B$101,MATCH(B525,Leases!$A$2:$A$101,0)),""))</f>
      </c>
      <c r="G525" s="16">
        <f>IF(A525="","",MONTH(A525))</f>
      </c>
      <c r="H525" s="22">
        <f>IF(A525="",0,IF(YEAR(A525)&lt;&gt;Properties!$C$5,0,N(D525)*IFERROR(INDEX(Lists!$B$1:$B$7,MATCH(C525,Lists!$A$1:$A$7,0)),0)))</f>
      </c>
      <c r="I525" s="22">
        <f>IF(A525="",0,IF(YEAR(A525)&lt;&gt;Properties!$C$5,0,N(D525)*IFERROR(INDEX(Lists!$C$1:$C$7,MATCH(C525,Lists!$A$1:$A$7,0)),0)))</f>
      </c>
      <c r="J525" s="22">
        <f>IF(A525="",0,IF(YEAR(A525)&lt;&gt;Properties!$C$5,0,N(D525)*IFERROR(INDEX(Lists!$D$1:$D$7,MATCH(C525,Lists!$A$1:$A$7,0)),0)))</f>
      </c>
    </row>
    <row r="526" spans="1:10" x14ac:dyDescent="0.25">
      <c r="A526" s="11"/>
      <c r="B526" s="19"/>
      <c r="C526" s="19"/>
      <c r="D526" s="23"/>
      <c r="E526" s="19"/>
      <c r="F526" s="13">
        <f>IF(B526="","",IFERROR(INDEX(Leases!$B$2:$B$101,MATCH(B526,Leases!$A$2:$A$101,0)),""))</f>
      </c>
      <c r="G526" s="16">
        <f>IF(A526="","",MONTH(A526))</f>
      </c>
      <c r="H526" s="22">
        <f>IF(A526="",0,IF(YEAR(A526)&lt;&gt;Properties!$C$5,0,N(D526)*IFERROR(INDEX(Lists!$B$1:$B$7,MATCH(C526,Lists!$A$1:$A$7,0)),0)))</f>
      </c>
      <c r="I526" s="22">
        <f>IF(A526="",0,IF(YEAR(A526)&lt;&gt;Properties!$C$5,0,N(D526)*IFERROR(INDEX(Lists!$C$1:$C$7,MATCH(C526,Lists!$A$1:$A$7,0)),0)))</f>
      </c>
      <c r="J526" s="22">
        <f>IF(A526="",0,IF(YEAR(A526)&lt;&gt;Properties!$C$5,0,N(D526)*IFERROR(INDEX(Lists!$D$1:$D$7,MATCH(C526,Lists!$A$1:$A$7,0)),0)))</f>
      </c>
    </row>
    <row r="527" spans="1:10" x14ac:dyDescent="0.25">
      <c r="A527" s="11"/>
      <c r="B527" s="19"/>
      <c r="C527" s="19"/>
      <c r="D527" s="23"/>
      <c r="E527" s="19"/>
      <c r="F527" s="13">
        <f>IF(B527="","",IFERROR(INDEX(Leases!$B$2:$B$101,MATCH(B527,Leases!$A$2:$A$101,0)),""))</f>
      </c>
      <c r="G527" s="16">
        <f>IF(A527="","",MONTH(A527))</f>
      </c>
      <c r="H527" s="22">
        <f>IF(A527="",0,IF(YEAR(A527)&lt;&gt;Properties!$C$5,0,N(D527)*IFERROR(INDEX(Lists!$B$1:$B$7,MATCH(C527,Lists!$A$1:$A$7,0)),0)))</f>
      </c>
      <c r="I527" s="22">
        <f>IF(A527="",0,IF(YEAR(A527)&lt;&gt;Properties!$C$5,0,N(D527)*IFERROR(INDEX(Lists!$C$1:$C$7,MATCH(C527,Lists!$A$1:$A$7,0)),0)))</f>
      </c>
      <c r="J527" s="22">
        <f>IF(A527="",0,IF(YEAR(A527)&lt;&gt;Properties!$C$5,0,N(D527)*IFERROR(INDEX(Lists!$D$1:$D$7,MATCH(C527,Lists!$A$1:$A$7,0)),0)))</f>
      </c>
    </row>
    <row r="528" spans="1:10" x14ac:dyDescent="0.25">
      <c r="A528" s="11"/>
      <c r="B528" s="19"/>
      <c r="C528" s="19"/>
      <c r="D528" s="23"/>
      <c r="E528" s="19"/>
      <c r="F528" s="13">
        <f>IF(B528="","",IFERROR(INDEX(Leases!$B$2:$B$101,MATCH(B528,Leases!$A$2:$A$101,0)),""))</f>
      </c>
      <c r="G528" s="16">
        <f>IF(A528="","",MONTH(A528))</f>
      </c>
      <c r="H528" s="22">
        <f>IF(A528="",0,IF(YEAR(A528)&lt;&gt;Properties!$C$5,0,N(D528)*IFERROR(INDEX(Lists!$B$1:$B$7,MATCH(C528,Lists!$A$1:$A$7,0)),0)))</f>
      </c>
      <c r="I528" s="22">
        <f>IF(A528="",0,IF(YEAR(A528)&lt;&gt;Properties!$C$5,0,N(D528)*IFERROR(INDEX(Lists!$C$1:$C$7,MATCH(C528,Lists!$A$1:$A$7,0)),0)))</f>
      </c>
      <c r="J528" s="22">
        <f>IF(A528="",0,IF(YEAR(A528)&lt;&gt;Properties!$C$5,0,N(D528)*IFERROR(INDEX(Lists!$D$1:$D$7,MATCH(C528,Lists!$A$1:$A$7,0)),0)))</f>
      </c>
    </row>
    <row r="529" spans="1:10" x14ac:dyDescent="0.25">
      <c r="A529" s="11"/>
      <c r="B529" s="19"/>
      <c r="C529" s="19"/>
      <c r="D529" s="23"/>
      <c r="E529" s="19"/>
      <c r="F529" s="13">
        <f>IF(B529="","",IFERROR(INDEX(Leases!$B$2:$B$101,MATCH(B529,Leases!$A$2:$A$101,0)),""))</f>
      </c>
      <c r="G529" s="16">
        <f>IF(A529="","",MONTH(A529))</f>
      </c>
      <c r="H529" s="22">
        <f>IF(A529="",0,IF(YEAR(A529)&lt;&gt;Properties!$C$5,0,N(D529)*IFERROR(INDEX(Lists!$B$1:$B$7,MATCH(C529,Lists!$A$1:$A$7,0)),0)))</f>
      </c>
      <c r="I529" s="22">
        <f>IF(A529="",0,IF(YEAR(A529)&lt;&gt;Properties!$C$5,0,N(D529)*IFERROR(INDEX(Lists!$C$1:$C$7,MATCH(C529,Lists!$A$1:$A$7,0)),0)))</f>
      </c>
      <c r="J529" s="22">
        <f>IF(A529="",0,IF(YEAR(A529)&lt;&gt;Properties!$C$5,0,N(D529)*IFERROR(INDEX(Lists!$D$1:$D$7,MATCH(C529,Lists!$A$1:$A$7,0)),0)))</f>
      </c>
    </row>
    <row r="530" spans="1:10" x14ac:dyDescent="0.25">
      <c r="A530" s="11"/>
      <c r="B530" s="19"/>
      <c r="C530" s="19"/>
      <c r="D530" s="23"/>
      <c r="E530" s="19"/>
      <c r="F530" s="13">
        <f>IF(B530="","",IFERROR(INDEX(Leases!$B$2:$B$101,MATCH(B530,Leases!$A$2:$A$101,0)),""))</f>
      </c>
      <c r="G530" s="16">
        <f>IF(A530="","",MONTH(A530))</f>
      </c>
      <c r="H530" s="22">
        <f>IF(A530="",0,IF(YEAR(A530)&lt;&gt;Properties!$C$5,0,N(D530)*IFERROR(INDEX(Lists!$B$1:$B$7,MATCH(C530,Lists!$A$1:$A$7,0)),0)))</f>
      </c>
      <c r="I530" s="22">
        <f>IF(A530="",0,IF(YEAR(A530)&lt;&gt;Properties!$C$5,0,N(D530)*IFERROR(INDEX(Lists!$C$1:$C$7,MATCH(C530,Lists!$A$1:$A$7,0)),0)))</f>
      </c>
      <c r="J530" s="22">
        <f>IF(A530="",0,IF(YEAR(A530)&lt;&gt;Properties!$C$5,0,N(D530)*IFERROR(INDEX(Lists!$D$1:$D$7,MATCH(C530,Lists!$A$1:$A$7,0)),0)))</f>
      </c>
    </row>
    <row r="531" spans="1:10" x14ac:dyDescent="0.25">
      <c r="A531" s="11"/>
      <c r="B531" s="19"/>
      <c r="C531" s="19"/>
      <c r="D531" s="23"/>
      <c r="E531" s="19"/>
      <c r="F531" s="13">
        <f>IF(B531="","",IFERROR(INDEX(Leases!$B$2:$B$101,MATCH(B531,Leases!$A$2:$A$101,0)),""))</f>
      </c>
      <c r="G531" s="16">
        <f>IF(A531="","",MONTH(A531))</f>
      </c>
      <c r="H531" s="22">
        <f>IF(A531="",0,IF(YEAR(A531)&lt;&gt;Properties!$C$5,0,N(D531)*IFERROR(INDEX(Lists!$B$1:$B$7,MATCH(C531,Lists!$A$1:$A$7,0)),0)))</f>
      </c>
      <c r="I531" s="22">
        <f>IF(A531="",0,IF(YEAR(A531)&lt;&gt;Properties!$C$5,0,N(D531)*IFERROR(INDEX(Lists!$C$1:$C$7,MATCH(C531,Lists!$A$1:$A$7,0)),0)))</f>
      </c>
      <c r="J531" s="22">
        <f>IF(A531="",0,IF(YEAR(A531)&lt;&gt;Properties!$C$5,0,N(D531)*IFERROR(INDEX(Lists!$D$1:$D$7,MATCH(C531,Lists!$A$1:$A$7,0)),0)))</f>
      </c>
    </row>
    <row r="532" spans="1:10" x14ac:dyDescent="0.25">
      <c r="A532" s="11"/>
      <c r="B532" s="19"/>
      <c r="C532" s="19"/>
      <c r="D532" s="23"/>
      <c r="E532" s="19"/>
      <c r="F532" s="13">
        <f>IF(B532="","",IFERROR(INDEX(Leases!$B$2:$B$101,MATCH(B532,Leases!$A$2:$A$101,0)),""))</f>
      </c>
      <c r="G532" s="16">
        <f>IF(A532="","",MONTH(A532))</f>
      </c>
      <c r="H532" s="22">
        <f>IF(A532="",0,IF(YEAR(A532)&lt;&gt;Properties!$C$5,0,N(D532)*IFERROR(INDEX(Lists!$B$1:$B$7,MATCH(C532,Lists!$A$1:$A$7,0)),0)))</f>
      </c>
      <c r="I532" s="22">
        <f>IF(A532="",0,IF(YEAR(A532)&lt;&gt;Properties!$C$5,0,N(D532)*IFERROR(INDEX(Lists!$C$1:$C$7,MATCH(C532,Lists!$A$1:$A$7,0)),0)))</f>
      </c>
      <c r="J532" s="22">
        <f>IF(A532="",0,IF(YEAR(A532)&lt;&gt;Properties!$C$5,0,N(D532)*IFERROR(INDEX(Lists!$D$1:$D$7,MATCH(C532,Lists!$A$1:$A$7,0)),0)))</f>
      </c>
    </row>
    <row r="533" spans="1:10" x14ac:dyDescent="0.25">
      <c r="A533" s="11"/>
      <c r="B533" s="19"/>
      <c r="C533" s="19"/>
      <c r="D533" s="23"/>
      <c r="E533" s="19"/>
      <c r="F533" s="13">
        <f>IF(B533="","",IFERROR(INDEX(Leases!$B$2:$B$101,MATCH(B533,Leases!$A$2:$A$101,0)),""))</f>
      </c>
      <c r="G533" s="16">
        <f>IF(A533="","",MONTH(A533))</f>
      </c>
      <c r="H533" s="22">
        <f>IF(A533="",0,IF(YEAR(A533)&lt;&gt;Properties!$C$5,0,N(D533)*IFERROR(INDEX(Lists!$B$1:$B$7,MATCH(C533,Lists!$A$1:$A$7,0)),0)))</f>
      </c>
      <c r="I533" s="22">
        <f>IF(A533="",0,IF(YEAR(A533)&lt;&gt;Properties!$C$5,0,N(D533)*IFERROR(INDEX(Lists!$C$1:$C$7,MATCH(C533,Lists!$A$1:$A$7,0)),0)))</f>
      </c>
      <c r="J533" s="22">
        <f>IF(A533="",0,IF(YEAR(A533)&lt;&gt;Properties!$C$5,0,N(D533)*IFERROR(INDEX(Lists!$D$1:$D$7,MATCH(C533,Lists!$A$1:$A$7,0)),0)))</f>
      </c>
    </row>
    <row r="534" spans="1:10" x14ac:dyDescent="0.25">
      <c r="A534" s="11"/>
      <c r="B534" s="19"/>
      <c r="C534" s="19"/>
      <c r="D534" s="23"/>
      <c r="E534" s="19"/>
      <c r="F534" s="13">
        <f>IF(B534="","",IFERROR(INDEX(Leases!$B$2:$B$101,MATCH(B534,Leases!$A$2:$A$101,0)),""))</f>
      </c>
      <c r="G534" s="16">
        <f>IF(A534="","",MONTH(A534))</f>
      </c>
      <c r="H534" s="22">
        <f>IF(A534="",0,IF(YEAR(A534)&lt;&gt;Properties!$C$5,0,N(D534)*IFERROR(INDEX(Lists!$B$1:$B$7,MATCH(C534,Lists!$A$1:$A$7,0)),0)))</f>
      </c>
      <c r="I534" s="22">
        <f>IF(A534="",0,IF(YEAR(A534)&lt;&gt;Properties!$C$5,0,N(D534)*IFERROR(INDEX(Lists!$C$1:$C$7,MATCH(C534,Lists!$A$1:$A$7,0)),0)))</f>
      </c>
      <c r="J534" s="22">
        <f>IF(A534="",0,IF(YEAR(A534)&lt;&gt;Properties!$C$5,0,N(D534)*IFERROR(INDEX(Lists!$D$1:$D$7,MATCH(C534,Lists!$A$1:$A$7,0)),0)))</f>
      </c>
    </row>
    <row r="535" spans="1:10" x14ac:dyDescent="0.25">
      <c r="A535" s="11"/>
      <c r="B535" s="19"/>
      <c r="C535" s="19"/>
      <c r="D535" s="23"/>
      <c r="E535" s="19"/>
      <c r="F535" s="13">
        <f>IF(B535="","",IFERROR(INDEX(Leases!$B$2:$B$101,MATCH(B535,Leases!$A$2:$A$101,0)),""))</f>
      </c>
      <c r="G535" s="16">
        <f>IF(A535="","",MONTH(A535))</f>
      </c>
      <c r="H535" s="22">
        <f>IF(A535="",0,IF(YEAR(A535)&lt;&gt;Properties!$C$5,0,N(D535)*IFERROR(INDEX(Lists!$B$1:$B$7,MATCH(C535,Lists!$A$1:$A$7,0)),0)))</f>
      </c>
      <c r="I535" s="22">
        <f>IF(A535="",0,IF(YEAR(A535)&lt;&gt;Properties!$C$5,0,N(D535)*IFERROR(INDEX(Lists!$C$1:$C$7,MATCH(C535,Lists!$A$1:$A$7,0)),0)))</f>
      </c>
      <c r="J535" s="22">
        <f>IF(A535="",0,IF(YEAR(A535)&lt;&gt;Properties!$C$5,0,N(D535)*IFERROR(INDEX(Lists!$D$1:$D$7,MATCH(C535,Lists!$A$1:$A$7,0)),0)))</f>
      </c>
    </row>
    <row r="536" spans="1:10" x14ac:dyDescent="0.25">
      <c r="A536" s="11"/>
      <c r="B536" s="19"/>
      <c r="C536" s="19"/>
      <c r="D536" s="23"/>
      <c r="E536" s="19"/>
      <c r="F536" s="13">
        <f>IF(B536="","",IFERROR(INDEX(Leases!$B$2:$B$101,MATCH(B536,Leases!$A$2:$A$101,0)),""))</f>
      </c>
      <c r="G536" s="16">
        <f>IF(A536="","",MONTH(A536))</f>
      </c>
      <c r="H536" s="22">
        <f>IF(A536="",0,IF(YEAR(A536)&lt;&gt;Properties!$C$5,0,N(D536)*IFERROR(INDEX(Lists!$B$1:$B$7,MATCH(C536,Lists!$A$1:$A$7,0)),0)))</f>
      </c>
      <c r="I536" s="22">
        <f>IF(A536="",0,IF(YEAR(A536)&lt;&gt;Properties!$C$5,0,N(D536)*IFERROR(INDEX(Lists!$C$1:$C$7,MATCH(C536,Lists!$A$1:$A$7,0)),0)))</f>
      </c>
      <c r="J536" s="22">
        <f>IF(A536="",0,IF(YEAR(A536)&lt;&gt;Properties!$C$5,0,N(D536)*IFERROR(INDEX(Lists!$D$1:$D$7,MATCH(C536,Lists!$A$1:$A$7,0)),0)))</f>
      </c>
    </row>
    <row r="537" spans="1:10" x14ac:dyDescent="0.25">
      <c r="A537" s="11"/>
      <c r="B537" s="19"/>
      <c r="C537" s="19"/>
      <c r="D537" s="23"/>
      <c r="E537" s="19"/>
      <c r="F537" s="13">
        <f>IF(B537="","",IFERROR(INDEX(Leases!$B$2:$B$101,MATCH(B537,Leases!$A$2:$A$101,0)),""))</f>
      </c>
      <c r="G537" s="16">
        <f>IF(A537="","",MONTH(A537))</f>
      </c>
      <c r="H537" s="22">
        <f>IF(A537="",0,IF(YEAR(A537)&lt;&gt;Properties!$C$5,0,N(D537)*IFERROR(INDEX(Lists!$B$1:$B$7,MATCH(C537,Lists!$A$1:$A$7,0)),0)))</f>
      </c>
      <c r="I537" s="22">
        <f>IF(A537="",0,IF(YEAR(A537)&lt;&gt;Properties!$C$5,0,N(D537)*IFERROR(INDEX(Lists!$C$1:$C$7,MATCH(C537,Lists!$A$1:$A$7,0)),0)))</f>
      </c>
      <c r="J537" s="22">
        <f>IF(A537="",0,IF(YEAR(A537)&lt;&gt;Properties!$C$5,0,N(D537)*IFERROR(INDEX(Lists!$D$1:$D$7,MATCH(C537,Lists!$A$1:$A$7,0)),0)))</f>
      </c>
    </row>
    <row r="538" spans="1:10" x14ac:dyDescent="0.25">
      <c r="A538" s="11"/>
      <c r="B538" s="19"/>
      <c r="C538" s="19"/>
      <c r="D538" s="23"/>
      <c r="E538" s="19"/>
      <c r="F538" s="13">
        <f>IF(B538="","",IFERROR(INDEX(Leases!$B$2:$B$101,MATCH(B538,Leases!$A$2:$A$101,0)),""))</f>
      </c>
      <c r="G538" s="16">
        <f>IF(A538="","",MONTH(A538))</f>
      </c>
      <c r="H538" s="22">
        <f>IF(A538="",0,IF(YEAR(A538)&lt;&gt;Properties!$C$5,0,N(D538)*IFERROR(INDEX(Lists!$B$1:$B$7,MATCH(C538,Lists!$A$1:$A$7,0)),0)))</f>
      </c>
      <c r="I538" s="22">
        <f>IF(A538="",0,IF(YEAR(A538)&lt;&gt;Properties!$C$5,0,N(D538)*IFERROR(INDEX(Lists!$C$1:$C$7,MATCH(C538,Lists!$A$1:$A$7,0)),0)))</f>
      </c>
      <c r="J538" s="22">
        <f>IF(A538="",0,IF(YEAR(A538)&lt;&gt;Properties!$C$5,0,N(D538)*IFERROR(INDEX(Lists!$D$1:$D$7,MATCH(C538,Lists!$A$1:$A$7,0)),0)))</f>
      </c>
    </row>
    <row r="539" spans="1:10" x14ac:dyDescent="0.25">
      <c r="A539" s="11"/>
      <c r="B539" s="19"/>
      <c r="C539" s="19"/>
      <c r="D539" s="23"/>
      <c r="E539" s="19"/>
      <c r="F539" s="13">
        <f>IF(B539="","",IFERROR(INDEX(Leases!$B$2:$B$101,MATCH(B539,Leases!$A$2:$A$101,0)),""))</f>
      </c>
      <c r="G539" s="16">
        <f>IF(A539="","",MONTH(A539))</f>
      </c>
      <c r="H539" s="22">
        <f>IF(A539="",0,IF(YEAR(A539)&lt;&gt;Properties!$C$5,0,N(D539)*IFERROR(INDEX(Lists!$B$1:$B$7,MATCH(C539,Lists!$A$1:$A$7,0)),0)))</f>
      </c>
      <c r="I539" s="22">
        <f>IF(A539="",0,IF(YEAR(A539)&lt;&gt;Properties!$C$5,0,N(D539)*IFERROR(INDEX(Lists!$C$1:$C$7,MATCH(C539,Lists!$A$1:$A$7,0)),0)))</f>
      </c>
      <c r="J539" s="22">
        <f>IF(A539="",0,IF(YEAR(A539)&lt;&gt;Properties!$C$5,0,N(D539)*IFERROR(INDEX(Lists!$D$1:$D$7,MATCH(C539,Lists!$A$1:$A$7,0)),0)))</f>
      </c>
    </row>
    <row r="540" spans="1:10" x14ac:dyDescent="0.25">
      <c r="A540" s="11"/>
      <c r="B540" s="19"/>
      <c r="C540" s="19"/>
      <c r="D540" s="23"/>
      <c r="E540" s="19"/>
      <c r="F540" s="13">
        <f>IF(B540="","",IFERROR(INDEX(Leases!$B$2:$B$101,MATCH(B540,Leases!$A$2:$A$101,0)),""))</f>
      </c>
      <c r="G540" s="16">
        <f>IF(A540="","",MONTH(A540))</f>
      </c>
      <c r="H540" s="22">
        <f>IF(A540="",0,IF(YEAR(A540)&lt;&gt;Properties!$C$5,0,N(D540)*IFERROR(INDEX(Lists!$B$1:$B$7,MATCH(C540,Lists!$A$1:$A$7,0)),0)))</f>
      </c>
      <c r="I540" s="22">
        <f>IF(A540="",0,IF(YEAR(A540)&lt;&gt;Properties!$C$5,0,N(D540)*IFERROR(INDEX(Lists!$C$1:$C$7,MATCH(C540,Lists!$A$1:$A$7,0)),0)))</f>
      </c>
      <c r="J540" s="22">
        <f>IF(A540="",0,IF(YEAR(A540)&lt;&gt;Properties!$C$5,0,N(D540)*IFERROR(INDEX(Lists!$D$1:$D$7,MATCH(C540,Lists!$A$1:$A$7,0)),0)))</f>
      </c>
    </row>
    <row r="541" spans="1:10" x14ac:dyDescent="0.25">
      <c r="A541" s="11"/>
      <c r="B541" s="19"/>
      <c r="C541" s="19"/>
      <c r="D541" s="23"/>
      <c r="E541" s="19"/>
      <c r="F541" s="13">
        <f>IF(B541="","",IFERROR(INDEX(Leases!$B$2:$B$101,MATCH(B541,Leases!$A$2:$A$101,0)),""))</f>
      </c>
      <c r="G541" s="16">
        <f>IF(A541="","",MONTH(A541))</f>
      </c>
      <c r="H541" s="22">
        <f>IF(A541="",0,IF(YEAR(A541)&lt;&gt;Properties!$C$5,0,N(D541)*IFERROR(INDEX(Lists!$B$1:$B$7,MATCH(C541,Lists!$A$1:$A$7,0)),0)))</f>
      </c>
      <c r="I541" s="22">
        <f>IF(A541="",0,IF(YEAR(A541)&lt;&gt;Properties!$C$5,0,N(D541)*IFERROR(INDEX(Lists!$C$1:$C$7,MATCH(C541,Lists!$A$1:$A$7,0)),0)))</f>
      </c>
      <c r="J541" s="22">
        <f>IF(A541="",0,IF(YEAR(A541)&lt;&gt;Properties!$C$5,0,N(D541)*IFERROR(INDEX(Lists!$D$1:$D$7,MATCH(C541,Lists!$A$1:$A$7,0)),0)))</f>
      </c>
    </row>
    <row r="542" spans="1:10" x14ac:dyDescent="0.25">
      <c r="A542" s="11"/>
      <c r="B542" s="19"/>
      <c r="C542" s="19"/>
      <c r="D542" s="23"/>
      <c r="E542" s="19"/>
      <c r="F542" s="13">
        <f>IF(B542="","",IFERROR(INDEX(Leases!$B$2:$B$101,MATCH(B542,Leases!$A$2:$A$101,0)),""))</f>
      </c>
      <c r="G542" s="16">
        <f>IF(A542="","",MONTH(A542))</f>
      </c>
      <c r="H542" s="22">
        <f>IF(A542="",0,IF(YEAR(A542)&lt;&gt;Properties!$C$5,0,N(D542)*IFERROR(INDEX(Lists!$B$1:$B$7,MATCH(C542,Lists!$A$1:$A$7,0)),0)))</f>
      </c>
      <c r="I542" s="22">
        <f>IF(A542="",0,IF(YEAR(A542)&lt;&gt;Properties!$C$5,0,N(D542)*IFERROR(INDEX(Lists!$C$1:$C$7,MATCH(C542,Lists!$A$1:$A$7,0)),0)))</f>
      </c>
      <c r="J542" s="22">
        <f>IF(A542="",0,IF(YEAR(A542)&lt;&gt;Properties!$C$5,0,N(D542)*IFERROR(INDEX(Lists!$D$1:$D$7,MATCH(C542,Lists!$A$1:$A$7,0)),0)))</f>
      </c>
    </row>
    <row r="543" spans="1:10" x14ac:dyDescent="0.25">
      <c r="A543" s="11"/>
      <c r="B543" s="19"/>
      <c r="C543" s="19"/>
      <c r="D543" s="23"/>
      <c r="E543" s="19"/>
      <c r="F543" s="13">
        <f>IF(B543="","",IFERROR(INDEX(Leases!$B$2:$B$101,MATCH(B543,Leases!$A$2:$A$101,0)),""))</f>
      </c>
      <c r="G543" s="16">
        <f>IF(A543="","",MONTH(A543))</f>
      </c>
      <c r="H543" s="22">
        <f>IF(A543="",0,IF(YEAR(A543)&lt;&gt;Properties!$C$5,0,N(D543)*IFERROR(INDEX(Lists!$B$1:$B$7,MATCH(C543,Lists!$A$1:$A$7,0)),0)))</f>
      </c>
      <c r="I543" s="22">
        <f>IF(A543="",0,IF(YEAR(A543)&lt;&gt;Properties!$C$5,0,N(D543)*IFERROR(INDEX(Lists!$C$1:$C$7,MATCH(C543,Lists!$A$1:$A$7,0)),0)))</f>
      </c>
      <c r="J543" s="22">
        <f>IF(A543="",0,IF(YEAR(A543)&lt;&gt;Properties!$C$5,0,N(D543)*IFERROR(INDEX(Lists!$D$1:$D$7,MATCH(C543,Lists!$A$1:$A$7,0)),0)))</f>
      </c>
    </row>
    <row r="544" spans="1:10" x14ac:dyDescent="0.25">
      <c r="A544" s="11"/>
      <c r="B544" s="19"/>
      <c r="C544" s="19"/>
      <c r="D544" s="23"/>
      <c r="E544" s="19"/>
      <c r="F544" s="13">
        <f>IF(B544="","",IFERROR(INDEX(Leases!$B$2:$B$101,MATCH(B544,Leases!$A$2:$A$101,0)),""))</f>
      </c>
      <c r="G544" s="16">
        <f>IF(A544="","",MONTH(A544))</f>
      </c>
      <c r="H544" s="22">
        <f>IF(A544="",0,IF(YEAR(A544)&lt;&gt;Properties!$C$5,0,N(D544)*IFERROR(INDEX(Lists!$B$1:$B$7,MATCH(C544,Lists!$A$1:$A$7,0)),0)))</f>
      </c>
      <c r="I544" s="22">
        <f>IF(A544="",0,IF(YEAR(A544)&lt;&gt;Properties!$C$5,0,N(D544)*IFERROR(INDEX(Lists!$C$1:$C$7,MATCH(C544,Lists!$A$1:$A$7,0)),0)))</f>
      </c>
      <c r="J544" s="22">
        <f>IF(A544="",0,IF(YEAR(A544)&lt;&gt;Properties!$C$5,0,N(D544)*IFERROR(INDEX(Lists!$D$1:$D$7,MATCH(C544,Lists!$A$1:$A$7,0)),0)))</f>
      </c>
    </row>
    <row r="545" spans="1:10" x14ac:dyDescent="0.25">
      <c r="A545" s="11"/>
      <c r="B545" s="19"/>
      <c r="C545" s="19"/>
      <c r="D545" s="23"/>
      <c r="E545" s="19"/>
      <c r="F545" s="13">
        <f>IF(B545="","",IFERROR(INDEX(Leases!$B$2:$B$101,MATCH(B545,Leases!$A$2:$A$101,0)),""))</f>
      </c>
      <c r="G545" s="16">
        <f>IF(A545="","",MONTH(A545))</f>
      </c>
      <c r="H545" s="22">
        <f>IF(A545="",0,IF(YEAR(A545)&lt;&gt;Properties!$C$5,0,N(D545)*IFERROR(INDEX(Lists!$B$1:$B$7,MATCH(C545,Lists!$A$1:$A$7,0)),0)))</f>
      </c>
      <c r="I545" s="22">
        <f>IF(A545="",0,IF(YEAR(A545)&lt;&gt;Properties!$C$5,0,N(D545)*IFERROR(INDEX(Lists!$C$1:$C$7,MATCH(C545,Lists!$A$1:$A$7,0)),0)))</f>
      </c>
      <c r="J545" s="22">
        <f>IF(A545="",0,IF(YEAR(A545)&lt;&gt;Properties!$C$5,0,N(D545)*IFERROR(INDEX(Lists!$D$1:$D$7,MATCH(C545,Lists!$A$1:$A$7,0)),0)))</f>
      </c>
    </row>
    <row r="546" spans="1:10" x14ac:dyDescent="0.25">
      <c r="A546" s="11"/>
      <c r="B546" s="19"/>
      <c r="C546" s="19"/>
      <c r="D546" s="23"/>
      <c r="E546" s="19"/>
      <c r="F546" s="13">
        <f>IF(B546="","",IFERROR(INDEX(Leases!$B$2:$B$101,MATCH(B546,Leases!$A$2:$A$101,0)),""))</f>
      </c>
      <c r="G546" s="16">
        <f>IF(A546="","",MONTH(A546))</f>
      </c>
      <c r="H546" s="22">
        <f>IF(A546="",0,IF(YEAR(A546)&lt;&gt;Properties!$C$5,0,N(D546)*IFERROR(INDEX(Lists!$B$1:$B$7,MATCH(C546,Lists!$A$1:$A$7,0)),0)))</f>
      </c>
      <c r="I546" s="22">
        <f>IF(A546="",0,IF(YEAR(A546)&lt;&gt;Properties!$C$5,0,N(D546)*IFERROR(INDEX(Lists!$C$1:$C$7,MATCH(C546,Lists!$A$1:$A$7,0)),0)))</f>
      </c>
      <c r="J546" s="22">
        <f>IF(A546="",0,IF(YEAR(A546)&lt;&gt;Properties!$C$5,0,N(D546)*IFERROR(INDEX(Lists!$D$1:$D$7,MATCH(C546,Lists!$A$1:$A$7,0)),0)))</f>
      </c>
    </row>
    <row r="547" spans="1:10" x14ac:dyDescent="0.25">
      <c r="A547" s="11"/>
      <c r="B547" s="19"/>
      <c r="C547" s="19"/>
      <c r="D547" s="23"/>
      <c r="E547" s="19"/>
      <c r="F547" s="13">
        <f>IF(B547="","",IFERROR(INDEX(Leases!$B$2:$B$101,MATCH(B547,Leases!$A$2:$A$101,0)),""))</f>
      </c>
      <c r="G547" s="16">
        <f>IF(A547="","",MONTH(A547))</f>
      </c>
      <c r="H547" s="22">
        <f>IF(A547="",0,IF(YEAR(A547)&lt;&gt;Properties!$C$5,0,N(D547)*IFERROR(INDEX(Lists!$B$1:$B$7,MATCH(C547,Lists!$A$1:$A$7,0)),0)))</f>
      </c>
      <c r="I547" s="22">
        <f>IF(A547="",0,IF(YEAR(A547)&lt;&gt;Properties!$C$5,0,N(D547)*IFERROR(INDEX(Lists!$C$1:$C$7,MATCH(C547,Lists!$A$1:$A$7,0)),0)))</f>
      </c>
      <c r="J547" s="22">
        <f>IF(A547="",0,IF(YEAR(A547)&lt;&gt;Properties!$C$5,0,N(D547)*IFERROR(INDEX(Lists!$D$1:$D$7,MATCH(C547,Lists!$A$1:$A$7,0)),0)))</f>
      </c>
    </row>
    <row r="548" spans="1:10" x14ac:dyDescent="0.25">
      <c r="A548" s="11"/>
      <c r="B548" s="19"/>
      <c r="C548" s="19"/>
      <c r="D548" s="23"/>
      <c r="E548" s="19"/>
      <c r="F548" s="13">
        <f>IF(B548="","",IFERROR(INDEX(Leases!$B$2:$B$101,MATCH(B548,Leases!$A$2:$A$101,0)),""))</f>
      </c>
      <c r="G548" s="16">
        <f>IF(A548="","",MONTH(A548))</f>
      </c>
      <c r="H548" s="22">
        <f>IF(A548="",0,IF(YEAR(A548)&lt;&gt;Properties!$C$5,0,N(D548)*IFERROR(INDEX(Lists!$B$1:$B$7,MATCH(C548,Lists!$A$1:$A$7,0)),0)))</f>
      </c>
      <c r="I548" s="22">
        <f>IF(A548="",0,IF(YEAR(A548)&lt;&gt;Properties!$C$5,0,N(D548)*IFERROR(INDEX(Lists!$C$1:$C$7,MATCH(C548,Lists!$A$1:$A$7,0)),0)))</f>
      </c>
      <c r="J548" s="22">
        <f>IF(A548="",0,IF(YEAR(A548)&lt;&gt;Properties!$C$5,0,N(D548)*IFERROR(INDEX(Lists!$D$1:$D$7,MATCH(C548,Lists!$A$1:$A$7,0)),0)))</f>
      </c>
    </row>
    <row r="549" spans="1:10" x14ac:dyDescent="0.25">
      <c r="A549" s="11"/>
      <c r="B549" s="19"/>
      <c r="C549" s="19"/>
      <c r="D549" s="23"/>
      <c r="E549" s="19"/>
      <c r="F549" s="13">
        <f>IF(B549="","",IFERROR(INDEX(Leases!$B$2:$B$101,MATCH(B549,Leases!$A$2:$A$101,0)),""))</f>
      </c>
      <c r="G549" s="16">
        <f>IF(A549="","",MONTH(A549))</f>
      </c>
      <c r="H549" s="22">
        <f>IF(A549="",0,IF(YEAR(A549)&lt;&gt;Properties!$C$5,0,N(D549)*IFERROR(INDEX(Lists!$B$1:$B$7,MATCH(C549,Lists!$A$1:$A$7,0)),0)))</f>
      </c>
      <c r="I549" s="22">
        <f>IF(A549="",0,IF(YEAR(A549)&lt;&gt;Properties!$C$5,0,N(D549)*IFERROR(INDEX(Lists!$C$1:$C$7,MATCH(C549,Lists!$A$1:$A$7,0)),0)))</f>
      </c>
      <c r="J549" s="22">
        <f>IF(A549="",0,IF(YEAR(A549)&lt;&gt;Properties!$C$5,0,N(D549)*IFERROR(INDEX(Lists!$D$1:$D$7,MATCH(C549,Lists!$A$1:$A$7,0)),0)))</f>
      </c>
    </row>
    <row r="550" spans="1:10" x14ac:dyDescent="0.25">
      <c r="A550" s="11"/>
      <c r="B550" s="19"/>
      <c r="C550" s="19"/>
      <c r="D550" s="23"/>
      <c r="E550" s="19"/>
      <c r="F550" s="13">
        <f>IF(B550="","",IFERROR(INDEX(Leases!$B$2:$B$101,MATCH(B550,Leases!$A$2:$A$101,0)),""))</f>
      </c>
      <c r="G550" s="16">
        <f>IF(A550="","",MONTH(A550))</f>
      </c>
      <c r="H550" s="22">
        <f>IF(A550="",0,IF(YEAR(A550)&lt;&gt;Properties!$C$5,0,N(D550)*IFERROR(INDEX(Lists!$B$1:$B$7,MATCH(C550,Lists!$A$1:$A$7,0)),0)))</f>
      </c>
      <c r="I550" s="22">
        <f>IF(A550="",0,IF(YEAR(A550)&lt;&gt;Properties!$C$5,0,N(D550)*IFERROR(INDEX(Lists!$C$1:$C$7,MATCH(C550,Lists!$A$1:$A$7,0)),0)))</f>
      </c>
      <c r="J550" s="22">
        <f>IF(A550="",0,IF(YEAR(A550)&lt;&gt;Properties!$C$5,0,N(D550)*IFERROR(INDEX(Lists!$D$1:$D$7,MATCH(C550,Lists!$A$1:$A$7,0)),0)))</f>
      </c>
    </row>
    <row r="551" spans="1:10" x14ac:dyDescent="0.25">
      <c r="A551" s="11"/>
      <c r="B551" s="19"/>
      <c r="C551" s="19"/>
      <c r="D551" s="23"/>
      <c r="E551" s="19"/>
      <c r="F551" s="13">
        <f>IF(B551="","",IFERROR(INDEX(Leases!$B$2:$B$101,MATCH(B551,Leases!$A$2:$A$101,0)),""))</f>
      </c>
      <c r="G551" s="16">
        <f>IF(A551="","",MONTH(A551))</f>
      </c>
      <c r="H551" s="22">
        <f>IF(A551="",0,IF(YEAR(A551)&lt;&gt;Properties!$C$5,0,N(D551)*IFERROR(INDEX(Lists!$B$1:$B$7,MATCH(C551,Lists!$A$1:$A$7,0)),0)))</f>
      </c>
      <c r="I551" s="22">
        <f>IF(A551="",0,IF(YEAR(A551)&lt;&gt;Properties!$C$5,0,N(D551)*IFERROR(INDEX(Lists!$C$1:$C$7,MATCH(C551,Lists!$A$1:$A$7,0)),0)))</f>
      </c>
      <c r="J551" s="22">
        <f>IF(A551="",0,IF(YEAR(A551)&lt;&gt;Properties!$C$5,0,N(D551)*IFERROR(INDEX(Lists!$D$1:$D$7,MATCH(C551,Lists!$A$1:$A$7,0)),0)))</f>
      </c>
    </row>
    <row r="552" spans="1:10" x14ac:dyDescent="0.25">
      <c r="A552" s="11"/>
      <c r="B552" s="19"/>
      <c r="C552" s="19"/>
      <c r="D552" s="23"/>
      <c r="E552" s="19"/>
      <c r="F552" s="13">
        <f>IF(B552="","",IFERROR(INDEX(Leases!$B$2:$B$101,MATCH(B552,Leases!$A$2:$A$101,0)),""))</f>
      </c>
      <c r="G552" s="16">
        <f>IF(A552="","",MONTH(A552))</f>
      </c>
      <c r="H552" s="22">
        <f>IF(A552="",0,IF(YEAR(A552)&lt;&gt;Properties!$C$5,0,N(D552)*IFERROR(INDEX(Lists!$B$1:$B$7,MATCH(C552,Lists!$A$1:$A$7,0)),0)))</f>
      </c>
      <c r="I552" s="22">
        <f>IF(A552="",0,IF(YEAR(A552)&lt;&gt;Properties!$C$5,0,N(D552)*IFERROR(INDEX(Lists!$C$1:$C$7,MATCH(C552,Lists!$A$1:$A$7,0)),0)))</f>
      </c>
      <c r="J552" s="22">
        <f>IF(A552="",0,IF(YEAR(A552)&lt;&gt;Properties!$C$5,0,N(D552)*IFERROR(INDEX(Lists!$D$1:$D$7,MATCH(C552,Lists!$A$1:$A$7,0)),0)))</f>
      </c>
    </row>
    <row r="553" spans="1:10" x14ac:dyDescent="0.25">
      <c r="A553" s="11"/>
      <c r="B553" s="19"/>
      <c r="C553" s="19"/>
      <c r="D553" s="23"/>
      <c r="E553" s="19"/>
      <c r="F553" s="13">
        <f>IF(B553="","",IFERROR(INDEX(Leases!$B$2:$B$101,MATCH(B553,Leases!$A$2:$A$101,0)),""))</f>
      </c>
      <c r="G553" s="16">
        <f>IF(A553="","",MONTH(A553))</f>
      </c>
      <c r="H553" s="22">
        <f>IF(A553="",0,IF(YEAR(A553)&lt;&gt;Properties!$C$5,0,N(D553)*IFERROR(INDEX(Lists!$B$1:$B$7,MATCH(C553,Lists!$A$1:$A$7,0)),0)))</f>
      </c>
      <c r="I553" s="22">
        <f>IF(A553="",0,IF(YEAR(A553)&lt;&gt;Properties!$C$5,0,N(D553)*IFERROR(INDEX(Lists!$C$1:$C$7,MATCH(C553,Lists!$A$1:$A$7,0)),0)))</f>
      </c>
      <c r="J553" s="22">
        <f>IF(A553="",0,IF(YEAR(A553)&lt;&gt;Properties!$C$5,0,N(D553)*IFERROR(INDEX(Lists!$D$1:$D$7,MATCH(C553,Lists!$A$1:$A$7,0)),0)))</f>
      </c>
    </row>
    <row r="554" spans="1:10" x14ac:dyDescent="0.25">
      <c r="A554" s="11"/>
      <c r="B554" s="19"/>
      <c r="C554" s="19"/>
      <c r="D554" s="23"/>
      <c r="E554" s="19"/>
      <c r="F554" s="13">
        <f>IF(B554="","",IFERROR(INDEX(Leases!$B$2:$B$101,MATCH(B554,Leases!$A$2:$A$101,0)),""))</f>
      </c>
      <c r="G554" s="16">
        <f>IF(A554="","",MONTH(A554))</f>
      </c>
      <c r="H554" s="22">
        <f>IF(A554="",0,IF(YEAR(A554)&lt;&gt;Properties!$C$5,0,N(D554)*IFERROR(INDEX(Lists!$B$1:$B$7,MATCH(C554,Lists!$A$1:$A$7,0)),0)))</f>
      </c>
      <c r="I554" s="22">
        <f>IF(A554="",0,IF(YEAR(A554)&lt;&gt;Properties!$C$5,0,N(D554)*IFERROR(INDEX(Lists!$C$1:$C$7,MATCH(C554,Lists!$A$1:$A$7,0)),0)))</f>
      </c>
      <c r="J554" s="22">
        <f>IF(A554="",0,IF(YEAR(A554)&lt;&gt;Properties!$C$5,0,N(D554)*IFERROR(INDEX(Lists!$D$1:$D$7,MATCH(C554,Lists!$A$1:$A$7,0)),0)))</f>
      </c>
    </row>
    <row r="555" spans="1:10" x14ac:dyDescent="0.25">
      <c r="A555" s="11"/>
      <c r="B555" s="19"/>
      <c r="C555" s="19"/>
      <c r="D555" s="23"/>
      <c r="E555" s="19"/>
      <c r="F555" s="13">
        <f>IF(B555="","",IFERROR(INDEX(Leases!$B$2:$B$101,MATCH(B555,Leases!$A$2:$A$101,0)),""))</f>
      </c>
      <c r="G555" s="16">
        <f>IF(A555="","",MONTH(A555))</f>
      </c>
      <c r="H555" s="22">
        <f>IF(A555="",0,IF(YEAR(A555)&lt;&gt;Properties!$C$5,0,N(D555)*IFERROR(INDEX(Lists!$B$1:$B$7,MATCH(C555,Lists!$A$1:$A$7,0)),0)))</f>
      </c>
      <c r="I555" s="22">
        <f>IF(A555="",0,IF(YEAR(A555)&lt;&gt;Properties!$C$5,0,N(D555)*IFERROR(INDEX(Lists!$C$1:$C$7,MATCH(C555,Lists!$A$1:$A$7,0)),0)))</f>
      </c>
      <c r="J555" s="22">
        <f>IF(A555="",0,IF(YEAR(A555)&lt;&gt;Properties!$C$5,0,N(D555)*IFERROR(INDEX(Lists!$D$1:$D$7,MATCH(C555,Lists!$A$1:$A$7,0)),0)))</f>
      </c>
    </row>
    <row r="556" spans="1:10" x14ac:dyDescent="0.25">
      <c r="A556" s="11"/>
      <c r="B556" s="19"/>
      <c r="C556" s="19"/>
      <c r="D556" s="23"/>
      <c r="E556" s="19"/>
      <c r="F556" s="13">
        <f>IF(B556="","",IFERROR(INDEX(Leases!$B$2:$B$101,MATCH(B556,Leases!$A$2:$A$101,0)),""))</f>
      </c>
      <c r="G556" s="16">
        <f>IF(A556="","",MONTH(A556))</f>
      </c>
      <c r="H556" s="22">
        <f>IF(A556="",0,IF(YEAR(A556)&lt;&gt;Properties!$C$5,0,N(D556)*IFERROR(INDEX(Lists!$B$1:$B$7,MATCH(C556,Lists!$A$1:$A$7,0)),0)))</f>
      </c>
      <c r="I556" s="22">
        <f>IF(A556="",0,IF(YEAR(A556)&lt;&gt;Properties!$C$5,0,N(D556)*IFERROR(INDEX(Lists!$C$1:$C$7,MATCH(C556,Lists!$A$1:$A$7,0)),0)))</f>
      </c>
      <c r="J556" s="22">
        <f>IF(A556="",0,IF(YEAR(A556)&lt;&gt;Properties!$C$5,0,N(D556)*IFERROR(INDEX(Lists!$D$1:$D$7,MATCH(C556,Lists!$A$1:$A$7,0)),0)))</f>
      </c>
    </row>
    <row r="557" spans="1:10" x14ac:dyDescent="0.25">
      <c r="A557" s="11"/>
      <c r="B557" s="19"/>
      <c r="C557" s="19"/>
      <c r="D557" s="23"/>
      <c r="E557" s="19"/>
      <c r="F557" s="13">
        <f>IF(B557="","",IFERROR(INDEX(Leases!$B$2:$B$101,MATCH(B557,Leases!$A$2:$A$101,0)),""))</f>
      </c>
      <c r="G557" s="16">
        <f>IF(A557="","",MONTH(A557))</f>
      </c>
      <c r="H557" s="22">
        <f>IF(A557="",0,IF(YEAR(A557)&lt;&gt;Properties!$C$5,0,N(D557)*IFERROR(INDEX(Lists!$B$1:$B$7,MATCH(C557,Lists!$A$1:$A$7,0)),0)))</f>
      </c>
      <c r="I557" s="22">
        <f>IF(A557="",0,IF(YEAR(A557)&lt;&gt;Properties!$C$5,0,N(D557)*IFERROR(INDEX(Lists!$C$1:$C$7,MATCH(C557,Lists!$A$1:$A$7,0)),0)))</f>
      </c>
      <c r="J557" s="22">
        <f>IF(A557="",0,IF(YEAR(A557)&lt;&gt;Properties!$C$5,0,N(D557)*IFERROR(INDEX(Lists!$D$1:$D$7,MATCH(C557,Lists!$A$1:$A$7,0)),0)))</f>
      </c>
    </row>
    <row r="558" spans="1:10" x14ac:dyDescent="0.25">
      <c r="A558" s="11"/>
      <c r="B558" s="19"/>
      <c r="C558" s="19"/>
      <c r="D558" s="23"/>
      <c r="E558" s="19"/>
      <c r="F558" s="13">
        <f>IF(B558="","",IFERROR(INDEX(Leases!$B$2:$B$101,MATCH(B558,Leases!$A$2:$A$101,0)),""))</f>
      </c>
      <c r="G558" s="16">
        <f>IF(A558="","",MONTH(A558))</f>
      </c>
      <c r="H558" s="22">
        <f>IF(A558="",0,IF(YEAR(A558)&lt;&gt;Properties!$C$5,0,N(D558)*IFERROR(INDEX(Lists!$B$1:$B$7,MATCH(C558,Lists!$A$1:$A$7,0)),0)))</f>
      </c>
      <c r="I558" s="22">
        <f>IF(A558="",0,IF(YEAR(A558)&lt;&gt;Properties!$C$5,0,N(D558)*IFERROR(INDEX(Lists!$C$1:$C$7,MATCH(C558,Lists!$A$1:$A$7,0)),0)))</f>
      </c>
      <c r="J558" s="22">
        <f>IF(A558="",0,IF(YEAR(A558)&lt;&gt;Properties!$C$5,0,N(D558)*IFERROR(INDEX(Lists!$D$1:$D$7,MATCH(C558,Lists!$A$1:$A$7,0)),0)))</f>
      </c>
    </row>
    <row r="559" spans="1:10" x14ac:dyDescent="0.25">
      <c r="A559" s="11"/>
      <c r="B559" s="19"/>
      <c r="C559" s="19"/>
      <c r="D559" s="23"/>
      <c r="E559" s="19"/>
      <c r="F559" s="13">
        <f>IF(B559="","",IFERROR(INDEX(Leases!$B$2:$B$101,MATCH(B559,Leases!$A$2:$A$101,0)),""))</f>
      </c>
      <c r="G559" s="16">
        <f>IF(A559="","",MONTH(A559))</f>
      </c>
      <c r="H559" s="22">
        <f>IF(A559="",0,IF(YEAR(A559)&lt;&gt;Properties!$C$5,0,N(D559)*IFERROR(INDEX(Lists!$B$1:$B$7,MATCH(C559,Lists!$A$1:$A$7,0)),0)))</f>
      </c>
      <c r="I559" s="22">
        <f>IF(A559="",0,IF(YEAR(A559)&lt;&gt;Properties!$C$5,0,N(D559)*IFERROR(INDEX(Lists!$C$1:$C$7,MATCH(C559,Lists!$A$1:$A$7,0)),0)))</f>
      </c>
      <c r="J559" s="22">
        <f>IF(A559="",0,IF(YEAR(A559)&lt;&gt;Properties!$C$5,0,N(D559)*IFERROR(INDEX(Lists!$D$1:$D$7,MATCH(C559,Lists!$A$1:$A$7,0)),0)))</f>
      </c>
    </row>
    <row r="560" spans="1:10" x14ac:dyDescent="0.25">
      <c r="A560" s="11"/>
      <c r="B560" s="19"/>
      <c r="C560" s="19"/>
      <c r="D560" s="23"/>
      <c r="E560" s="19"/>
      <c r="F560" s="13">
        <f>IF(B560="","",IFERROR(INDEX(Leases!$B$2:$B$101,MATCH(B560,Leases!$A$2:$A$101,0)),""))</f>
      </c>
      <c r="G560" s="16">
        <f>IF(A560="","",MONTH(A560))</f>
      </c>
      <c r="H560" s="22">
        <f>IF(A560="",0,IF(YEAR(A560)&lt;&gt;Properties!$C$5,0,N(D560)*IFERROR(INDEX(Lists!$B$1:$B$7,MATCH(C560,Lists!$A$1:$A$7,0)),0)))</f>
      </c>
      <c r="I560" s="22">
        <f>IF(A560="",0,IF(YEAR(A560)&lt;&gt;Properties!$C$5,0,N(D560)*IFERROR(INDEX(Lists!$C$1:$C$7,MATCH(C560,Lists!$A$1:$A$7,0)),0)))</f>
      </c>
      <c r="J560" s="22">
        <f>IF(A560="",0,IF(YEAR(A560)&lt;&gt;Properties!$C$5,0,N(D560)*IFERROR(INDEX(Lists!$D$1:$D$7,MATCH(C560,Lists!$A$1:$A$7,0)),0)))</f>
      </c>
    </row>
    <row r="561" spans="1:10" x14ac:dyDescent="0.25">
      <c r="A561" s="11"/>
      <c r="B561" s="19"/>
      <c r="C561" s="19"/>
      <c r="D561" s="23"/>
      <c r="E561" s="19"/>
      <c r="F561" s="13">
        <f>IF(B561="","",IFERROR(INDEX(Leases!$B$2:$B$101,MATCH(B561,Leases!$A$2:$A$101,0)),""))</f>
      </c>
      <c r="G561" s="16">
        <f>IF(A561="","",MONTH(A561))</f>
      </c>
      <c r="H561" s="22">
        <f>IF(A561="",0,IF(YEAR(A561)&lt;&gt;Properties!$C$5,0,N(D561)*IFERROR(INDEX(Lists!$B$1:$B$7,MATCH(C561,Lists!$A$1:$A$7,0)),0)))</f>
      </c>
      <c r="I561" s="22">
        <f>IF(A561="",0,IF(YEAR(A561)&lt;&gt;Properties!$C$5,0,N(D561)*IFERROR(INDEX(Lists!$C$1:$C$7,MATCH(C561,Lists!$A$1:$A$7,0)),0)))</f>
      </c>
      <c r="J561" s="22">
        <f>IF(A561="",0,IF(YEAR(A561)&lt;&gt;Properties!$C$5,0,N(D561)*IFERROR(INDEX(Lists!$D$1:$D$7,MATCH(C561,Lists!$A$1:$A$7,0)),0)))</f>
      </c>
    </row>
    <row r="562" spans="1:10" x14ac:dyDescent="0.25">
      <c r="A562" s="11"/>
      <c r="B562" s="19"/>
      <c r="C562" s="19"/>
      <c r="D562" s="23"/>
      <c r="E562" s="19"/>
      <c r="F562" s="13">
        <f>IF(B562="","",IFERROR(INDEX(Leases!$B$2:$B$101,MATCH(B562,Leases!$A$2:$A$101,0)),""))</f>
      </c>
      <c r="G562" s="16">
        <f>IF(A562="","",MONTH(A562))</f>
      </c>
      <c r="H562" s="22">
        <f>IF(A562="",0,IF(YEAR(A562)&lt;&gt;Properties!$C$5,0,N(D562)*IFERROR(INDEX(Lists!$B$1:$B$7,MATCH(C562,Lists!$A$1:$A$7,0)),0)))</f>
      </c>
      <c r="I562" s="22">
        <f>IF(A562="",0,IF(YEAR(A562)&lt;&gt;Properties!$C$5,0,N(D562)*IFERROR(INDEX(Lists!$C$1:$C$7,MATCH(C562,Lists!$A$1:$A$7,0)),0)))</f>
      </c>
      <c r="J562" s="22">
        <f>IF(A562="",0,IF(YEAR(A562)&lt;&gt;Properties!$C$5,0,N(D562)*IFERROR(INDEX(Lists!$D$1:$D$7,MATCH(C562,Lists!$A$1:$A$7,0)),0)))</f>
      </c>
    </row>
    <row r="563" spans="1:10" x14ac:dyDescent="0.25">
      <c r="A563" s="11"/>
      <c r="B563" s="19"/>
      <c r="C563" s="19"/>
      <c r="D563" s="23"/>
      <c r="E563" s="19"/>
      <c r="F563" s="13">
        <f>IF(B563="","",IFERROR(INDEX(Leases!$B$2:$B$101,MATCH(B563,Leases!$A$2:$A$101,0)),""))</f>
      </c>
      <c r="G563" s="16">
        <f>IF(A563="","",MONTH(A563))</f>
      </c>
      <c r="H563" s="22">
        <f>IF(A563="",0,IF(YEAR(A563)&lt;&gt;Properties!$C$5,0,N(D563)*IFERROR(INDEX(Lists!$B$1:$B$7,MATCH(C563,Lists!$A$1:$A$7,0)),0)))</f>
      </c>
      <c r="I563" s="22">
        <f>IF(A563="",0,IF(YEAR(A563)&lt;&gt;Properties!$C$5,0,N(D563)*IFERROR(INDEX(Lists!$C$1:$C$7,MATCH(C563,Lists!$A$1:$A$7,0)),0)))</f>
      </c>
      <c r="J563" s="22">
        <f>IF(A563="",0,IF(YEAR(A563)&lt;&gt;Properties!$C$5,0,N(D563)*IFERROR(INDEX(Lists!$D$1:$D$7,MATCH(C563,Lists!$A$1:$A$7,0)),0)))</f>
      </c>
    </row>
    <row r="564" spans="1:10" x14ac:dyDescent="0.25">
      <c r="A564" s="11"/>
      <c r="B564" s="19"/>
      <c r="C564" s="19"/>
      <c r="D564" s="23"/>
      <c r="E564" s="19"/>
      <c r="F564" s="13">
        <f>IF(B564="","",IFERROR(INDEX(Leases!$B$2:$B$101,MATCH(B564,Leases!$A$2:$A$101,0)),""))</f>
      </c>
      <c r="G564" s="16">
        <f>IF(A564="","",MONTH(A564))</f>
      </c>
      <c r="H564" s="22">
        <f>IF(A564="",0,IF(YEAR(A564)&lt;&gt;Properties!$C$5,0,N(D564)*IFERROR(INDEX(Lists!$B$1:$B$7,MATCH(C564,Lists!$A$1:$A$7,0)),0)))</f>
      </c>
      <c r="I564" s="22">
        <f>IF(A564="",0,IF(YEAR(A564)&lt;&gt;Properties!$C$5,0,N(D564)*IFERROR(INDEX(Lists!$C$1:$C$7,MATCH(C564,Lists!$A$1:$A$7,0)),0)))</f>
      </c>
      <c r="J564" s="22">
        <f>IF(A564="",0,IF(YEAR(A564)&lt;&gt;Properties!$C$5,0,N(D564)*IFERROR(INDEX(Lists!$D$1:$D$7,MATCH(C564,Lists!$A$1:$A$7,0)),0)))</f>
      </c>
    </row>
    <row r="565" spans="1:10" x14ac:dyDescent="0.25">
      <c r="A565" s="11"/>
      <c r="B565" s="19"/>
      <c r="C565" s="19"/>
      <c r="D565" s="23"/>
      <c r="E565" s="19"/>
      <c r="F565" s="13">
        <f>IF(B565="","",IFERROR(INDEX(Leases!$B$2:$B$101,MATCH(B565,Leases!$A$2:$A$101,0)),""))</f>
      </c>
      <c r="G565" s="16">
        <f>IF(A565="","",MONTH(A565))</f>
      </c>
      <c r="H565" s="22">
        <f>IF(A565="",0,IF(YEAR(A565)&lt;&gt;Properties!$C$5,0,N(D565)*IFERROR(INDEX(Lists!$B$1:$B$7,MATCH(C565,Lists!$A$1:$A$7,0)),0)))</f>
      </c>
      <c r="I565" s="22">
        <f>IF(A565="",0,IF(YEAR(A565)&lt;&gt;Properties!$C$5,0,N(D565)*IFERROR(INDEX(Lists!$C$1:$C$7,MATCH(C565,Lists!$A$1:$A$7,0)),0)))</f>
      </c>
      <c r="J565" s="22">
        <f>IF(A565="",0,IF(YEAR(A565)&lt;&gt;Properties!$C$5,0,N(D565)*IFERROR(INDEX(Lists!$D$1:$D$7,MATCH(C565,Lists!$A$1:$A$7,0)),0)))</f>
      </c>
    </row>
    <row r="566" spans="1:10" x14ac:dyDescent="0.25">
      <c r="A566" s="11"/>
      <c r="B566" s="19"/>
      <c r="C566" s="19"/>
      <c r="D566" s="23"/>
      <c r="E566" s="19"/>
      <c r="F566" s="13">
        <f>IF(B566="","",IFERROR(INDEX(Leases!$B$2:$B$101,MATCH(B566,Leases!$A$2:$A$101,0)),""))</f>
      </c>
      <c r="G566" s="16">
        <f>IF(A566="","",MONTH(A566))</f>
      </c>
      <c r="H566" s="22">
        <f>IF(A566="",0,IF(YEAR(A566)&lt;&gt;Properties!$C$5,0,N(D566)*IFERROR(INDEX(Lists!$B$1:$B$7,MATCH(C566,Lists!$A$1:$A$7,0)),0)))</f>
      </c>
      <c r="I566" s="22">
        <f>IF(A566="",0,IF(YEAR(A566)&lt;&gt;Properties!$C$5,0,N(D566)*IFERROR(INDEX(Lists!$C$1:$C$7,MATCH(C566,Lists!$A$1:$A$7,0)),0)))</f>
      </c>
      <c r="J566" s="22">
        <f>IF(A566="",0,IF(YEAR(A566)&lt;&gt;Properties!$C$5,0,N(D566)*IFERROR(INDEX(Lists!$D$1:$D$7,MATCH(C566,Lists!$A$1:$A$7,0)),0)))</f>
      </c>
    </row>
    <row r="567" spans="1:10" x14ac:dyDescent="0.25">
      <c r="A567" s="11"/>
      <c r="B567" s="19"/>
      <c r="C567" s="19"/>
      <c r="D567" s="23"/>
      <c r="E567" s="19"/>
      <c r="F567" s="13">
        <f>IF(B567="","",IFERROR(INDEX(Leases!$B$2:$B$101,MATCH(B567,Leases!$A$2:$A$101,0)),""))</f>
      </c>
      <c r="G567" s="16">
        <f>IF(A567="","",MONTH(A567))</f>
      </c>
      <c r="H567" s="22">
        <f>IF(A567="",0,IF(YEAR(A567)&lt;&gt;Properties!$C$5,0,N(D567)*IFERROR(INDEX(Lists!$B$1:$B$7,MATCH(C567,Lists!$A$1:$A$7,0)),0)))</f>
      </c>
      <c r="I567" s="22">
        <f>IF(A567="",0,IF(YEAR(A567)&lt;&gt;Properties!$C$5,0,N(D567)*IFERROR(INDEX(Lists!$C$1:$C$7,MATCH(C567,Lists!$A$1:$A$7,0)),0)))</f>
      </c>
      <c r="J567" s="22">
        <f>IF(A567="",0,IF(YEAR(A567)&lt;&gt;Properties!$C$5,0,N(D567)*IFERROR(INDEX(Lists!$D$1:$D$7,MATCH(C567,Lists!$A$1:$A$7,0)),0)))</f>
      </c>
    </row>
    <row r="568" spans="1:10" x14ac:dyDescent="0.25">
      <c r="A568" s="11"/>
      <c r="B568" s="19"/>
      <c r="C568" s="19"/>
      <c r="D568" s="23"/>
      <c r="E568" s="19"/>
      <c r="F568" s="13">
        <f>IF(B568="","",IFERROR(INDEX(Leases!$B$2:$B$101,MATCH(B568,Leases!$A$2:$A$101,0)),""))</f>
      </c>
      <c r="G568" s="16">
        <f>IF(A568="","",MONTH(A568))</f>
      </c>
      <c r="H568" s="22">
        <f>IF(A568="",0,IF(YEAR(A568)&lt;&gt;Properties!$C$5,0,N(D568)*IFERROR(INDEX(Lists!$B$1:$B$7,MATCH(C568,Lists!$A$1:$A$7,0)),0)))</f>
      </c>
      <c r="I568" s="22">
        <f>IF(A568="",0,IF(YEAR(A568)&lt;&gt;Properties!$C$5,0,N(D568)*IFERROR(INDEX(Lists!$C$1:$C$7,MATCH(C568,Lists!$A$1:$A$7,0)),0)))</f>
      </c>
      <c r="J568" s="22">
        <f>IF(A568="",0,IF(YEAR(A568)&lt;&gt;Properties!$C$5,0,N(D568)*IFERROR(INDEX(Lists!$D$1:$D$7,MATCH(C568,Lists!$A$1:$A$7,0)),0)))</f>
      </c>
    </row>
    <row r="569" spans="1:10" x14ac:dyDescent="0.25">
      <c r="A569" s="11"/>
      <c r="B569" s="19"/>
      <c r="C569" s="19"/>
      <c r="D569" s="23"/>
      <c r="E569" s="19"/>
      <c r="F569" s="13">
        <f>IF(B569="","",IFERROR(INDEX(Leases!$B$2:$B$101,MATCH(B569,Leases!$A$2:$A$101,0)),""))</f>
      </c>
      <c r="G569" s="16">
        <f>IF(A569="","",MONTH(A569))</f>
      </c>
      <c r="H569" s="22">
        <f>IF(A569="",0,IF(YEAR(A569)&lt;&gt;Properties!$C$5,0,N(D569)*IFERROR(INDEX(Lists!$B$1:$B$7,MATCH(C569,Lists!$A$1:$A$7,0)),0)))</f>
      </c>
      <c r="I569" s="22">
        <f>IF(A569="",0,IF(YEAR(A569)&lt;&gt;Properties!$C$5,0,N(D569)*IFERROR(INDEX(Lists!$C$1:$C$7,MATCH(C569,Lists!$A$1:$A$7,0)),0)))</f>
      </c>
      <c r="J569" s="22">
        <f>IF(A569="",0,IF(YEAR(A569)&lt;&gt;Properties!$C$5,0,N(D569)*IFERROR(INDEX(Lists!$D$1:$D$7,MATCH(C569,Lists!$A$1:$A$7,0)),0)))</f>
      </c>
    </row>
    <row r="570" spans="1:10" x14ac:dyDescent="0.25">
      <c r="A570" s="11"/>
      <c r="B570" s="19"/>
      <c r="C570" s="19"/>
      <c r="D570" s="23"/>
      <c r="E570" s="19"/>
      <c r="F570" s="13">
        <f>IF(B570="","",IFERROR(INDEX(Leases!$B$2:$B$101,MATCH(B570,Leases!$A$2:$A$101,0)),""))</f>
      </c>
      <c r="G570" s="16">
        <f>IF(A570="","",MONTH(A570))</f>
      </c>
      <c r="H570" s="22">
        <f>IF(A570="",0,IF(YEAR(A570)&lt;&gt;Properties!$C$5,0,N(D570)*IFERROR(INDEX(Lists!$B$1:$B$7,MATCH(C570,Lists!$A$1:$A$7,0)),0)))</f>
      </c>
      <c r="I570" s="22">
        <f>IF(A570="",0,IF(YEAR(A570)&lt;&gt;Properties!$C$5,0,N(D570)*IFERROR(INDEX(Lists!$C$1:$C$7,MATCH(C570,Lists!$A$1:$A$7,0)),0)))</f>
      </c>
      <c r="J570" s="22">
        <f>IF(A570="",0,IF(YEAR(A570)&lt;&gt;Properties!$C$5,0,N(D570)*IFERROR(INDEX(Lists!$D$1:$D$7,MATCH(C570,Lists!$A$1:$A$7,0)),0)))</f>
      </c>
    </row>
    <row r="571" spans="1:10" x14ac:dyDescent="0.25">
      <c r="A571" s="11"/>
      <c r="B571" s="19"/>
      <c r="C571" s="19"/>
      <c r="D571" s="23"/>
      <c r="E571" s="19"/>
      <c r="F571" s="13">
        <f>IF(B571="","",IFERROR(INDEX(Leases!$B$2:$B$101,MATCH(B571,Leases!$A$2:$A$101,0)),""))</f>
      </c>
      <c r="G571" s="16">
        <f>IF(A571="","",MONTH(A571))</f>
      </c>
      <c r="H571" s="22">
        <f>IF(A571="",0,IF(YEAR(A571)&lt;&gt;Properties!$C$5,0,N(D571)*IFERROR(INDEX(Lists!$B$1:$B$7,MATCH(C571,Lists!$A$1:$A$7,0)),0)))</f>
      </c>
      <c r="I571" s="22">
        <f>IF(A571="",0,IF(YEAR(A571)&lt;&gt;Properties!$C$5,0,N(D571)*IFERROR(INDEX(Lists!$C$1:$C$7,MATCH(C571,Lists!$A$1:$A$7,0)),0)))</f>
      </c>
      <c r="J571" s="22">
        <f>IF(A571="",0,IF(YEAR(A571)&lt;&gt;Properties!$C$5,0,N(D571)*IFERROR(INDEX(Lists!$D$1:$D$7,MATCH(C571,Lists!$A$1:$A$7,0)),0)))</f>
      </c>
    </row>
    <row r="572" spans="1:10" x14ac:dyDescent="0.25">
      <c r="A572" s="11"/>
      <c r="B572" s="19"/>
      <c r="C572" s="19"/>
      <c r="D572" s="23"/>
      <c r="E572" s="19"/>
      <c r="F572" s="13">
        <f>IF(B572="","",IFERROR(INDEX(Leases!$B$2:$B$101,MATCH(B572,Leases!$A$2:$A$101,0)),""))</f>
      </c>
      <c r="G572" s="16">
        <f>IF(A572="","",MONTH(A572))</f>
      </c>
      <c r="H572" s="22">
        <f>IF(A572="",0,IF(YEAR(A572)&lt;&gt;Properties!$C$5,0,N(D572)*IFERROR(INDEX(Lists!$B$1:$B$7,MATCH(C572,Lists!$A$1:$A$7,0)),0)))</f>
      </c>
      <c r="I572" s="22">
        <f>IF(A572="",0,IF(YEAR(A572)&lt;&gt;Properties!$C$5,0,N(D572)*IFERROR(INDEX(Lists!$C$1:$C$7,MATCH(C572,Lists!$A$1:$A$7,0)),0)))</f>
      </c>
      <c r="J572" s="22">
        <f>IF(A572="",0,IF(YEAR(A572)&lt;&gt;Properties!$C$5,0,N(D572)*IFERROR(INDEX(Lists!$D$1:$D$7,MATCH(C572,Lists!$A$1:$A$7,0)),0)))</f>
      </c>
    </row>
    <row r="573" spans="1:10" x14ac:dyDescent="0.25">
      <c r="A573" s="11"/>
      <c r="B573" s="19"/>
      <c r="C573" s="19"/>
      <c r="D573" s="23"/>
      <c r="E573" s="19"/>
      <c r="F573" s="13">
        <f>IF(B573="","",IFERROR(INDEX(Leases!$B$2:$B$101,MATCH(B573,Leases!$A$2:$A$101,0)),""))</f>
      </c>
      <c r="G573" s="16">
        <f>IF(A573="","",MONTH(A573))</f>
      </c>
      <c r="H573" s="22">
        <f>IF(A573="",0,IF(YEAR(A573)&lt;&gt;Properties!$C$5,0,N(D573)*IFERROR(INDEX(Lists!$B$1:$B$7,MATCH(C573,Lists!$A$1:$A$7,0)),0)))</f>
      </c>
      <c r="I573" s="22">
        <f>IF(A573="",0,IF(YEAR(A573)&lt;&gt;Properties!$C$5,0,N(D573)*IFERROR(INDEX(Lists!$C$1:$C$7,MATCH(C573,Lists!$A$1:$A$7,0)),0)))</f>
      </c>
      <c r="J573" s="22">
        <f>IF(A573="",0,IF(YEAR(A573)&lt;&gt;Properties!$C$5,0,N(D573)*IFERROR(INDEX(Lists!$D$1:$D$7,MATCH(C573,Lists!$A$1:$A$7,0)),0)))</f>
      </c>
    </row>
    <row r="574" spans="1:10" x14ac:dyDescent="0.25">
      <c r="A574" s="11"/>
      <c r="B574" s="19"/>
      <c r="C574" s="19"/>
      <c r="D574" s="23"/>
      <c r="E574" s="19"/>
      <c r="F574" s="13">
        <f>IF(B574="","",IFERROR(INDEX(Leases!$B$2:$B$101,MATCH(B574,Leases!$A$2:$A$101,0)),""))</f>
      </c>
      <c r="G574" s="16">
        <f>IF(A574="","",MONTH(A574))</f>
      </c>
      <c r="H574" s="22">
        <f>IF(A574="",0,IF(YEAR(A574)&lt;&gt;Properties!$C$5,0,N(D574)*IFERROR(INDEX(Lists!$B$1:$B$7,MATCH(C574,Lists!$A$1:$A$7,0)),0)))</f>
      </c>
      <c r="I574" s="22">
        <f>IF(A574="",0,IF(YEAR(A574)&lt;&gt;Properties!$C$5,0,N(D574)*IFERROR(INDEX(Lists!$C$1:$C$7,MATCH(C574,Lists!$A$1:$A$7,0)),0)))</f>
      </c>
      <c r="J574" s="22">
        <f>IF(A574="",0,IF(YEAR(A574)&lt;&gt;Properties!$C$5,0,N(D574)*IFERROR(INDEX(Lists!$D$1:$D$7,MATCH(C574,Lists!$A$1:$A$7,0)),0)))</f>
      </c>
    </row>
    <row r="575" spans="1:10" x14ac:dyDescent="0.25">
      <c r="A575" s="11"/>
      <c r="B575" s="19"/>
      <c r="C575" s="19"/>
      <c r="D575" s="23"/>
      <c r="E575" s="19"/>
      <c r="F575" s="13">
        <f>IF(B575="","",IFERROR(INDEX(Leases!$B$2:$B$101,MATCH(B575,Leases!$A$2:$A$101,0)),""))</f>
      </c>
      <c r="G575" s="16">
        <f>IF(A575="","",MONTH(A575))</f>
      </c>
      <c r="H575" s="22">
        <f>IF(A575="",0,IF(YEAR(A575)&lt;&gt;Properties!$C$5,0,N(D575)*IFERROR(INDEX(Lists!$B$1:$B$7,MATCH(C575,Lists!$A$1:$A$7,0)),0)))</f>
      </c>
      <c r="I575" s="22">
        <f>IF(A575="",0,IF(YEAR(A575)&lt;&gt;Properties!$C$5,0,N(D575)*IFERROR(INDEX(Lists!$C$1:$C$7,MATCH(C575,Lists!$A$1:$A$7,0)),0)))</f>
      </c>
      <c r="J575" s="22">
        <f>IF(A575="",0,IF(YEAR(A575)&lt;&gt;Properties!$C$5,0,N(D575)*IFERROR(INDEX(Lists!$D$1:$D$7,MATCH(C575,Lists!$A$1:$A$7,0)),0)))</f>
      </c>
    </row>
    <row r="576" spans="1:10" x14ac:dyDescent="0.25">
      <c r="A576" s="11"/>
      <c r="B576" s="19"/>
      <c r="C576" s="19"/>
      <c r="D576" s="23"/>
      <c r="E576" s="19"/>
      <c r="F576" s="13">
        <f>IF(B576="","",IFERROR(INDEX(Leases!$B$2:$B$101,MATCH(B576,Leases!$A$2:$A$101,0)),""))</f>
      </c>
      <c r="G576" s="16">
        <f>IF(A576="","",MONTH(A576))</f>
      </c>
      <c r="H576" s="22">
        <f>IF(A576="",0,IF(YEAR(A576)&lt;&gt;Properties!$C$5,0,N(D576)*IFERROR(INDEX(Lists!$B$1:$B$7,MATCH(C576,Lists!$A$1:$A$7,0)),0)))</f>
      </c>
      <c r="I576" s="22">
        <f>IF(A576="",0,IF(YEAR(A576)&lt;&gt;Properties!$C$5,0,N(D576)*IFERROR(INDEX(Lists!$C$1:$C$7,MATCH(C576,Lists!$A$1:$A$7,0)),0)))</f>
      </c>
      <c r="J576" s="22">
        <f>IF(A576="",0,IF(YEAR(A576)&lt;&gt;Properties!$C$5,0,N(D576)*IFERROR(INDEX(Lists!$D$1:$D$7,MATCH(C576,Lists!$A$1:$A$7,0)),0)))</f>
      </c>
    </row>
    <row r="577" spans="1:10" x14ac:dyDescent="0.25">
      <c r="A577" s="11"/>
      <c r="B577" s="19"/>
      <c r="C577" s="19"/>
      <c r="D577" s="23"/>
      <c r="E577" s="19"/>
      <c r="F577" s="13">
        <f>IF(B577="","",IFERROR(INDEX(Leases!$B$2:$B$101,MATCH(B577,Leases!$A$2:$A$101,0)),""))</f>
      </c>
      <c r="G577" s="16">
        <f>IF(A577="","",MONTH(A577))</f>
      </c>
      <c r="H577" s="22">
        <f>IF(A577="",0,IF(YEAR(A577)&lt;&gt;Properties!$C$5,0,N(D577)*IFERROR(INDEX(Lists!$B$1:$B$7,MATCH(C577,Lists!$A$1:$A$7,0)),0)))</f>
      </c>
      <c r="I577" s="22">
        <f>IF(A577="",0,IF(YEAR(A577)&lt;&gt;Properties!$C$5,0,N(D577)*IFERROR(INDEX(Lists!$C$1:$C$7,MATCH(C577,Lists!$A$1:$A$7,0)),0)))</f>
      </c>
      <c r="J577" s="22">
        <f>IF(A577="",0,IF(YEAR(A577)&lt;&gt;Properties!$C$5,0,N(D577)*IFERROR(INDEX(Lists!$D$1:$D$7,MATCH(C577,Lists!$A$1:$A$7,0)),0)))</f>
      </c>
    </row>
    <row r="578" spans="1:10" x14ac:dyDescent="0.25">
      <c r="A578" s="11"/>
      <c r="B578" s="19"/>
      <c r="C578" s="19"/>
      <c r="D578" s="23"/>
      <c r="E578" s="19"/>
      <c r="F578" s="13">
        <f>IF(B578="","",IFERROR(INDEX(Leases!$B$2:$B$101,MATCH(B578,Leases!$A$2:$A$101,0)),""))</f>
      </c>
      <c r="G578" s="16">
        <f>IF(A578="","",MONTH(A578))</f>
      </c>
      <c r="H578" s="22">
        <f>IF(A578="",0,IF(YEAR(A578)&lt;&gt;Properties!$C$5,0,N(D578)*IFERROR(INDEX(Lists!$B$1:$B$7,MATCH(C578,Lists!$A$1:$A$7,0)),0)))</f>
      </c>
      <c r="I578" s="22">
        <f>IF(A578="",0,IF(YEAR(A578)&lt;&gt;Properties!$C$5,0,N(D578)*IFERROR(INDEX(Lists!$C$1:$C$7,MATCH(C578,Lists!$A$1:$A$7,0)),0)))</f>
      </c>
      <c r="J578" s="22">
        <f>IF(A578="",0,IF(YEAR(A578)&lt;&gt;Properties!$C$5,0,N(D578)*IFERROR(INDEX(Lists!$D$1:$D$7,MATCH(C578,Lists!$A$1:$A$7,0)),0)))</f>
      </c>
    </row>
    <row r="579" spans="1:10" x14ac:dyDescent="0.25">
      <c r="A579" s="11"/>
      <c r="B579" s="19"/>
      <c r="C579" s="19"/>
      <c r="D579" s="23"/>
      <c r="E579" s="19"/>
      <c r="F579" s="13">
        <f>IF(B579="","",IFERROR(INDEX(Leases!$B$2:$B$101,MATCH(B579,Leases!$A$2:$A$101,0)),""))</f>
      </c>
      <c r="G579" s="16">
        <f>IF(A579="","",MONTH(A579))</f>
      </c>
      <c r="H579" s="22">
        <f>IF(A579="",0,IF(YEAR(A579)&lt;&gt;Properties!$C$5,0,N(D579)*IFERROR(INDEX(Lists!$B$1:$B$7,MATCH(C579,Lists!$A$1:$A$7,0)),0)))</f>
      </c>
      <c r="I579" s="22">
        <f>IF(A579="",0,IF(YEAR(A579)&lt;&gt;Properties!$C$5,0,N(D579)*IFERROR(INDEX(Lists!$C$1:$C$7,MATCH(C579,Lists!$A$1:$A$7,0)),0)))</f>
      </c>
      <c r="J579" s="22">
        <f>IF(A579="",0,IF(YEAR(A579)&lt;&gt;Properties!$C$5,0,N(D579)*IFERROR(INDEX(Lists!$D$1:$D$7,MATCH(C579,Lists!$A$1:$A$7,0)),0)))</f>
      </c>
    </row>
    <row r="580" spans="1:10" x14ac:dyDescent="0.25">
      <c r="A580" s="11"/>
      <c r="B580" s="19"/>
      <c r="C580" s="19"/>
      <c r="D580" s="23"/>
      <c r="E580" s="19"/>
      <c r="F580" s="13">
        <f>IF(B580="","",IFERROR(INDEX(Leases!$B$2:$B$101,MATCH(B580,Leases!$A$2:$A$101,0)),""))</f>
      </c>
      <c r="G580" s="16">
        <f>IF(A580="","",MONTH(A580))</f>
      </c>
      <c r="H580" s="22">
        <f>IF(A580="",0,IF(YEAR(A580)&lt;&gt;Properties!$C$5,0,N(D580)*IFERROR(INDEX(Lists!$B$1:$B$7,MATCH(C580,Lists!$A$1:$A$7,0)),0)))</f>
      </c>
      <c r="I580" s="22">
        <f>IF(A580="",0,IF(YEAR(A580)&lt;&gt;Properties!$C$5,0,N(D580)*IFERROR(INDEX(Lists!$C$1:$C$7,MATCH(C580,Lists!$A$1:$A$7,0)),0)))</f>
      </c>
      <c r="J580" s="22">
        <f>IF(A580="",0,IF(YEAR(A580)&lt;&gt;Properties!$C$5,0,N(D580)*IFERROR(INDEX(Lists!$D$1:$D$7,MATCH(C580,Lists!$A$1:$A$7,0)),0)))</f>
      </c>
    </row>
    <row r="581" spans="1:10" x14ac:dyDescent="0.25">
      <c r="A581" s="11"/>
      <c r="B581" s="19"/>
      <c r="C581" s="19"/>
      <c r="D581" s="23"/>
      <c r="E581" s="19"/>
      <c r="F581" s="13">
        <f>IF(B581="","",IFERROR(INDEX(Leases!$B$2:$B$101,MATCH(B581,Leases!$A$2:$A$101,0)),""))</f>
      </c>
      <c r="G581" s="16">
        <f>IF(A581="","",MONTH(A581))</f>
      </c>
      <c r="H581" s="22">
        <f>IF(A581="",0,IF(YEAR(A581)&lt;&gt;Properties!$C$5,0,N(D581)*IFERROR(INDEX(Lists!$B$1:$B$7,MATCH(C581,Lists!$A$1:$A$7,0)),0)))</f>
      </c>
      <c r="I581" s="22">
        <f>IF(A581="",0,IF(YEAR(A581)&lt;&gt;Properties!$C$5,0,N(D581)*IFERROR(INDEX(Lists!$C$1:$C$7,MATCH(C581,Lists!$A$1:$A$7,0)),0)))</f>
      </c>
      <c r="J581" s="22">
        <f>IF(A581="",0,IF(YEAR(A581)&lt;&gt;Properties!$C$5,0,N(D581)*IFERROR(INDEX(Lists!$D$1:$D$7,MATCH(C581,Lists!$A$1:$A$7,0)),0)))</f>
      </c>
    </row>
    <row r="582" spans="1:10" x14ac:dyDescent="0.25">
      <c r="A582" s="11"/>
      <c r="B582" s="19"/>
      <c r="C582" s="19"/>
      <c r="D582" s="23"/>
      <c r="E582" s="19"/>
      <c r="F582" s="13">
        <f>IF(B582="","",IFERROR(INDEX(Leases!$B$2:$B$101,MATCH(B582,Leases!$A$2:$A$101,0)),""))</f>
      </c>
      <c r="G582" s="16">
        <f>IF(A582="","",MONTH(A582))</f>
      </c>
      <c r="H582" s="22">
        <f>IF(A582="",0,IF(YEAR(A582)&lt;&gt;Properties!$C$5,0,N(D582)*IFERROR(INDEX(Lists!$B$1:$B$7,MATCH(C582,Lists!$A$1:$A$7,0)),0)))</f>
      </c>
      <c r="I582" s="22">
        <f>IF(A582="",0,IF(YEAR(A582)&lt;&gt;Properties!$C$5,0,N(D582)*IFERROR(INDEX(Lists!$C$1:$C$7,MATCH(C582,Lists!$A$1:$A$7,0)),0)))</f>
      </c>
      <c r="J582" s="22">
        <f>IF(A582="",0,IF(YEAR(A582)&lt;&gt;Properties!$C$5,0,N(D582)*IFERROR(INDEX(Lists!$D$1:$D$7,MATCH(C582,Lists!$A$1:$A$7,0)),0)))</f>
      </c>
    </row>
    <row r="583" spans="1:10" x14ac:dyDescent="0.25">
      <c r="A583" s="11"/>
      <c r="B583" s="19"/>
      <c r="C583" s="19"/>
      <c r="D583" s="23"/>
      <c r="E583" s="19"/>
      <c r="F583" s="13">
        <f>IF(B583="","",IFERROR(INDEX(Leases!$B$2:$B$101,MATCH(B583,Leases!$A$2:$A$101,0)),""))</f>
      </c>
      <c r="G583" s="16">
        <f>IF(A583="","",MONTH(A583))</f>
      </c>
      <c r="H583" s="22">
        <f>IF(A583="",0,IF(YEAR(A583)&lt;&gt;Properties!$C$5,0,N(D583)*IFERROR(INDEX(Lists!$B$1:$B$7,MATCH(C583,Lists!$A$1:$A$7,0)),0)))</f>
      </c>
      <c r="I583" s="22">
        <f>IF(A583="",0,IF(YEAR(A583)&lt;&gt;Properties!$C$5,0,N(D583)*IFERROR(INDEX(Lists!$C$1:$C$7,MATCH(C583,Lists!$A$1:$A$7,0)),0)))</f>
      </c>
      <c r="J583" s="22">
        <f>IF(A583="",0,IF(YEAR(A583)&lt;&gt;Properties!$C$5,0,N(D583)*IFERROR(INDEX(Lists!$D$1:$D$7,MATCH(C583,Lists!$A$1:$A$7,0)),0)))</f>
      </c>
    </row>
    <row r="584" spans="1:10" x14ac:dyDescent="0.25">
      <c r="A584" s="11"/>
      <c r="B584" s="19"/>
      <c r="C584" s="19"/>
      <c r="D584" s="23"/>
      <c r="E584" s="19"/>
      <c r="F584" s="13">
        <f>IF(B584="","",IFERROR(INDEX(Leases!$B$2:$B$101,MATCH(B584,Leases!$A$2:$A$101,0)),""))</f>
      </c>
      <c r="G584" s="16">
        <f>IF(A584="","",MONTH(A584))</f>
      </c>
      <c r="H584" s="22">
        <f>IF(A584="",0,IF(YEAR(A584)&lt;&gt;Properties!$C$5,0,N(D584)*IFERROR(INDEX(Lists!$B$1:$B$7,MATCH(C584,Lists!$A$1:$A$7,0)),0)))</f>
      </c>
      <c r="I584" s="22">
        <f>IF(A584="",0,IF(YEAR(A584)&lt;&gt;Properties!$C$5,0,N(D584)*IFERROR(INDEX(Lists!$C$1:$C$7,MATCH(C584,Lists!$A$1:$A$7,0)),0)))</f>
      </c>
      <c r="J584" s="22">
        <f>IF(A584="",0,IF(YEAR(A584)&lt;&gt;Properties!$C$5,0,N(D584)*IFERROR(INDEX(Lists!$D$1:$D$7,MATCH(C584,Lists!$A$1:$A$7,0)),0)))</f>
      </c>
    </row>
    <row r="585" spans="1:10" x14ac:dyDescent="0.25">
      <c r="A585" s="11"/>
      <c r="B585" s="19"/>
      <c r="C585" s="19"/>
      <c r="D585" s="23"/>
      <c r="E585" s="19"/>
      <c r="F585" s="13">
        <f>IF(B585="","",IFERROR(INDEX(Leases!$B$2:$B$101,MATCH(B585,Leases!$A$2:$A$101,0)),""))</f>
      </c>
      <c r="G585" s="16">
        <f>IF(A585="","",MONTH(A585))</f>
      </c>
      <c r="H585" s="22">
        <f>IF(A585="",0,IF(YEAR(A585)&lt;&gt;Properties!$C$5,0,N(D585)*IFERROR(INDEX(Lists!$B$1:$B$7,MATCH(C585,Lists!$A$1:$A$7,0)),0)))</f>
      </c>
      <c r="I585" s="22">
        <f>IF(A585="",0,IF(YEAR(A585)&lt;&gt;Properties!$C$5,0,N(D585)*IFERROR(INDEX(Lists!$C$1:$C$7,MATCH(C585,Lists!$A$1:$A$7,0)),0)))</f>
      </c>
      <c r="J585" s="22">
        <f>IF(A585="",0,IF(YEAR(A585)&lt;&gt;Properties!$C$5,0,N(D585)*IFERROR(INDEX(Lists!$D$1:$D$7,MATCH(C585,Lists!$A$1:$A$7,0)),0)))</f>
      </c>
    </row>
    <row r="586" spans="1:10" x14ac:dyDescent="0.25">
      <c r="A586" s="11"/>
      <c r="B586" s="19"/>
      <c r="C586" s="19"/>
      <c r="D586" s="23"/>
      <c r="E586" s="19"/>
      <c r="F586" s="13">
        <f>IF(B586="","",IFERROR(INDEX(Leases!$B$2:$B$101,MATCH(B586,Leases!$A$2:$A$101,0)),""))</f>
      </c>
      <c r="G586" s="16">
        <f>IF(A586="","",MONTH(A586))</f>
      </c>
      <c r="H586" s="22">
        <f>IF(A586="",0,IF(YEAR(A586)&lt;&gt;Properties!$C$5,0,N(D586)*IFERROR(INDEX(Lists!$B$1:$B$7,MATCH(C586,Lists!$A$1:$A$7,0)),0)))</f>
      </c>
      <c r="I586" s="22">
        <f>IF(A586="",0,IF(YEAR(A586)&lt;&gt;Properties!$C$5,0,N(D586)*IFERROR(INDEX(Lists!$C$1:$C$7,MATCH(C586,Lists!$A$1:$A$7,0)),0)))</f>
      </c>
      <c r="J586" s="22">
        <f>IF(A586="",0,IF(YEAR(A586)&lt;&gt;Properties!$C$5,0,N(D586)*IFERROR(INDEX(Lists!$D$1:$D$7,MATCH(C586,Lists!$A$1:$A$7,0)),0)))</f>
      </c>
    </row>
    <row r="587" spans="1:10" x14ac:dyDescent="0.25">
      <c r="A587" s="11"/>
      <c r="B587" s="19"/>
      <c r="C587" s="19"/>
      <c r="D587" s="23"/>
      <c r="E587" s="19"/>
      <c r="F587" s="13">
        <f>IF(B587="","",IFERROR(INDEX(Leases!$B$2:$B$101,MATCH(B587,Leases!$A$2:$A$101,0)),""))</f>
      </c>
      <c r="G587" s="16">
        <f>IF(A587="","",MONTH(A587))</f>
      </c>
      <c r="H587" s="22">
        <f>IF(A587="",0,IF(YEAR(A587)&lt;&gt;Properties!$C$5,0,N(D587)*IFERROR(INDEX(Lists!$B$1:$B$7,MATCH(C587,Lists!$A$1:$A$7,0)),0)))</f>
      </c>
      <c r="I587" s="22">
        <f>IF(A587="",0,IF(YEAR(A587)&lt;&gt;Properties!$C$5,0,N(D587)*IFERROR(INDEX(Lists!$C$1:$C$7,MATCH(C587,Lists!$A$1:$A$7,0)),0)))</f>
      </c>
      <c r="J587" s="22">
        <f>IF(A587="",0,IF(YEAR(A587)&lt;&gt;Properties!$C$5,0,N(D587)*IFERROR(INDEX(Lists!$D$1:$D$7,MATCH(C587,Lists!$A$1:$A$7,0)),0)))</f>
      </c>
    </row>
    <row r="588" spans="1:10" x14ac:dyDescent="0.25">
      <c r="A588" s="11"/>
      <c r="B588" s="19"/>
      <c r="C588" s="19"/>
      <c r="D588" s="23"/>
      <c r="E588" s="19"/>
      <c r="F588" s="13">
        <f>IF(B588="","",IFERROR(INDEX(Leases!$B$2:$B$101,MATCH(B588,Leases!$A$2:$A$101,0)),""))</f>
      </c>
      <c r="G588" s="16">
        <f>IF(A588="","",MONTH(A588))</f>
      </c>
      <c r="H588" s="22">
        <f>IF(A588="",0,IF(YEAR(A588)&lt;&gt;Properties!$C$5,0,N(D588)*IFERROR(INDEX(Lists!$B$1:$B$7,MATCH(C588,Lists!$A$1:$A$7,0)),0)))</f>
      </c>
      <c r="I588" s="22">
        <f>IF(A588="",0,IF(YEAR(A588)&lt;&gt;Properties!$C$5,0,N(D588)*IFERROR(INDEX(Lists!$C$1:$C$7,MATCH(C588,Lists!$A$1:$A$7,0)),0)))</f>
      </c>
      <c r="J588" s="22">
        <f>IF(A588="",0,IF(YEAR(A588)&lt;&gt;Properties!$C$5,0,N(D588)*IFERROR(INDEX(Lists!$D$1:$D$7,MATCH(C588,Lists!$A$1:$A$7,0)),0)))</f>
      </c>
    </row>
    <row r="589" spans="1:10" x14ac:dyDescent="0.25">
      <c r="A589" s="11"/>
      <c r="B589" s="19"/>
      <c r="C589" s="19"/>
      <c r="D589" s="23"/>
      <c r="E589" s="19"/>
      <c r="F589" s="13">
        <f>IF(B589="","",IFERROR(INDEX(Leases!$B$2:$B$101,MATCH(B589,Leases!$A$2:$A$101,0)),""))</f>
      </c>
      <c r="G589" s="16">
        <f>IF(A589="","",MONTH(A589))</f>
      </c>
      <c r="H589" s="22">
        <f>IF(A589="",0,IF(YEAR(A589)&lt;&gt;Properties!$C$5,0,N(D589)*IFERROR(INDEX(Lists!$B$1:$B$7,MATCH(C589,Lists!$A$1:$A$7,0)),0)))</f>
      </c>
      <c r="I589" s="22">
        <f>IF(A589="",0,IF(YEAR(A589)&lt;&gt;Properties!$C$5,0,N(D589)*IFERROR(INDEX(Lists!$C$1:$C$7,MATCH(C589,Lists!$A$1:$A$7,0)),0)))</f>
      </c>
      <c r="J589" s="22">
        <f>IF(A589="",0,IF(YEAR(A589)&lt;&gt;Properties!$C$5,0,N(D589)*IFERROR(INDEX(Lists!$D$1:$D$7,MATCH(C589,Lists!$A$1:$A$7,0)),0)))</f>
      </c>
    </row>
    <row r="590" spans="1:10" x14ac:dyDescent="0.25">
      <c r="A590" s="11"/>
      <c r="B590" s="19"/>
      <c r="C590" s="19"/>
      <c r="D590" s="23"/>
      <c r="E590" s="19"/>
      <c r="F590" s="13">
        <f>IF(B590="","",IFERROR(INDEX(Leases!$B$2:$B$101,MATCH(B590,Leases!$A$2:$A$101,0)),""))</f>
      </c>
      <c r="G590" s="16">
        <f>IF(A590="","",MONTH(A590))</f>
      </c>
      <c r="H590" s="22">
        <f>IF(A590="",0,IF(YEAR(A590)&lt;&gt;Properties!$C$5,0,N(D590)*IFERROR(INDEX(Lists!$B$1:$B$7,MATCH(C590,Lists!$A$1:$A$7,0)),0)))</f>
      </c>
      <c r="I590" s="22">
        <f>IF(A590="",0,IF(YEAR(A590)&lt;&gt;Properties!$C$5,0,N(D590)*IFERROR(INDEX(Lists!$C$1:$C$7,MATCH(C590,Lists!$A$1:$A$7,0)),0)))</f>
      </c>
      <c r="J590" s="22">
        <f>IF(A590="",0,IF(YEAR(A590)&lt;&gt;Properties!$C$5,0,N(D590)*IFERROR(INDEX(Lists!$D$1:$D$7,MATCH(C590,Lists!$A$1:$A$7,0)),0)))</f>
      </c>
    </row>
    <row r="591" spans="1:10" x14ac:dyDescent="0.25">
      <c r="A591" s="11"/>
      <c r="B591" s="19"/>
      <c r="C591" s="19"/>
      <c r="D591" s="23"/>
      <c r="E591" s="19"/>
      <c r="F591" s="13">
        <f>IF(B591="","",IFERROR(INDEX(Leases!$B$2:$B$101,MATCH(B591,Leases!$A$2:$A$101,0)),""))</f>
      </c>
      <c r="G591" s="16">
        <f>IF(A591="","",MONTH(A591))</f>
      </c>
      <c r="H591" s="22">
        <f>IF(A591="",0,IF(YEAR(A591)&lt;&gt;Properties!$C$5,0,N(D591)*IFERROR(INDEX(Lists!$B$1:$B$7,MATCH(C591,Lists!$A$1:$A$7,0)),0)))</f>
      </c>
      <c r="I591" s="22">
        <f>IF(A591="",0,IF(YEAR(A591)&lt;&gt;Properties!$C$5,0,N(D591)*IFERROR(INDEX(Lists!$C$1:$C$7,MATCH(C591,Lists!$A$1:$A$7,0)),0)))</f>
      </c>
      <c r="J591" s="22">
        <f>IF(A591="",0,IF(YEAR(A591)&lt;&gt;Properties!$C$5,0,N(D591)*IFERROR(INDEX(Lists!$D$1:$D$7,MATCH(C591,Lists!$A$1:$A$7,0)),0)))</f>
      </c>
    </row>
    <row r="592" spans="1:10" x14ac:dyDescent="0.25">
      <c r="A592" s="11"/>
      <c r="B592" s="19"/>
      <c r="C592" s="19"/>
      <c r="D592" s="23"/>
      <c r="E592" s="19"/>
      <c r="F592" s="13">
        <f>IF(B592="","",IFERROR(INDEX(Leases!$B$2:$B$101,MATCH(B592,Leases!$A$2:$A$101,0)),""))</f>
      </c>
      <c r="G592" s="16">
        <f>IF(A592="","",MONTH(A592))</f>
      </c>
      <c r="H592" s="22">
        <f>IF(A592="",0,IF(YEAR(A592)&lt;&gt;Properties!$C$5,0,N(D592)*IFERROR(INDEX(Lists!$B$1:$B$7,MATCH(C592,Lists!$A$1:$A$7,0)),0)))</f>
      </c>
      <c r="I592" s="22">
        <f>IF(A592="",0,IF(YEAR(A592)&lt;&gt;Properties!$C$5,0,N(D592)*IFERROR(INDEX(Lists!$C$1:$C$7,MATCH(C592,Lists!$A$1:$A$7,0)),0)))</f>
      </c>
      <c r="J592" s="22">
        <f>IF(A592="",0,IF(YEAR(A592)&lt;&gt;Properties!$C$5,0,N(D592)*IFERROR(INDEX(Lists!$D$1:$D$7,MATCH(C592,Lists!$A$1:$A$7,0)),0)))</f>
      </c>
    </row>
    <row r="593" spans="1:10" x14ac:dyDescent="0.25">
      <c r="A593" s="11"/>
      <c r="B593" s="19"/>
      <c r="C593" s="19"/>
      <c r="D593" s="23"/>
      <c r="E593" s="19"/>
      <c r="F593" s="13">
        <f>IF(B593="","",IFERROR(INDEX(Leases!$B$2:$B$101,MATCH(B593,Leases!$A$2:$A$101,0)),""))</f>
      </c>
      <c r="G593" s="16">
        <f>IF(A593="","",MONTH(A593))</f>
      </c>
      <c r="H593" s="22">
        <f>IF(A593="",0,IF(YEAR(A593)&lt;&gt;Properties!$C$5,0,N(D593)*IFERROR(INDEX(Lists!$B$1:$B$7,MATCH(C593,Lists!$A$1:$A$7,0)),0)))</f>
      </c>
      <c r="I593" s="22">
        <f>IF(A593="",0,IF(YEAR(A593)&lt;&gt;Properties!$C$5,0,N(D593)*IFERROR(INDEX(Lists!$C$1:$C$7,MATCH(C593,Lists!$A$1:$A$7,0)),0)))</f>
      </c>
      <c r="J593" s="22">
        <f>IF(A593="",0,IF(YEAR(A593)&lt;&gt;Properties!$C$5,0,N(D593)*IFERROR(INDEX(Lists!$D$1:$D$7,MATCH(C593,Lists!$A$1:$A$7,0)),0)))</f>
      </c>
    </row>
    <row r="594" spans="1:10" x14ac:dyDescent="0.25">
      <c r="A594" s="11"/>
      <c r="B594" s="19"/>
      <c r="C594" s="19"/>
      <c r="D594" s="23"/>
      <c r="E594" s="19"/>
      <c r="F594" s="13">
        <f>IF(B594="","",IFERROR(INDEX(Leases!$B$2:$B$101,MATCH(B594,Leases!$A$2:$A$101,0)),""))</f>
      </c>
      <c r="G594" s="16">
        <f>IF(A594="","",MONTH(A594))</f>
      </c>
      <c r="H594" s="22">
        <f>IF(A594="",0,IF(YEAR(A594)&lt;&gt;Properties!$C$5,0,N(D594)*IFERROR(INDEX(Lists!$B$1:$B$7,MATCH(C594,Lists!$A$1:$A$7,0)),0)))</f>
      </c>
      <c r="I594" s="22">
        <f>IF(A594="",0,IF(YEAR(A594)&lt;&gt;Properties!$C$5,0,N(D594)*IFERROR(INDEX(Lists!$C$1:$C$7,MATCH(C594,Lists!$A$1:$A$7,0)),0)))</f>
      </c>
      <c r="J594" s="22">
        <f>IF(A594="",0,IF(YEAR(A594)&lt;&gt;Properties!$C$5,0,N(D594)*IFERROR(INDEX(Lists!$D$1:$D$7,MATCH(C594,Lists!$A$1:$A$7,0)),0)))</f>
      </c>
    </row>
    <row r="595" spans="1:10" x14ac:dyDescent="0.25">
      <c r="A595" s="11"/>
      <c r="B595" s="19"/>
      <c r="C595" s="19"/>
      <c r="D595" s="23"/>
      <c r="E595" s="19"/>
      <c r="F595" s="13">
        <f>IF(B595="","",IFERROR(INDEX(Leases!$B$2:$B$101,MATCH(B595,Leases!$A$2:$A$101,0)),""))</f>
      </c>
      <c r="G595" s="16">
        <f>IF(A595="","",MONTH(A595))</f>
      </c>
      <c r="H595" s="22">
        <f>IF(A595="",0,IF(YEAR(A595)&lt;&gt;Properties!$C$5,0,N(D595)*IFERROR(INDEX(Lists!$B$1:$B$7,MATCH(C595,Lists!$A$1:$A$7,0)),0)))</f>
      </c>
      <c r="I595" s="22">
        <f>IF(A595="",0,IF(YEAR(A595)&lt;&gt;Properties!$C$5,0,N(D595)*IFERROR(INDEX(Lists!$C$1:$C$7,MATCH(C595,Lists!$A$1:$A$7,0)),0)))</f>
      </c>
      <c r="J595" s="22">
        <f>IF(A595="",0,IF(YEAR(A595)&lt;&gt;Properties!$C$5,0,N(D595)*IFERROR(INDEX(Lists!$D$1:$D$7,MATCH(C595,Lists!$A$1:$A$7,0)),0)))</f>
      </c>
    </row>
    <row r="596" spans="1:10" x14ac:dyDescent="0.25">
      <c r="A596" s="11"/>
      <c r="B596" s="19"/>
      <c r="C596" s="19"/>
      <c r="D596" s="23"/>
      <c r="E596" s="19"/>
      <c r="F596" s="13">
        <f>IF(B596="","",IFERROR(INDEX(Leases!$B$2:$B$101,MATCH(B596,Leases!$A$2:$A$101,0)),""))</f>
      </c>
      <c r="G596" s="16">
        <f>IF(A596="","",MONTH(A596))</f>
      </c>
      <c r="H596" s="22">
        <f>IF(A596="",0,IF(YEAR(A596)&lt;&gt;Properties!$C$5,0,N(D596)*IFERROR(INDEX(Lists!$B$1:$B$7,MATCH(C596,Lists!$A$1:$A$7,0)),0)))</f>
      </c>
      <c r="I596" s="22">
        <f>IF(A596="",0,IF(YEAR(A596)&lt;&gt;Properties!$C$5,0,N(D596)*IFERROR(INDEX(Lists!$C$1:$C$7,MATCH(C596,Lists!$A$1:$A$7,0)),0)))</f>
      </c>
      <c r="J596" s="22">
        <f>IF(A596="",0,IF(YEAR(A596)&lt;&gt;Properties!$C$5,0,N(D596)*IFERROR(INDEX(Lists!$D$1:$D$7,MATCH(C596,Lists!$A$1:$A$7,0)),0)))</f>
      </c>
    </row>
    <row r="597" spans="1:10" x14ac:dyDescent="0.25">
      <c r="A597" s="11"/>
      <c r="B597" s="19"/>
      <c r="C597" s="19"/>
      <c r="D597" s="23"/>
      <c r="E597" s="19"/>
      <c r="F597" s="13">
        <f>IF(B597="","",IFERROR(INDEX(Leases!$B$2:$B$101,MATCH(B597,Leases!$A$2:$A$101,0)),""))</f>
      </c>
      <c r="G597" s="16">
        <f>IF(A597="","",MONTH(A597))</f>
      </c>
      <c r="H597" s="22">
        <f>IF(A597="",0,IF(YEAR(A597)&lt;&gt;Properties!$C$5,0,N(D597)*IFERROR(INDEX(Lists!$B$1:$B$7,MATCH(C597,Lists!$A$1:$A$7,0)),0)))</f>
      </c>
      <c r="I597" s="22">
        <f>IF(A597="",0,IF(YEAR(A597)&lt;&gt;Properties!$C$5,0,N(D597)*IFERROR(INDEX(Lists!$C$1:$C$7,MATCH(C597,Lists!$A$1:$A$7,0)),0)))</f>
      </c>
      <c r="J597" s="22">
        <f>IF(A597="",0,IF(YEAR(A597)&lt;&gt;Properties!$C$5,0,N(D597)*IFERROR(INDEX(Lists!$D$1:$D$7,MATCH(C597,Lists!$A$1:$A$7,0)),0)))</f>
      </c>
    </row>
    <row r="598" spans="1:10" x14ac:dyDescent="0.25">
      <c r="A598" s="11"/>
      <c r="B598" s="19"/>
      <c r="C598" s="19"/>
      <c r="D598" s="23"/>
      <c r="E598" s="19"/>
      <c r="F598" s="13">
        <f>IF(B598="","",IFERROR(INDEX(Leases!$B$2:$B$101,MATCH(B598,Leases!$A$2:$A$101,0)),""))</f>
      </c>
      <c r="G598" s="16">
        <f>IF(A598="","",MONTH(A598))</f>
      </c>
      <c r="H598" s="22">
        <f>IF(A598="",0,IF(YEAR(A598)&lt;&gt;Properties!$C$5,0,N(D598)*IFERROR(INDEX(Lists!$B$1:$B$7,MATCH(C598,Lists!$A$1:$A$7,0)),0)))</f>
      </c>
      <c r="I598" s="22">
        <f>IF(A598="",0,IF(YEAR(A598)&lt;&gt;Properties!$C$5,0,N(D598)*IFERROR(INDEX(Lists!$C$1:$C$7,MATCH(C598,Lists!$A$1:$A$7,0)),0)))</f>
      </c>
      <c r="J598" s="22">
        <f>IF(A598="",0,IF(YEAR(A598)&lt;&gt;Properties!$C$5,0,N(D598)*IFERROR(INDEX(Lists!$D$1:$D$7,MATCH(C598,Lists!$A$1:$A$7,0)),0)))</f>
      </c>
    </row>
    <row r="599" spans="1:10" x14ac:dyDescent="0.25">
      <c r="A599" s="11"/>
      <c r="B599" s="19"/>
      <c r="C599" s="19"/>
      <c r="D599" s="23"/>
      <c r="E599" s="19"/>
      <c r="F599" s="13">
        <f>IF(B599="","",IFERROR(INDEX(Leases!$B$2:$B$101,MATCH(B599,Leases!$A$2:$A$101,0)),""))</f>
      </c>
      <c r="G599" s="16">
        <f>IF(A599="","",MONTH(A599))</f>
      </c>
      <c r="H599" s="22">
        <f>IF(A599="",0,IF(YEAR(A599)&lt;&gt;Properties!$C$5,0,N(D599)*IFERROR(INDEX(Lists!$B$1:$B$7,MATCH(C599,Lists!$A$1:$A$7,0)),0)))</f>
      </c>
      <c r="I599" s="22">
        <f>IF(A599="",0,IF(YEAR(A599)&lt;&gt;Properties!$C$5,0,N(D599)*IFERROR(INDEX(Lists!$C$1:$C$7,MATCH(C599,Lists!$A$1:$A$7,0)),0)))</f>
      </c>
      <c r="J599" s="22">
        <f>IF(A599="",0,IF(YEAR(A599)&lt;&gt;Properties!$C$5,0,N(D599)*IFERROR(INDEX(Lists!$D$1:$D$7,MATCH(C599,Lists!$A$1:$A$7,0)),0)))</f>
      </c>
    </row>
    <row r="600" spans="1:10" x14ac:dyDescent="0.25">
      <c r="A600" s="11"/>
      <c r="B600" s="19"/>
      <c r="C600" s="19"/>
      <c r="D600" s="23"/>
      <c r="E600" s="19"/>
      <c r="F600" s="13">
        <f>IF(B600="","",IFERROR(INDEX(Leases!$B$2:$B$101,MATCH(B600,Leases!$A$2:$A$101,0)),""))</f>
      </c>
      <c r="G600" s="16">
        <f>IF(A600="","",MONTH(A600))</f>
      </c>
      <c r="H600" s="22">
        <f>IF(A600="",0,IF(YEAR(A600)&lt;&gt;Properties!$C$5,0,N(D600)*IFERROR(INDEX(Lists!$B$1:$B$7,MATCH(C600,Lists!$A$1:$A$7,0)),0)))</f>
      </c>
      <c r="I600" s="22">
        <f>IF(A600="",0,IF(YEAR(A600)&lt;&gt;Properties!$C$5,0,N(D600)*IFERROR(INDEX(Lists!$C$1:$C$7,MATCH(C600,Lists!$A$1:$A$7,0)),0)))</f>
      </c>
      <c r="J600" s="22">
        <f>IF(A600="",0,IF(YEAR(A600)&lt;&gt;Properties!$C$5,0,N(D600)*IFERROR(INDEX(Lists!$D$1:$D$7,MATCH(C600,Lists!$A$1:$A$7,0)),0)))</f>
      </c>
    </row>
    <row r="601" spans="1:10" x14ac:dyDescent="0.25">
      <c r="A601" s="11"/>
      <c r="B601" s="19"/>
      <c r="C601" s="19"/>
      <c r="D601" s="23"/>
      <c r="E601" s="19"/>
      <c r="F601" s="13">
        <f>IF(B601="","",IFERROR(INDEX(Leases!$B$2:$B$101,MATCH(B601,Leases!$A$2:$A$101,0)),""))</f>
      </c>
      <c r="G601" s="16">
        <f>IF(A601="","",MONTH(A601))</f>
      </c>
      <c r="H601" s="22">
        <f>IF(A601="",0,IF(YEAR(A601)&lt;&gt;Properties!$C$5,0,N(D601)*IFERROR(INDEX(Lists!$B$1:$B$7,MATCH(C601,Lists!$A$1:$A$7,0)),0)))</f>
      </c>
      <c r="I601" s="22">
        <f>IF(A601="",0,IF(YEAR(A601)&lt;&gt;Properties!$C$5,0,N(D601)*IFERROR(INDEX(Lists!$C$1:$C$7,MATCH(C601,Lists!$A$1:$A$7,0)),0)))</f>
      </c>
      <c r="J601" s="22">
        <f>IF(A601="",0,IF(YEAR(A601)&lt;&gt;Properties!$C$5,0,N(D601)*IFERROR(INDEX(Lists!$D$1:$D$7,MATCH(C601,Lists!$A$1:$A$7,0)),0)))</f>
      </c>
    </row>
    <row r="602" spans="1:10" x14ac:dyDescent="0.25">
      <c r="A602" s="11"/>
      <c r="B602" s="19"/>
      <c r="C602" s="19"/>
      <c r="D602" s="23"/>
      <c r="E602" s="19"/>
      <c r="F602" s="13">
        <f>IF(B602="","",IFERROR(INDEX(Leases!$B$2:$B$101,MATCH(B602,Leases!$A$2:$A$101,0)),""))</f>
      </c>
      <c r="G602" s="16">
        <f>IF(A602="","",MONTH(A602))</f>
      </c>
      <c r="H602" s="22">
        <f>IF(A602="",0,IF(YEAR(A602)&lt;&gt;Properties!$C$5,0,N(D602)*IFERROR(INDEX(Lists!$B$1:$B$7,MATCH(C602,Lists!$A$1:$A$7,0)),0)))</f>
      </c>
      <c r="I602" s="22">
        <f>IF(A602="",0,IF(YEAR(A602)&lt;&gt;Properties!$C$5,0,N(D602)*IFERROR(INDEX(Lists!$C$1:$C$7,MATCH(C602,Lists!$A$1:$A$7,0)),0)))</f>
      </c>
      <c r="J602" s="22">
        <f>IF(A602="",0,IF(YEAR(A602)&lt;&gt;Properties!$C$5,0,N(D602)*IFERROR(INDEX(Lists!$D$1:$D$7,MATCH(C602,Lists!$A$1:$A$7,0)),0)))</f>
      </c>
    </row>
    <row r="603" spans="1:10" x14ac:dyDescent="0.25">
      <c r="A603" s="11"/>
      <c r="B603" s="19"/>
      <c r="C603" s="19"/>
      <c r="D603" s="23"/>
      <c r="E603" s="19"/>
      <c r="F603" s="13">
        <f>IF(B603="","",IFERROR(INDEX(Leases!$B$2:$B$101,MATCH(B603,Leases!$A$2:$A$101,0)),""))</f>
      </c>
      <c r="G603" s="16">
        <f>IF(A603="","",MONTH(A603))</f>
      </c>
      <c r="H603" s="22">
        <f>IF(A603="",0,IF(YEAR(A603)&lt;&gt;Properties!$C$5,0,N(D603)*IFERROR(INDEX(Lists!$B$1:$B$7,MATCH(C603,Lists!$A$1:$A$7,0)),0)))</f>
      </c>
      <c r="I603" s="22">
        <f>IF(A603="",0,IF(YEAR(A603)&lt;&gt;Properties!$C$5,0,N(D603)*IFERROR(INDEX(Lists!$C$1:$C$7,MATCH(C603,Lists!$A$1:$A$7,0)),0)))</f>
      </c>
      <c r="J603" s="22">
        <f>IF(A603="",0,IF(YEAR(A603)&lt;&gt;Properties!$C$5,0,N(D603)*IFERROR(INDEX(Lists!$D$1:$D$7,MATCH(C603,Lists!$A$1:$A$7,0)),0)))</f>
      </c>
    </row>
    <row r="604" spans="1:10" x14ac:dyDescent="0.25">
      <c r="A604" s="11"/>
      <c r="B604" s="19"/>
      <c r="C604" s="19"/>
      <c r="D604" s="23"/>
      <c r="E604" s="19"/>
      <c r="F604" s="13">
        <f>IF(B604="","",IFERROR(INDEX(Leases!$B$2:$B$101,MATCH(B604,Leases!$A$2:$A$101,0)),""))</f>
      </c>
      <c r="G604" s="16">
        <f>IF(A604="","",MONTH(A604))</f>
      </c>
      <c r="H604" s="22">
        <f>IF(A604="",0,IF(YEAR(A604)&lt;&gt;Properties!$C$5,0,N(D604)*IFERROR(INDEX(Lists!$B$1:$B$7,MATCH(C604,Lists!$A$1:$A$7,0)),0)))</f>
      </c>
      <c r="I604" s="22">
        <f>IF(A604="",0,IF(YEAR(A604)&lt;&gt;Properties!$C$5,0,N(D604)*IFERROR(INDEX(Lists!$C$1:$C$7,MATCH(C604,Lists!$A$1:$A$7,0)),0)))</f>
      </c>
      <c r="J604" s="22">
        <f>IF(A604="",0,IF(YEAR(A604)&lt;&gt;Properties!$C$5,0,N(D604)*IFERROR(INDEX(Lists!$D$1:$D$7,MATCH(C604,Lists!$A$1:$A$7,0)),0)))</f>
      </c>
    </row>
    <row r="605" spans="1:10" x14ac:dyDescent="0.25">
      <c r="A605" s="11"/>
      <c r="B605" s="19"/>
      <c r="C605" s="19"/>
      <c r="D605" s="23"/>
      <c r="E605" s="19"/>
      <c r="F605" s="13">
        <f>IF(B605="","",IFERROR(INDEX(Leases!$B$2:$B$101,MATCH(B605,Leases!$A$2:$A$101,0)),""))</f>
      </c>
      <c r="G605" s="16">
        <f>IF(A605="","",MONTH(A605))</f>
      </c>
      <c r="H605" s="22">
        <f>IF(A605="",0,IF(YEAR(A605)&lt;&gt;Properties!$C$5,0,N(D605)*IFERROR(INDEX(Lists!$B$1:$B$7,MATCH(C605,Lists!$A$1:$A$7,0)),0)))</f>
      </c>
      <c r="I605" s="22">
        <f>IF(A605="",0,IF(YEAR(A605)&lt;&gt;Properties!$C$5,0,N(D605)*IFERROR(INDEX(Lists!$C$1:$C$7,MATCH(C605,Lists!$A$1:$A$7,0)),0)))</f>
      </c>
      <c r="J605" s="22">
        <f>IF(A605="",0,IF(YEAR(A605)&lt;&gt;Properties!$C$5,0,N(D605)*IFERROR(INDEX(Lists!$D$1:$D$7,MATCH(C605,Lists!$A$1:$A$7,0)),0)))</f>
      </c>
    </row>
    <row r="606" spans="1:10" x14ac:dyDescent="0.25">
      <c r="A606" s="11"/>
      <c r="B606" s="19"/>
      <c r="C606" s="19"/>
      <c r="D606" s="23"/>
      <c r="E606" s="19"/>
      <c r="F606" s="13">
        <f>IF(B606="","",IFERROR(INDEX(Leases!$B$2:$B$101,MATCH(B606,Leases!$A$2:$A$101,0)),""))</f>
      </c>
      <c r="G606" s="16">
        <f>IF(A606="","",MONTH(A606))</f>
      </c>
      <c r="H606" s="22">
        <f>IF(A606="",0,IF(YEAR(A606)&lt;&gt;Properties!$C$5,0,N(D606)*IFERROR(INDEX(Lists!$B$1:$B$7,MATCH(C606,Lists!$A$1:$A$7,0)),0)))</f>
      </c>
      <c r="I606" s="22">
        <f>IF(A606="",0,IF(YEAR(A606)&lt;&gt;Properties!$C$5,0,N(D606)*IFERROR(INDEX(Lists!$C$1:$C$7,MATCH(C606,Lists!$A$1:$A$7,0)),0)))</f>
      </c>
      <c r="J606" s="22">
        <f>IF(A606="",0,IF(YEAR(A606)&lt;&gt;Properties!$C$5,0,N(D606)*IFERROR(INDEX(Lists!$D$1:$D$7,MATCH(C606,Lists!$A$1:$A$7,0)),0)))</f>
      </c>
    </row>
    <row r="607" spans="1:10" x14ac:dyDescent="0.25">
      <c r="A607" s="11"/>
      <c r="B607" s="19"/>
      <c r="C607" s="19"/>
      <c r="D607" s="23"/>
      <c r="E607" s="19"/>
      <c r="F607" s="13">
        <f>IF(B607="","",IFERROR(INDEX(Leases!$B$2:$B$101,MATCH(B607,Leases!$A$2:$A$101,0)),""))</f>
      </c>
      <c r="G607" s="16">
        <f>IF(A607="","",MONTH(A607))</f>
      </c>
      <c r="H607" s="22">
        <f>IF(A607="",0,IF(YEAR(A607)&lt;&gt;Properties!$C$5,0,N(D607)*IFERROR(INDEX(Lists!$B$1:$B$7,MATCH(C607,Lists!$A$1:$A$7,0)),0)))</f>
      </c>
      <c r="I607" s="22">
        <f>IF(A607="",0,IF(YEAR(A607)&lt;&gt;Properties!$C$5,0,N(D607)*IFERROR(INDEX(Lists!$C$1:$C$7,MATCH(C607,Lists!$A$1:$A$7,0)),0)))</f>
      </c>
      <c r="J607" s="22">
        <f>IF(A607="",0,IF(YEAR(A607)&lt;&gt;Properties!$C$5,0,N(D607)*IFERROR(INDEX(Lists!$D$1:$D$7,MATCH(C607,Lists!$A$1:$A$7,0)),0)))</f>
      </c>
    </row>
    <row r="608" spans="1:10" x14ac:dyDescent="0.25">
      <c r="A608" s="11"/>
      <c r="B608" s="19"/>
      <c r="C608" s="19"/>
      <c r="D608" s="23"/>
      <c r="E608" s="19"/>
      <c r="F608" s="13">
        <f>IF(B608="","",IFERROR(INDEX(Leases!$B$2:$B$101,MATCH(B608,Leases!$A$2:$A$101,0)),""))</f>
      </c>
      <c r="G608" s="16">
        <f>IF(A608="","",MONTH(A608))</f>
      </c>
      <c r="H608" s="22">
        <f>IF(A608="",0,IF(YEAR(A608)&lt;&gt;Properties!$C$5,0,N(D608)*IFERROR(INDEX(Lists!$B$1:$B$7,MATCH(C608,Lists!$A$1:$A$7,0)),0)))</f>
      </c>
      <c r="I608" s="22">
        <f>IF(A608="",0,IF(YEAR(A608)&lt;&gt;Properties!$C$5,0,N(D608)*IFERROR(INDEX(Lists!$C$1:$C$7,MATCH(C608,Lists!$A$1:$A$7,0)),0)))</f>
      </c>
      <c r="J608" s="22">
        <f>IF(A608="",0,IF(YEAR(A608)&lt;&gt;Properties!$C$5,0,N(D608)*IFERROR(INDEX(Lists!$D$1:$D$7,MATCH(C608,Lists!$A$1:$A$7,0)),0)))</f>
      </c>
    </row>
    <row r="609" spans="1:10" x14ac:dyDescent="0.25">
      <c r="A609" s="11"/>
      <c r="B609" s="19"/>
      <c r="C609" s="19"/>
      <c r="D609" s="23"/>
      <c r="E609" s="19"/>
      <c r="F609" s="13">
        <f>IF(B609="","",IFERROR(INDEX(Leases!$B$2:$B$101,MATCH(B609,Leases!$A$2:$A$101,0)),""))</f>
      </c>
      <c r="G609" s="16">
        <f>IF(A609="","",MONTH(A609))</f>
      </c>
      <c r="H609" s="22">
        <f>IF(A609="",0,IF(YEAR(A609)&lt;&gt;Properties!$C$5,0,N(D609)*IFERROR(INDEX(Lists!$B$1:$B$7,MATCH(C609,Lists!$A$1:$A$7,0)),0)))</f>
      </c>
      <c r="I609" s="22">
        <f>IF(A609="",0,IF(YEAR(A609)&lt;&gt;Properties!$C$5,0,N(D609)*IFERROR(INDEX(Lists!$C$1:$C$7,MATCH(C609,Lists!$A$1:$A$7,0)),0)))</f>
      </c>
      <c r="J609" s="22">
        <f>IF(A609="",0,IF(YEAR(A609)&lt;&gt;Properties!$C$5,0,N(D609)*IFERROR(INDEX(Lists!$D$1:$D$7,MATCH(C609,Lists!$A$1:$A$7,0)),0)))</f>
      </c>
    </row>
    <row r="610" spans="1:10" x14ac:dyDescent="0.25">
      <c r="A610" s="11"/>
      <c r="B610" s="19"/>
      <c r="C610" s="19"/>
      <c r="D610" s="23"/>
      <c r="E610" s="19"/>
      <c r="F610" s="13">
        <f>IF(B610="","",IFERROR(INDEX(Leases!$B$2:$B$101,MATCH(B610,Leases!$A$2:$A$101,0)),""))</f>
      </c>
      <c r="G610" s="16">
        <f>IF(A610="","",MONTH(A610))</f>
      </c>
      <c r="H610" s="22">
        <f>IF(A610="",0,IF(YEAR(A610)&lt;&gt;Properties!$C$5,0,N(D610)*IFERROR(INDEX(Lists!$B$1:$B$7,MATCH(C610,Lists!$A$1:$A$7,0)),0)))</f>
      </c>
      <c r="I610" s="22">
        <f>IF(A610="",0,IF(YEAR(A610)&lt;&gt;Properties!$C$5,0,N(D610)*IFERROR(INDEX(Lists!$C$1:$C$7,MATCH(C610,Lists!$A$1:$A$7,0)),0)))</f>
      </c>
      <c r="J610" s="22">
        <f>IF(A610="",0,IF(YEAR(A610)&lt;&gt;Properties!$C$5,0,N(D610)*IFERROR(INDEX(Lists!$D$1:$D$7,MATCH(C610,Lists!$A$1:$A$7,0)),0)))</f>
      </c>
    </row>
    <row r="611" spans="1:10" x14ac:dyDescent="0.25">
      <c r="A611" s="11"/>
      <c r="B611" s="19"/>
      <c r="C611" s="19"/>
      <c r="D611" s="23"/>
      <c r="E611" s="19"/>
      <c r="F611" s="13">
        <f>IF(B611="","",IFERROR(INDEX(Leases!$B$2:$B$101,MATCH(B611,Leases!$A$2:$A$101,0)),""))</f>
      </c>
      <c r="G611" s="16">
        <f>IF(A611="","",MONTH(A611))</f>
      </c>
      <c r="H611" s="22">
        <f>IF(A611="",0,IF(YEAR(A611)&lt;&gt;Properties!$C$5,0,N(D611)*IFERROR(INDEX(Lists!$B$1:$B$7,MATCH(C611,Lists!$A$1:$A$7,0)),0)))</f>
      </c>
      <c r="I611" s="22">
        <f>IF(A611="",0,IF(YEAR(A611)&lt;&gt;Properties!$C$5,0,N(D611)*IFERROR(INDEX(Lists!$C$1:$C$7,MATCH(C611,Lists!$A$1:$A$7,0)),0)))</f>
      </c>
      <c r="J611" s="22">
        <f>IF(A611="",0,IF(YEAR(A611)&lt;&gt;Properties!$C$5,0,N(D611)*IFERROR(INDEX(Lists!$D$1:$D$7,MATCH(C611,Lists!$A$1:$A$7,0)),0)))</f>
      </c>
    </row>
    <row r="612" spans="1:10" x14ac:dyDescent="0.25">
      <c r="A612" s="11"/>
      <c r="B612" s="19"/>
      <c r="C612" s="19"/>
      <c r="D612" s="23"/>
      <c r="E612" s="19"/>
      <c r="F612" s="13">
        <f>IF(B612="","",IFERROR(INDEX(Leases!$B$2:$B$101,MATCH(B612,Leases!$A$2:$A$101,0)),""))</f>
      </c>
      <c r="G612" s="16">
        <f>IF(A612="","",MONTH(A612))</f>
      </c>
      <c r="H612" s="22">
        <f>IF(A612="",0,IF(YEAR(A612)&lt;&gt;Properties!$C$5,0,N(D612)*IFERROR(INDEX(Lists!$B$1:$B$7,MATCH(C612,Lists!$A$1:$A$7,0)),0)))</f>
      </c>
      <c r="I612" s="22">
        <f>IF(A612="",0,IF(YEAR(A612)&lt;&gt;Properties!$C$5,0,N(D612)*IFERROR(INDEX(Lists!$C$1:$C$7,MATCH(C612,Lists!$A$1:$A$7,0)),0)))</f>
      </c>
      <c r="J612" s="22">
        <f>IF(A612="",0,IF(YEAR(A612)&lt;&gt;Properties!$C$5,0,N(D612)*IFERROR(INDEX(Lists!$D$1:$D$7,MATCH(C612,Lists!$A$1:$A$7,0)),0)))</f>
      </c>
    </row>
    <row r="613" spans="1:10" x14ac:dyDescent="0.25">
      <c r="A613" s="11"/>
      <c r="B613" s="19"/>
      <c r="C613" s="19"/>
      <c r="D613" s="23"/>
      <c r="E613" s="19"/>
      <c r="F613" s="13">
        <f>IF(B613="","",IFERROR(INDEX(Leases!$B$2:$B$101,MATCH(B613,Leases!$A$2:$A$101,0)),""))</f>
      </c>
      <c r="G613" s="16">
        <f>IF(A613="","",MONTH(A613))</f>
      </c>
      <c r="H613" s="22">
        <f>IF(A613="",0,IF(YEAR(A613)&lt;&gt;Properties!$C$5,0,N(D613)*IFERROR(INDEX(Lists!$B$1:$B$7,MATCH(C613,Lists!$A$1:$A$7,0)),0)))</f>
      </c>
      <c r="I613" s="22">
        <f>IF(A613="",0,IF(YEAR(A613)&lt;&gt;Properties!$C$5,0,N(D613)*IFERROR(INDEX(Lists!$C$1:$C$7,MATCH(C613,Lists!$A$1:$A$7,0)),0)))</f>
      </c>
      <c r="J613" s="22">
        <f>IF(A613="",0,IF(YEAR(A613)&lt;&gt;Properties!$C$5,0,N(D613)*IFERROR(INDEX(Lists!$D$1:$D$7,MATCH(C613,Lists!$A$1:$A$7,0)),0)))</f>
      </c>
    </row>
    <row r="614" spans="1:10" x14ac:dyDescent="0.25">
      <c r="A614" s="11"/>
      <c r="B614" s="19"/>
      <c r="C614" s="19"/>
      <c r="D614" s="23"/>
      <c r="E614" s="19"/>
      <c r="F614" s="13">
        <f>IF(B614="","",IFERROR(INDEX(Leases!$B$2:$B$101,MATCH(B614,Leases!$A$2:$A$101,0)),""))</f>
      </c>
      <c r="G614" s="16">
        <f>IF(A614="","",MONTH(A614))</f>
      </c>
      <c r="H614" s="22">
        <f>IF(A614="",0,IF(YEAR(A614)&lt;&gt;Properties!$C$5,0,N(D614)*IFERROR(INDEX(Lists!$B$1:$B$7,MATCH(C614,Lists!$A$1:$A$7,0)),0)))</f>
      </c>
      <c r="I614" s="22">
        <f>IF(A614="",0,IF(YEAR(A614)&lt;&gt;Properties!$C$5,0,N(D614)*IFERROR(INDEX(Lists!$C$1:$C$7,MATCH(C614,Lists!$A$1:$A$7,0)),0)))</f>
      </c>
      <c r="J614" s="22">
        <f>IF(A614="",0,IF(YEAR(A614)&lt;&gt;Properties!$C$5,0,N(D614)*IFERROR(INDEX(Lists!$D$1:$D$7,MATCH(C614,Lists!$A$1:$A$7,0)),0)))</f>
      </c>
    </row>
    <row r="615" spans="1:10" x14ac:dyDescent="0.25">
      <c r="A615" s="11"/>
      <c r="B615" s="19"/>
      <c r="C615" s="19"/>
      <c r="D615" s="23"/>
      <c r="E615" s="19"/>
      <c r="F615" s="13">
        <f>IF(B615="","",IFERROR(INDEX(Leases!$B$2:$B$101,MATCH(B615,Leases!$A$2:$A$101,0)),""))</f>
      </c>
      <c r="G615" s="16">
        <f>IF(A615="","",MONTH(A615))</f>
      </c>
      <c r="H615" s="22">
        <f>IF(A615="",0,IF(YEAR(A615)&lt;&gt;Properties!$C$5,0,N(D615)*IFERROR(INDEX(Lists!$B$1:$B$7,MATCH(C615,Lists!$A$1:$A$7,0)),0)))</f>
      </c>
      <c r="I615" s="22">
        <f>IF(A615="",0,IF(YEAR(A615)&lt;&gt;Properties!$C$5,0,N(D615)*IFERROR(INDEX(Lists!$C$1:$C$7,MATCH(C615,Lists!$A$1:$A$7,0)),0)))</f>
      </c>
      <c r="J615" s="22">
        <f>IF(A615="",0,IF(YEAR(A615)&lt;&gt;Properties!$C$5,0,N(D615)*IFERROR(INDEX(Lists!$D$1:$D$7,MATCH(C615,Lists!$A$1:$A$7,0)),0)))</f>
      </c>
    </row>
    <row r="616" spans="1:10" x14ac:dyDescent="0.25">
      <c r="A616" s="11"/>
      <c r="B616" s="19"/>
      <c r="C616" s="19"/>
      <c r="D616" s="23"/>
      <c r="E616" s="19"/>
      <c r="F616" s="13">
        <f>IF(B616="","",IFERROR(INDEX(Leases!$B$2:$B$101,MATCH(B616,Leases!$A$2:$A$101,0)),""))</f>
      </c>
      <c r="G616" s="16">
        <f>IF(A616="","",MONTH(A616))</f>
      </c>
      <c r="H616" s="22">
        <f>IF(A616="",0,IF(YEAR(A616)&lt;&gt;Properties!$C$5,0,N(D616)*IFERROR(INDEX(Lists!$B$1:$B$7,MATCH(C616,Lists!$A$1:$A$7,0)),0)))</f>
      </c>
      <c r="I616" s="22">
        <f>IF(A616="",0,IF(YEAR(A616)&lt;&gt;Properties!$C$5,0,N(D616)*IFERROR(INDEX(Lists!$C$1:$C$7,MATCH(C616,Lists!$A$1:$A$7,0)),0)))</f>
      </c>
      <c r="J616" s="22">
        <f>IF(A616="",0,IF(YEAR(A616)&lt;&gt;Properties!$C$5,0,N(D616)*IFERROR(INDEX(Lists!$D$1:$D$7,MATCH(C616,Lists!$A$1:$A$7,0)),0)))</f>
      </c>
    </row>
    <row r="617" spans="1:10" x14ac:dyDescent="0.25">
      <c r="A617" s="11"/>
      <c r="B617" s="19"/>
      <c r="C617" s="19"/>
      <c r="D617" s="23"/>
      <c r="E617" s="19"/>
      <c r="F617" s="13">
        <f>IF(B617="","",IFERROR(INDEX(Leases!$B$2:$B$101,MATCH(B617,Leases!$A$2:$A$101,0)),""))</f>
      </c>
      <c r="G617" s="16">
        <f>IF(A617="","",MONTH(A617))</f>
      </c>
      <c r="H617" s="22">
        <f>IF(A617="",0,IF(YEAR(A617)&lt;&gt;Properties!$C$5,0,N(D617)*IFERROR(INDEX(Lists!$B$1:$B$7,MATCH(C617,Lists!$A$1:$A$7,0)),0)))</f>
      </c>
      <c r="I617" s="22">
        <f>IF(A617="",0,IF(YEAR(A617)&lt;&gt;Properties!$C$5,0,N(D617)*IFERROR(INDEX(Lists!$C$1:$C$7,MATCH(C617,Lists!$A$1:$A$7,0)),0)))</f>
      </c>
      <c r="J617" s="22">
        <f>IF(A617="",0,IF(YEAR(A617)&lt;&gt;Properties!$C$5,0,N(D617)*IFERROR(INDEX(Lists!$D$1:$D$7,MATCH(C617,Lists!$A$1:$A$7,0)),0)))</f>
      </c>
    </row>
    <row r="618" spans="1:10" x14ac:dyDescent="0.25">
      <c r="A618" s="11"/>
      <c r="B618" s="19"/>
      <c r="C618" s="19"/>
      <c r="D618" s="23"/>
      <c r="E618" s="19"/>
      <c r="F618" s="13">
        <f>IF(B618="","",IFERROR(INDEX(Leases!$B$2:$B$101,MATCH(B618,Leases!$A$2:$A$101,0)),""))</f>
      </c>
      <c r="G618" s="16">
        <f>IF(A618="","",MONTH(A618))</f>
      </c>
      <c r="H618" s="22">
        <f>IF(A618="",0,IF(YEAR(A618)&lt;&gt;Properties!$C$5,0,N(D618)*IFERROR(INDEX(Lists!$B$1:$B$7,MATCH(C618,Lists!$A$1:$A$7,0)),0)))</f>
      </c>
      <c r="I618" s="22">
        <f>IF(A618="",0,IF(YEAR(A618)&lt;&gt;Properties!$C$5,0,N(D618)*IFERROR(INDEX(Lists!$C$1:$C$7,MATCH(C618,Lists!$A$1:$A$7,0)),0)))</f>
      </c>
      <c r="J618" s="22">
        <f>IF(A618="",0,IF(YEAR(A618)&lt;&gt;Properties!$C$5,0,N(D618)*IFERROR(INDEX(Lists!$D$1:$D$7,MATCH(C618,Lists!$A$1:$A$7,0)),0)))</f>
      </c>
    </row>
    <row r="619" spans="1:10" x14ac:dyDescent="0.25">
      <c r="A619" s="11"/>
      <c r="B619" s="19"/>
      <c r="C619" s="19"/>
      <c r="D619" s="23"/>
      <c r="E619" s="19"/>
      <c r="F619" s="13">
        <f>IF(B619="","",IFERROR(INDEX(Leases!$B$2:$B$101,MATCH(B619,Leases!$A$2:$A$101,0)),""))</f>
      </c>
      <c r="G619" s="16">
        <f>IF(A619="","",MONTH(A619))</f>
      </c>
      <c r="H619" s="22">
        <f>IF(A619="",0,IF(YEAR(A619)&lt;&gt;Properties!$C$5,0,N(D619)*IFERROR(INDEX(Lists!$B$1:$B$7,MATCH(C619,Lists!$A$1:$A$7,0)),0)))</f>
      </c>
      <c r="I619" s="22">
        <f>IF(A619="",0,IF(YEAR(A619)&lt;&gt;Properties!$C$5,0,N(D619)*IFERROR(INDEX(Lists!$C$1:$C$7,MATCH(C619,Lists!$A$1:$A$7,0)),0)))</f>
      </c>
      <c r="J619" s="22">
        <f>IF(A619="",0,IF(YEAR(A619)&lt;&gt;Properties!$C$5,0,N(D619)*IFERROR(INDEX(Lists!$D$1:$D$7,MATCH(C619,Lists!$A$1:$A$7,0)),0)))</f>
      </c>
    </row>
    <row r="620" spans="1:10" x14ac:dyDescent="0.25">
      <c r="A620" s="11"/>
      <c r="B620" s="19"/>
      <c r="C620" s="19"/>
      <c r="D620" s="23"/>
      <c r="E620" s="19"/>
      <c r="F620" s="13">
        <f>IF(B620="","",IFERROR(INDEX(Leases!$B$2:$B$101,MATCH(B620,Leases!$A$2:$A$101,0)),""))</f>
      </c>
      <c r="G620" s="16">
        <f>IF(A620="","",MONTH(A620))</f>
      </c>
      <c r="H620" s="22">
        <f>IF(A620="",0,IF(YEAR(A620)&lt;&gt;Properties!$C$5,0,N(D620)*IFERROR(INDEX(Lists!$B$1:$B$7,MATCH(C620,Lists!$A$1:$A$7,0)),0)))</f>
      </c>
      <c r="I620" s="22">
        <f>IF(A620="",0,IF(YEAR(A620)&lt;&gt;Properties!$C$5,0,N(D620)*IFERROR(INDEX(Lists!$C$1:$C$7,MATCH(C620,Lists!$A$1:$A$7,0)),0)))</f>
      </c>
      <c r="J620" s="22">
        <f>IF(A620="",0,IF(YEAR(A620)&lt;&gt;Properties!$C$5,0,N(D620)*IFERROR(INDEX(Lists!$D$1:$D$7,MATCH(C620,Lists!$A$1:$A$7,0)),0)))</f>
      </c>
    </row>
    <row r="621" spans="1:10" x14ac:dyDescent="0.25">
      <c r="A621" s="11"/>
      <c r="B621" s="19"/>
      <c r="C621" s="19"/>
      <c r="D621" s="23"/>
      <c r="E621" s="19"/>
      <c r="F621" s="13">
        <f>IF(B621="","",IFERROR(INDEX(Leases!$B$2:$B$101,MATCH(B621,Leases!$A$2:$A$101,0)),""))</f>
      </c>
      <c r="G621" s="16">
        <f>IF(A621="","",MONTH(A621))</f>
      </c>
      <c r="H621" s="22">
        <f>IF(A621="",0,IF(YEAR(A621)&lt;&gt;Properties!$C$5,0,N(D621)*IFERROR(INDEX(Lists!$B$1:$B$7,MATCH(C621,Lists!$A$1:$A$7,0)),0)))</f>
      </c>
      <c r="I621" s="22">
        <f>IF(A621="",0,IF(YEAR(A621)&lt;&gt;Properties!$C$5,0,N(D621)*IFERROR(INDEX(Lists!$C$1:$C$7,MATCH(C621,Lists!$A$1:$A$7,0)),0)))</f>
      </c>
      <c r="J621" s="22">
        <f>IF(A621="",0,IF(YEAR(A621)&lt;&gt;Properties!$C$5,0,N(D621)*IFERROR(INDEX(Lists!$D$1:$D$7,MATCH(C621,Lists!$A$1:$A$7,0)),0)))</f>
      </c>
    </row>
    <row r="622" spans="1:10" x14ac:dyDescent="0.25">
      <c r="A622" s="11"/>
      <c r="B622" s="19"/>
      <c r="C622" s="19"/>
      <c r="D622" s="23"/>
      <c r="E622" s="19"/>
      <c r="F622" s="13">
        <f>IF(B622="","",IFERROR(INDEX(Leases!$B$2:$B$101,MATCH(B622,Leases!$A$2:$A$101,0)),""))</f>
      </c>
      <c r="G622" s="16">
        <f>IF(A622="","",MONTH(A622))</f>
      </c>
      <c r="H622" s="22">
        <f>IF(A622="",0,IF(YEAR(A622)&lt;&gt;Properties!$C$5,0,N(D622)*IFERROR(INDEX(Lists!$B$1:$B$7,MATCH(C622,Lists!$A$1:$A$7,0)),0)))</f>
      </c>
      <c r="I622" s="22">
        <f>IF(A622="",0,IF(YEAR(A622)&lt;&gt;Properties!$C$5,0,N(D622)*IFERROR(INDEX(Lists!$C$1:$C$7,MATCH(C622,Lists!$A$1:$A$7,0)),0)))</f>
      </c>
      <c r="J622" s="22">
        <f>IF(A622="",0,IF(YEAR(A622)&lt;&gt;Properties!$C$5,0,N(D622)*IFERROR(INDEX(Lists!$D$1:$D$7,MATCH(C622,Lists!$A$1:$A$7,0)),0)))</f>
      </c>
    </row>
    <row r="623" spans="1:10" x14ac:dyDescent="0.25">
      <c r="A623" s="11"/>
      <c r="B623" s="19"/>
      <c r="C623" s="19"/>
      <c r="D623" s="23"/>
      <c r="E623" s="19"/>
      <c r="F623" s="13">
        <f>IF(B623="","",IFERROR(INDEX(Leases!$B$2:$B$101,MATCH(B623,Leases!$A$2:$A$101,0)),""))</f>
      </c>
      <c r="G623" s="16">
        <f>IF(A623="","",MONTH(A623))</f>
      </c>
      <c r="H623" s="22">
        <f>IF(A623="",0,IF(YEAR(A623)&lt;&gt;Properties!$C$5,0,N(D623)*IFERROR(INDEX(Lists!$B$1:$B$7,MATCH(C623,Lists!$A$1:$A$7,0)),0)))</f>
      </c>
      <c r="I623" s="22">
        <f>IF(A623="",0,IF(YEAR(A623)&lt;&gt;Properties!$C$5,0,N(D623)*IFERROR(INDEX(Lists!$C$1:$C$7,MATCH(C623,Lists!$A$1:$A$7,0)),0)))</f>
      </c>
      <c r="J623" s="22">
        <f>IF(A623="",0,IF(YEAR(A623)&lt;&gt;Properties!$C$5,0,N(D623)*IFERROR(INDEX(Lists!$D$1:$D$7,MATCH(C623,Lists!$A$1:$A$7,0)),0)))</f>
      </c>
    </row>
    <row r="624" spans="1:10" x14ac:dyDescent="0.25">
      <c r="A624" s="11"/>
      <c r="B624" s="19"/>
      <c r="C624" s="19"/>
      <c r="D624" s="23"/>
      <c r="E624" s="19"/>
      <c r="F624" s="13">
        <f>IF(B624="","",IFERROR(INDEX(Leases!$B$2:$B$101,MATCH(B624,Leases!$A$2:$A$101,0)),""))</f>
      </c>
      <c r="G624" s="16">
        <f>IF(A624="","",MONTH(A624))</f>
      </c>
      <c r="H624" s="22">
        <f>IF(A624="",0,IF(YEAR(A624)&lt;&gt;Properties!$C$5,0,N(D624)*IFERROR(INDEX(Lists!$B$1:$B$7,MATCH(C624,Lists!$A$1:$A$7,0)),0)))</f>
      </c>
      <c r="I624" s="22">
        <f>IF(A624="",0,IF(YEAR(A624)&lt;&gt;Properties!$C$5,0,N(D624)*IFERROR(INDEX(Lists!$C$1:$C$7,MATCH(C624,Lists!$A$1:$A$7,0)),0)))</f>
      </c>
      <c r="J624" s="22">
        <f>IF(A624="",0,IF(YEAR(A624)&lt;&gt;Properties!$C$5,0,N(D624)*IFERROR(INDEX(Lists!$D$1:$D$7,MATCH(C624,Lists!$A$1:$A$7,0)),0)))</f>
      </c>
    </row>
    <row r="625" spans="1:10" x14ac:dyDescent="0.25">
      <c r="A625" s="11"/>
      <c r="B625" s="19"/>
      <c r="C625" s="19"/>
      <c r="D625" s="23"/>
      <c r="E625" s="19"/>
      <c r="F625" s="13">
        <f>IF(B625="","",IFERROR(INDEX(Leases!$B$2:$B$101,MATCH(B625,Leases!$A$2:$A$101,0)),""))</f>
      </c>
      <c r="G625" s="16">
        <f>IF(A625="","",MONTH(A625))</f>
      </c>
      <c r="H625" s="22">
        <f>IF(A625="",0,IF(YEAR(A625)&lt;&gt;Properties!$C$5,0,N(D625)*IFERROR(INDEX(Lists!$B$1:$B$7,MATCH(C625,Lists!$A$1:$A$7,0)),0)))</f>
      </c>
      <c r="I625" s="22">
        <f>IF(A625="",0,IF(YEAR(A625)&lt;&gt;Properties!$C$5,0,N(D625)*IFERROR(INDEX(Lists!$C$1:$C$7,MATCH(C625,Lists!$A$1:$A$7,0)),0)))</f>
      </c>
      <c r="J625" s="22">
        <f>IF(A625="",0,IF(YEAR(A625)&lt;&gt;Properties!$C$5,0,N(D625)*IFERROR(INDEX(Lists!$D$1:$D$7,MATCH(C625,Lists!$A$1:$A$7,0)),0)))</f>
      </c>
    </row>
    <row r="626" spans="1:10" x14ac:dyDescent="0.25">
      <c r="A626" s="11"/>
      <c r="B626" s="19"/>
      <c r="C626" s="19"/>
      <c r="D626" s="23"/>
      <c r="E626" s="19"/>
      <c r="F626" s="13">
        <f>IF(B626="","",IFERROR(INDEX(Leases!$B$2:$B$101,MATCH(B626,Leases!$A$2:$A$101,0)),""))</f>
      </c>
      <c r="G626" s="16">
        <f>IF(A626="","",MONTH(A626))</f>
      </c>
      <c r="H626" s="22">
        <f>IF(A626="",0,IF(YEAR(A626)&lt;&gt;Properties!$C$5,0,N(D626)*IFERROR(INDEX(Lists!$B$1:$B$7,MATCH(C626,Lists!$A$1:$A$7,0)),0)))</f>
      </c>
      <c r="I626" s="22">
        <f>IF(A626="",0,IF(YEAR(A626)&lt;&gt;Properties!$C$5,0,N(D626)*IFERROR(INDEX(Lists!$C$1:$C$7,MATCH(C626,Lists!$A$1:$A$7,0)),0)))</f>
      </c>
      <c r="J626" s="22">
        <f>IF(A626="",0,IF(YEAR(A626)&lt;&gt;Properties!$C$5,0,N(D626)*IFERROR(INDEX(Lists!$D$1:$D$7,MATCH(C626,Lists!$A$1:$A$7,0)),0)))</f>
      </c>
    </row>
    <row r="627" spans="1:10" x14ac:dyDescent="0.25">
      <c r="A627" s="11"/>
      <c r="B627" s="19"/>
      <c r="C627" s="19"/>
      <c r="D627" s="23"/>
      <c r="E627" s="19"/>
      <c r="F627" s="13">
        <f>IF(B627="","",IFERROR(INDEX(Leases!$B$2:$B$101,MATCH(B627,Leases!$A$2:$A$101,0)),""))</f>
      </c>
      <c r="G627" s="16">
        <f>IF(A627="","",MONTH(A627))</f>
      </c>
      <c r="H627" s="22">
        <f>IF(A627="",0,IF(YEAR(A627)&lt;&gt;Properties!$C$5,0,N(D627)*IFERROR(INDEX(Lists!$B$1:$B$7,MATCH(C627,Lists!$A$1:$A$7,0)),0)))</f>
      </c>
      <c r="I627" s="22">
        <f>IF(A627="",0,IF(YEAR(A627)&lt;&gt;Properties!$C$5,0,N(D627)*IFERROR(INDEX(Lists!$C$1:$C$7,MATCH(C627,Lists!$A$1:$A$7,0)),0)))</f>
      </c>
      <c r="J627" s="22">
        <f>IF(A627="",0,IF(YEAR(A627)&lt;&gt;Properties!$C$5,0,N(D627)*IFERROR(INDEX(Lists!$D$1:$D$7,MATCH(C627,Lists!$A$1:$A$7,0)),0)))</f>
      </c>
    </row>
    <row r="628" spans="1:10" x14ac:dyDescent="0.25">
      <c r="A628" s="11"/>
      <c r="B628" s="19"/>
      <c r="C628" s="19"/>
      <c r="D628" s="23"/>
      <c r="E628" s="19"/>
      <c r="F628" s="13">
        <f>IF(B628="","",IFERROR(INDEX(Leases!$B$2:$B$101,MATCH(B628,Leases!$A$2:$A$101,0)),""))</f>
      </c>
      <c r="G628" s="16">
        <f>IF(A628="","",MONTH(A628))</f>
      </c>
      <c r="H628" s="22">
        <f>IF(A628="",0,IF(YEAR(A628)&lt;&gt;Properties!$C$5,0,N(D628)*IFERROR(INDEX(Lists!$B$1:$B$7,MATCH(C628,Lists!$A$1:$A$7,0)),0)))</f>
      </c>
      <c r="I628" s="22">
        <f>IF(A628="",0,IF(YEAR(A628)&lt;&gt;Properties!$C$5,0,N(D628)*IFERROR(INDEX(Lists!$C$1:$C$7,MATCH(C628,Lists!$A$1:$A$7,0)),0)))</f>
      </c>
      <c r="J628" s="22">
        <f>IF(A628="",0,IF(YEAR(A628)&lt;&gt;Properties!$C$5,0,N(D628)*IFERROR(INDEX(Lists!$D$1:$D$7,MATCH(C628,Lists!$A$1:$A$7,0)),0)))</f>
      </c>
    </row>
    <row r="629" spans="1:10" x14ac:dyDescent="0.25">
      <c r="A629" s="11"/>
      <c r="B629" s="19"/>
      <c r="C629" s="19"/>
      <c r="D629" s="23"/>
      <c r="E629" s="19"/>
      <c r="F629" s="13">
        <f>IF(B629="","",IFERROR(INDEX(Leases!$B$2:$B$101,MATCH(B629,Leases!$A$2:$A$101,0)),""))</f>
      </c>
      <c r="G629" s="16">
        <f>IF(A629="","",MONTH(A629))</f>
      </c>
      <c r="H629" s="22">
        <f>IF(A629="",0,IF(YEAR(A629)&lt;&gt;Properties!$C$5,0,N(D629)*IFERROR(INDEX(Lists!$B$1:$B$7,MATCH(C629,Lists!$A$1:$A$7,0)),0)))</f>
      </c>
      <c r="I629" s="22">
        <f>IF(A629="",0,IF(YEAR(A629)&lt;&gt;Properties!$C$5,0,N(D629)*IFERROR(INDEX(Lists!$C$1:$C$7,MATCH(C629,Lists!$A$1:$A$7,0)),0)))</f>
      </c>
      <c r="J629" s="22">
        <f>IF(A629="",0,IF(YEAR(A629)&lt;&gt;Properties!$C$5,0,N(D629)*IFERROR(INDEX(Lists!$D$1:$D$7,MATCH(C629,Lists!$A$1:$A$7,0)),0)))</f>
      </c>
    </row>
    <row r="630" spans="1:10" x14ac:dyDescent="0.25">
      <c r="A630" s="11"/>
      <c r="B630" s="19"/>
      <c r="C630" s="19"/>
      <c r="D630" s="23"/>
      <c r="E630" s="19"/>
      <c r="F630" s="13">
        <f>IF(B630="","",IFERROR(INDEX(Leases!$B$2:$B$101,MATCH(B630,Leases!$A$2:$A$101,0)),""))</f>
      </c>
      <c r="G630" s="16">
        <f>IF(A630="","",MONTH(A630))</f>
      </c>
      <c r="H630" s="22">
        <f>IF(A630="",0,IF(YEAR(A630)&lt;&gt;Properties!$C$5,0,N(D630)*IFERROR(INDEX(Lists!$B$1:$B$7,MATCH(C630,Lists!$A$1:$A$7,0)),0)))</f>
      </c>
      <c r="I630" s="22">
        <f>IF(A630="",0,IF(YEAR(A630)&lt;&gt;Properties!$C$5,0,N(D630)*IFERROR(INDEX(Lists!$C$1:$C$7,MATCH(C630,Lists!$A$1:$A$7,0)),0)))</f>
      </c>
      <c r="J630" s="22">
        <f>IF(A630="",0,IF(YEAR(A630)&lt;&gt;Properties!$C$5,0,N(D630)*IFERROR(INDEX(Lists!$D$1:$D$7,MATCH(C630,Lists!$A$1:$A$7,0)),0)))</f>
      </c>
    </row>
    <row r="631" spans="1:10" x14ac:dyDescent="0.25">
      <c r="A631" s="11"/>
      <c r="B631" s="19"/>
      <c r="C631" s="19"/>
      <c r="D631" s="23"/>
      <c r="E631" s="19"/>
      <c r="F631" s="13">
        <f>IF(B631="","",IFERROR(INDEX(Leases!$B$2:$B$101,MATCH(B631,Leases!$A$2:$A$101,0)),""))</f>
      </c>
      <c r="G631" s="16">
        <f>IF(A631="","",MONTH(A631))</f>
      </c>
      <c r="H631" s="22">
        <f>IF(A631="",0,IF(YEAR(A631)&lt;&gt;Properties!$C$5,0,N(D631)*IFERROR(INDEX(Lists!$B$1:$B$7,MATCH(C631,Lists!$A$1:$A$7,0)),0)))</f>
      </c>
      <c r="I631" s="22">
        <f>IF(A631="",0,IF(YEAR(A631)&lt;&gt;Properties!$C$5,0,N(D631)*IFERROR(INDEX(Lists!$C$1:$C$7,MATCH(C631,Lists!$A$1:$A$7,0)),0)))</f>
      </c>
      <c r="J631" s="22">
        <f>IF(A631="",0,IF(YEAR(A631)&lt;&gt;Properties!$C$5,0,N(D631)*IFERROR(INDEX(Lists!$D$1:$D$7,MATCH(C631,Lists!$A$1:$A$7,0)),0)))</f>
      </c>
    </row>
    <row r="632" spans="1:10" x14ac:dyDescent="0.25">
      <c r="A632" s="11"/>
      <c r="B632" s="19"/>
      <c r="C632" s="19"/>
      <c r="D632" s="23"/>
      <c r="E632" s="19"/>
      <c r="F632" s="13">
        <f>IF(B632="","",IFERROR(INDEX(Leases!$B$2:$B$101,MATCH(B632,Leases!$A$2:$A$101,0)),""))</f>
      </c>
      <c r="G632" s="16">
        <f>IF(A632="","",MONTH(A632))</f>
      </c>
      <c r="H632" s="22">
        <f>IF(A632="",0,IF(YEAR(A632)&lt;&gt;Properties!$C$5,0,N(D632)*IFERROR(INDEX(Lists!$B$1:$B$7,MATCH(C632,Lists!$A$1:$A$7,0)),0)))</f>
      </c>
      <c r="I632" s="22">
        <f>IF(A632="",0,IF(YEAR(A632)&lt;&gt;Properties!$C$5,0,N(D632)*IFERROR(INDEX(Lists!$C$1:$C$7,MATCH(C632,Lists!$A$1:$A$7,0)),0)))</f>
      </c>
      <c r="J632" s="22">
        <f>IF(A632="",0,IF(YEAR(A632)&lt;&gt;Properties!$C$5,0,N(D632)*IFERROR(INDEX(Lists!$D$1:$D$7,MATCH(C632,Lists!$A$1:$A$7,0)),0)))</f>
      </c>
    </row>
    <row r="633" spans="1:10" x14ac:dyDescent="0.25">
      <c r="A633" s="11"/>
      <c r="B633" s="19"/>
      <c r="C633" s="19"/>
      <c r="D633" s="23"/>
      <c r="E633" s="19"/>
      <c r="F633" s="13">
        <f>IF(B633="","",IFERROR(INDEX(Leases!$B$2:$B$101,MATCH(B633,Leases!$A$2:$A$101,0)),""))</f>
      </c>
      <c r="G633" s="16">
        <f>IF(A633="","",MONTH(A633))</f>
      </c>
      <c r="H633" s="22">
        <f>IF(A633="",0,IF(YEAR(A633)&lt;&gt;Properties!$C$5,0,N(D633)*IFERROR(INDEX(Lists!$B$1:$B$7,MATCH(C633,Lists!$A$1:$A$7,0)),0)))</f>
      </c>
      <c r="I633" s="22">
        <f>IF(A633="",0,IF(YEAR(A633)&lt;&gt;Properties!$C$5,0,N(D633)*IFERROR(INDEX(Lists!$C$1:$C$7,MATCH(C633,Lists!$A$1:$A$7,0)),0)))</f>
      </c>
      <c r="J633" s="22">
        <f>IF(A633="",0,IF(YEAR(A633)&lt;&gt;Properties!$C$5,0,N(D633)*IFERROR(INDEX(Lists!$D$1:$D$7,MATCH(C633,Lists!$A$1:$A$7,0)),0)))</f>
      </c>
    </row>
    <row r="634" spans="1:10" x14ac:dyDescent="0.25">
      <c r="A634" s="11"/>
      <c r="B634" s="19"/>
      <c r="C634" s="19"/>
      <c r="D634" s="23"/>
      <c r="E634" s="19"/>
      <c r="F634" s="13">
        <f>IF(B634="","",IFERROR(INDEX(Leases!$B$2:$B$101,MATCH(B634,Leases!$A$2:$A$101,0)),""))</f>
      </c>
      <c r="G634" s="16">
        <f>IF(A634="","",MONTH(A634))</f>
      </c>
      <c r="H634" s="22">
        <f>IF(A634="",0,IF(YEAR(A634)&lt;&gt;Properties!$C$5,0,N(D634)*IFERROR(INDEX(Lists!$B$1:$B$7,MATCH(C634,Lists!$A$1:$A$7,0)),0)))</f>
      </c>
      <c r="I634" s="22">
        <f>IF(A634="",0,IF(YEAR(A634)&lt;&gt;Properties!$C$5,0,N(D634)*IFERROR(INDEX(Lists!$C$1:$C$7,MATCH(C634,Lists!$A$1:$A$7,0)),0)))</f>
      </c>
      <c r="J634" s="22">
        <f>IF(A634="",0,IF(YEAR(A634)&lt;&gt;Properties!$C$5,0,N(D634)*IFERROR(INDEX(Lists!$D$1:$D$7,MATCH(C634,Lists!$A$1:$A$7,0)),0)))</f>
      </c>
    </row>
    <row r="635" spans="1:10" x14ac:dyDescent="0.25">
      <c r="A635" s="11"/>
      <c r="B635" s="19"/>
      <c r="C635" s="19"/>
      <c r="D635" s="23"/>
      <c r="E635" s="19"/>
      <c r="F635" s="13">
        <f>IF(B635="","",IFERROR(INDEX(Leases!$B$2:$B$101,MATCH(B635,Leases!$A$2:$A$101,0)),""))</f>
      </c>
      <c r="G635" s="16">
        <f>IF(A635="","",MONTH(A635))</f>
      </c>
      <c r="H635" s="22">
        <f>IF(A635="",0,IF(YEAR(A635)&lt;&gt;Properties!$C$5,0,N(D635)*IFERROR(INDEX(Lists!$B$1:$B$7,MATCH(C635,Lists!$A$1:$A$7,0)),0)))</f>
      </c>
      <c r="I635" s="22">
        <f>IF(A635="",0,IF(YEAR(A635)&lt;&gt;Properties!$C$5,0,N(D635)*IFERROR(INDEX(Lists!$C$1:$C$7,MATCH(C635,Lists!$A$1:$A$7,0)),0)))</f>
      </c>
      <c r="J635" s="22">
        <f>IF(A635="",0,IF(YEAR(A635)&lt;&gt;Properties!$C$5,0,N(D635)*IFERROR(INDEX(Lists!$D$1:$D$7,MATCH(C635,Lists!$A$1:$A$7,0)),0)))</f>
      </c>
    </row>
    <row r="636" spans="1:10" x14ac:dyDescent="0.25">
      <c r="A636" s="11"/>
      <c r="B636" s="19"/>
      <c r="C636" s="19"/>
      <c r="D636" s="23"/>
      <c r="E636" s="19"/>
      <c r="F636" s="13">
        <f>IF(B636="","",IFERROR(INDEX(Leases!$B$2:$B$101,MATCH(B636,Leases!$A$2:$A$101,0)),""))</f>
      </c>
      <c r="G636" s="16">
        <f>IF(A636="","",MONTH(A636))</f>
      </c>
      <c r="H636" s="22">
        <f>IF(A636="",0,IF(YEAR(A636)&lt;&gt;Properties!$C$5,0,N(D636)*IFERROR(INDEX(Lists!$B$1:$B$7,MATCH(C636,Lists!$A$1:$A$7,0)),0)))</f>
      </c>
      <c r="I636" s="22">
        <f>IF(A636="",0,IF(YEAR(A636)&lt;&gt;Properties!$C$5,0,N(D636)*IFERROR(INDEX(Lists!$C$1:$C$7,MATCH(C636,Lists!$A$1:$A$7,0)),0)))</f>
      </c>
      <c r="J636" s="22">
        <f>IF(A636="",0,IF(YEAR(A636)&lt;&gt;Properties!$C$5,0,N(D636)*IFERROR(INDEX(Lists!$D$1:$D$7,MATCH(C636,Lists!$A$1:$A$7,0)),0)))</f>
      </c>
    </row>
    <row r="637" spans="1:10" x14ac:dyDescent="0.25">
      <c r="A637" s="11"/>
      <c r="B637" s="19"/>
      <c r="C637" s="19"/>
      <c r="D637" s="23"/>
      <c r="E637" s="19"/>
      <c r="F637" s="13">
        <f>IF(B637="","",IFERROR(INDEX(Leases!$B$2:$B$101,MATCH(B637,Leases!$A$2:$A$101,0)),""))</f>
      </c>
      <c r="G637" s="16">
        <f>IF(A637="","",MONTH(A637))</f>
      </c>
      <c r="H637" s="22">
        <f>IF(A637="",0,IF(YEAR(A637)&lt;&gt;Properties!$C$5,0,N(D637)*IFERROR(INDEX(Lists!$B$1:$B$7,MATCH(C637,Lists!$A$1:$A$7,0)),0)))</f>
      </c>
      <c r="I637" s="22">
        <f>IF(A637="",0,IF(YEAR(A637)&lt;&gt;Properties!$C$5,0,N(D637)*IFERROR(INDEX(Lists!$C$1:$C$7,MATCH(C637,Lists!$A$1:$A$7,0)),0)))</f>
      </c>
      <c r="J637" s="22">
        <f>IF(A637="",0,IF(YEAR(A637)&lt;&gt;Properties!$C$5,0,N(D637)*IFERROR(INDEX(Lists!$D$1:$D$7,MATCH(C637,Lists!$A$1:$A$7,0)),0)))</f>
      </c>
    </row>
    <row r="638" spans="1:10" x14ac:dyDescent="0.25">
      <c r="A638" s="11"/>
      <c r="B638" s="19"/>
      <c r="C638" s="19"/>
      <c r="D638" s="23"/>
      <c r="E638" s="19"/>
      <c r="F638" s="13">
        <f>IF(B638="","",IFERROR(INDEX(Leases!$B$2:$B$101,MATCH(B638,Leases!$A$2:$A$101,0)),""))</f>
      </c>
      <c r="G638" s="16">
        <f>IF(A638="","",MONTH(A638))</f>
      </c>
      <c r="H638" s="22">
        <f>IF(A638="",0,IF(YEAR(A638)&lt;&gt;Properties!$C$5,0,N(D638)*IFERROR(INDEX(Lists!$B$1:$B$7,MATCH(C638,Lists!$A$1:$A$7,0)),0)))</f>
      </c>
      <c r="I638" s="22">
        <f>IF(A638="",0,IF(YEAR(A638)&lt;&gt;Properties!$C$5,0,N(D638)*IFERROR(INDEX(Lists!$C$1:$C$7,MATCH(C638,Lists!$A$1:$A$7,0)),0)))</f>
      </c>
      <c r="J638" s="22">
        <f>IF(A638="",0,IF(YEAR(A638)&lt;&gt;Properties!$C$5,0,N(D638)*IFERROR(INDEX(Lists!$D$1:$D$7,MATCH(C638,Lists!$A$1:$A$7,0)),0)))</f>
      </c>
    </row>
    <row r="639" spans="1:10" x14ac:dyDescent="0.25">
      <c r="A639" s="11"/>
      <c r="B639" s="19"/>
      <c r="C639" s="19"/>
      <c r="D639" s="23"/>
      <c r="E639" s="19"/>
      <c r="F639" s="13">
        <f>IF(B639="","",IFERROR(INDEX(Leases!$B$2:$B$101,MATCH(B639,Leases!$A$2:$A$101,0)),""))</f>
      </c>
      <c r="G639" s="16">
        <f>IF(A639="","",MONTH(A639))</f>
      </c>
      <c r="H639" s="22">
        <f>IF(A639="",0,IF(YEAR(A639)&lt;&gt;Properties!$C$5,0,N(D639)*IFERROR(INDEX(Lists!$B$1:$B$7,MATCH(C639,Lists!$A$1:$A$7,0)),0)))</f>
      </c>
      <c r="I639" s="22">
        <f>IF(A639="",0,IF(YEAR(A639)&lt;&gt;Properties!$C$5,0,N(D639)*IFERROR(INDEX(Lists!$C$1:$C$7,MATCH(C639,Lists!$A$1:$A$7,0)),0)))</f>
      </c>
      <c r="J639" s="22">
        <f>IF(A639="",0,IF(YEAR(A639)&lt;&gt;Properties!$C$5,0,N(D639)*IFERROR(INDEX(Lists!$D$1:$D$7,MATCH(C639,Lists!$A$1:$A$7,0)),0)))</f>
      </c>
    </row>
    <row r="640" spans="1:10" x14ac:dyDescent="0.25">
      <c r="A640" s="11"/>
      <c r="B640" s="19"/>
      <c r="C640" s="19"/>
      <c r="D640" s="23"/>
      <c r="E640" s="19"/>
      <c r="F640" s="13">
        <f>IF(B640="","",IFERROR(INDEX(Leases!$B$2:$B$101,MATCH(B640,Leases!$A$2:$A$101,0)),""))</f>
      </c>
      <c r="G640" s="16">
        <f>IF(A640="","",MONTH(A640))</f>
      </c>
      <c r="H640" s="22">
        <f>IF(A640="",0,IF(YEAR(A640)&lt;&gt;Properties!$C$5,0,N(D640)*IFERROR(INDEX(Lists!$B$1:$B$7,MATCH(C640,Lists!$A$1:$A$7,0)),0)))</f>
      </c>
      <c r="I640" s="22">
        <f>IF(A640="",0,IF(YEAR(A640)&lt;&gt;Properties!$C$5,0,N(D640)*IFERROR(INDEX(Lists!$C$1:$C$7,MATCH(C640,Lists!$A$1:$A$7,0)),0)))</f>
      </c>
      <c r="J640" s="22">
        <f>IF(A640="",0,IF(YEAR(A640)&lt;&gt;Properties!$C$5,0,N(D640)*IFERROR(INDEX(Lists!$D$1:$D$7,MATCH(C640,Lists!$A$1:$A$7,0)),0)))</f>
      </c>
    </row>
    <row r="641" spans="1:10" x14ac:dyDescent="0.25">
      <c r="A641" s="11"/>
      <c r="B641" s="19"/>
      <c r="C641" s="19"/>
      <c r="D641" s="23"/>
      <c r="E641" s="19"/>
      <c r="F641" s="13">
        <f>IF(B641="","",IFERROR(INDEX(Leases!$B$2:$B$101,MATCH(B641,Leases!$A$2:$A$101,0)),""))</f>
      </c>
      <c r="G641" s="16">
        <f>IF(A641="","",MONTH(A641))</f>
      </c>
      <c r="H641" s="22">
        <f>IF(A641="",0,IF(YEAR(A641)&lt;&gt;Properties!$C$5,0,N(D641)*IFERROR(INDEX(Lists!$B$1:$B$7,MATCH(C641,Lists!$A$1:$A$7,0)),0)))</f>
      </c>
      <c r="I641" s="22">
        <f>IF(A641="",0,IF(YEAR(A641)&lt;&gt;Properties!$C$5,0,N(D641)*IFERROR(INDEX(Lists!$C$1:$C$7,MATCH(C641,Lists!$A$1:$A$7,0)),0)))</f>
      </c>
      <c r="J641" s="22">
        <f>IF(A641="",0,IF(YEAR(A641)&lt;&gt;Properties!$C$5,0,N(D641)*IFERROR(INDEX(Lists!$D$1:$D$7,MATCH(C641,Lists!$A$1:$A$7,0)),0)))</f>
      </c>
    </row>
    <row r="642" spans="1:10" x14ac:dyDescent="0.25">
      <c r="A642" s="11"/>
      <c r="B642" s="19"/>
      <c r="C642" s="19"/>
      <c r="D642" s="23"/>
      <c r="E642" s="19"/>
      <c r="F642" s="13">
        <f>IF(B642="","",IFERROR(INDEX(Leases!$B$2:$B$101,MATCH(B642,Leases!$A$2:$A$101,0)),""))</f>
      </c>
      <c r="G642" s="16">
        <f>IF(A642="","",MONTH(A642))</f>
      </c>
      <c r="H642" s="22">
        <f>IF(A642="",0,IF(YEAR(A642)&lt;&gt;Properties!$C$5,0,N(D642)*IFERROR(INDEX(Lists!$B$1:$B$7,MATCH(C642,Lists!$A$1:$A$7,0)),0)))</f>
      </c>
      <c r="I642" s="22">
        <f>IF(A642="",0,IF(YEAR(A642)&lt;&gt;Properties!$C$5,0,N(D642)*IFERROR(INDEX(Lists!$C$1:$C$7,MATCH(C642,Lists!$A$1:$A$7,0)),0)))</f>
      </c>
      <c r="J642" s="22">
        <f>IF(A642="",0,IF(YEAR(A642)&lt;&gt;Properties!$C$5,0,N(D642)*IFERROR(INDEX(Lists!$D$1:$D$7,MATCH(C642,Lists!$A$1:$A$7,0)),0)))</f>
      </c>
    </row>
    <row r="643" spans="1:10" x14ac:dyDescent="0.25">
      <c r="A643" s="11"/>
      <c r="B643" s="19"/>
      <c r="C643" s="19"/>
      <c r="D643" s="23"/>
      <c r="E643" s="19"/>
      <c r="F643" s="13">
        <f>IF(B643="","",IFERROR(INDEX(Leases!$B$2:$B$101,MATCH(B643,Leases!$A$2:$A$101,0)),""))</f>
      </c>
      <c r="G643" s="16">
        <f>IF(A643="","",MONTH(A643))</f>
      </c>
      <c r="H643" s="22">
        <f>IF(A643="",0,IF(YEAR(A643)&lt;&gt;Properties!$C$5,0,N(D643)*IFERROR(INDEX(Lists!$B$1:$B$7,MATCH(C643,Lists!$A$1:$A$7,0)),0)))</f>
      </c>
      <c r="I643" s="22">
        <f>IF(A643="",0,IF(YEAR(A643)&lt;&gt;Properties!$C$5,0,N(D643)*IFERROR(INDEX(Lists!$C$1:$C$7,MATCH(C643,Lists!$A$1:$A$7,0)),0)))</f>
      </c>
      <c r="J643" s="22">
        <f>IF(A643="",0,IF(YEAR(A643)&lt;&gt;Properties!$C$5,0,N(D643)*IFERROR(INDEX(Lists!$D$1:$D$7,MATCH(C643,Lists!$A$1:$A$7,0)),0)))</f>
      </c>
    </row>
    <row r="644" spans="1:10" x14ac:dyDescent="0.25">
      <c r="A644" s="11"/>
      <c r="B644" s="19"/>
      <c r="C644" s="19"/>
      <c r="D644" s="23"/>
      <c r="E644" s="19"/>
      <c r="F644" s="13">
        <f>IF(B644="","",IFERROR(INDEX(Leases!$B$2:$B$101,MATCH(B644,Leases!$A$2:$A$101,0)),""))</f>
      </c>
      <c r="G644" s="16">
        <f>IF(A644="","",MONTH(A644))</f>
      </c>
      <c r="H644" s="22">
        <f>IF(A644="",0,IF(YEAR(A644)&lt;&gt;Properties!$C$5,0,N(D644)*IFERROR(INDEX(Lists!$B$1:$B$7,MATCH(C644,Lists!$A$1:$A$7,0)),0)))</f>
      </c>
      <c r="I644" s="22">
        <f>IF(A644="",0,IF(YEAR(A644)&lt;&gt;Properties!$C$5,0,N(D644)*IFERROR(INDEX(Lists!$C$1:$C$7,MATCH(C644,Lists!$A$1:$A$7,0)),0)))</f>
      </c>
      <c r="J644" s="22">
        <f>IF(A644="",0,IF(YEAR(A644)&lt;&gt;Properties!$C$5,0,N(D644)*IFERROR(INDEX(Lists!$D$1:$D$7,MATCH(C644,Lists!$A$1:$A$7,0)),0)))</f>
      </c>
    </row>
    <row r="645" spans="1:10" x14ac:dyDescent="0.25">
      <c r="A645" s="11"/>
      <c r="B645" s="19"/>
      <c r="C645" s="19"/>
      <c r="D645" s="23"/>
      <c r="E645" s="19"/>
      <c r="F645" s="13">
        <f>IF(B645="","",IFERROR(INDEX(Leases!$B$2:$B$101,MATCH(B645,Leases!$A$2:$A$101,0)),""))</f>
      </c>
      <c r="G645" s="16">
        <f>IF(A645="","",MONTH(A645))</f>
      </c>
      <c r="H645" s="22">
        <f>IF(A645="",0,IF(YEAR(A645)&lt;&gt;Properties!$C$5,0,N(D645)*IFERROR(INDEX(Lists!$B$1:$B$7,MATCH(C645,Lists!$A$1:$A$7,0)),0)))</f>
      </c>
      <c r="I645" s="22">
        <f>IF(A645="",0,IF(YEAR(A645)&lt;&gt;Properties!$C$5,0,N(D645)*IFERROR(INDEX(Lists!$C$1:$C$7,MATCH(C645,Lists!$A$1:$A$7,0)),0)))</f>
      </c>
      <c r="J645" s="22">
        <f>IF(A645="",0,IF(YEAR(A645)&lt;&gt;Properties!$C$5,0,N(D645)*IFERROR(INDEX(Lists!$D$1:$D$7,MATCH(C645,Lists!$A$1:$A$7,0)),0)))</f>
      </c>
    </row>
    <row r="646" spans="1:10" x14ac:dyDescent="0.25">
      <c r="A646" s="11"/>
      <c r="B646" s="19"/>
      <c r="C646" s="19"/>
      <c r="D646" s="23"/>
      <c r="E646" s="19"/>
      <c r="F646" s="13">
        <f>IF(B646="","",IFERROR(INDEX(Leases!$B$2:$B$101,MATCH(B646,Leases!$A$2:$A$101,0)),""))</f>
      </c>
      <c r="G646" s="16">
        <f>IF(A646="","",MONTH(A646))</f>
      </c>
      <c r="H646" s="22">
        <f>IF(A646="",0,IF(YEAR(A646)&lt;&gt;Properties!$C$5,0,N(D646)*IFERROR(INDEX(Lists!$B$1:$B$7,MATCH(C646,Lists!$A$1:$A$7,0)),0)))</f>
      </c>
      <c r="I646" s="22">
        <f>IF(A646="",0,IF(YEAR(A646)&lt;&gt;Properties!$C$5,0,N(D646)*IFERROR(INDEX(Lists!$C$1:$C$7,MATCH(C646,Lists!$A$1:$A$7,0)),0)))</f>
      </c>
      <c r="J646" s="22">
        <f>IF(A646="",0,IF(YEAR(A646)&lt;&gt;Properties!$C$5,0,N(D646)*IFERROR(INDEX(Lists!$D$1:$D$7,MATCH(C646,Lists!$A$1:$A$7,0)),0)))</f>
      </c>
    </row>
    <row r="647" spans="1:10" x14ac:dyDescent="0.25">
      <c r="A647" s="11"/>
      <c r="B647" s="19"/>
      <c r="C647" s="19"/>
      <c r="D647" s="23"/>
      <c r="E647" s="19"/>
      <c r="F647" s="13">
        <f>IF(B647="","",IFERROR(INDEX(Leases!$B$2:$B$101,MATCH(B647,Leases!$A$2:$A$101,0)),""))</f>
      </c>
      <c r="G647" s="16">
        <f>IF(A647="","",MONTH(A647))</f>
      </c>
      <c r="H647" s="22">
        <f>IF(A647="",0,IF(YEAR(A647)&lt;&gt;Properties!$C$5,0,N(D647)*IFERROR(INDEX(Lists!$B$1:$B$7,MATCH(C647,Lists!$A$1:$A$7,0)),0)))</f>
      </c>
      <c r="I647" s="22">
        <f>IF(A647="",0,IF(YEAR(A647)&lt;&gt;Properties!$C$5,0,N(D647)*IFERROR(INDEX(Lists!$C$1:$C$7,MATCH(C647,Lists!$A$1:$A$7,0)),0)))</f>
      </c>
      <c r="J647" s="22">
        <f>IF(A647="",0,IF(YEAR(A647)&lt;&gt;Properties!$C$5,0,N(D647)*IFERROR(INDEX(Lists!$D$1:$D$7,MATCH(C647,Lists!$A$1:$A$7,0)),0)))</f>
      </c>
    </row>
    <row r="648" spans="1:10" x14ac:dyDescent="0.25">
      <c r="A648" s="11"/>
      <c r="B648" s="19"/>
      <c r="C648" s="19"/>
      <c r="D648" s="23"/>
      <c r="E648" s="19"/>
      <c r="F648" s="13">
        <f>IF(B648="","",IFERROR(INDEX(Leases!$B$2:$B$101,MATCH(B648,Leases!$A$2:$A$101,0)),""))</f>
      </c>
      <c r="G648" s="16">
        <f>IF(A648="","",MONTH(A648))</f>
      </c>
      <c r="H648" s="22">
        <f>IF(A648="",0,IF(YEAR(A648)&lt;&gt;Properties!$C$5,0,N(D648)*IFERROR(INDEX(Lists!$B$1:$B$7,MATCH(C648,Lists!$A$1:$A$7,0)),0)))</f>
      </c>
      <c r="I648" s="22">
        <f>IF(A648="",0,IF(YEAR(A648)&lt;&gt;Properties!$C$5,0,N(D648)*IFERROR(INDEX(Lists!$C$1:$C$7,MATCH(C648,Lists!$A$1:$A$7,0)),0)))</f>
      </c>
      <c r="J648" s="22">
        <f>IF(A648="",0,IF(YEAR(A648)&lt;&gt;Properties!$C$5,0,N(D648)*IFERROR(INDEX(Lists!$D$1:$D$7,MATCH(C648,Lists!$A$1:$A$7,0)),0)))</f>
      </c>
    </row>
    <row r="649" spans="1:10" x14ac:dyDescent="0.25">
      <c r="A649" s="11"/>
      <c r="B649" s="19"/>
      <c r="C649" s="19"/>
      <c r="D649" s="23"/>
      <c r="E649" s="19"/>
      <c r="F649" s="13">
        <f>IF(B649="","",IFERROR(INDEX(Leases!$B$2:$B$101,MATCH(B649,Leases!$A$2:$A$101,0)),""))</f>
      </c>
      <c r="G649" s="16">
        <f>IF(A649="","",MONTH(A649))</f>
      </c>
      <c r="H649" s="22">
        <f>IF(A649="",0,IF(YEAR(A649)&lt;&gt;Properties!$C$5,0,N(D649)*IFERROR(INDEX(Lists!$B$1:$B$7,MATCH(C649,Lists!$A$1:$A$7,0)),0)))</f>
      </c>
      <c r="I649" s="22">
        <f>IF(A649="",0,IF(YEAR(A649)&lt;&gt;Properties!$C$5,0,N(D649)*IFERROR(INDEX(Lists!$C$1:$C$7,MATCH(C649,Lists!$A$1:$A$7,0)),0)))</f>
      </c>
      <c r="J649" s="22">
        <f>IF(A649="",0,IF(YEAR(A649)&lt;&gt;Properties!$C$5,0,N(D649)*IFERROR(INDEX(Lists!$D$1:$D$7,MATCH(C649,Lists!$A$1:$A$7,0)),0)))</f>
      </c>
    </row>
    <row r="650" spans="1:10" x14ac:dyDescent="0.25">
      <c r="A650" s="11"/>
      <c r="B650" s="19"/>
      <c r="C650" s="19"/>
      <c r="D650" s="23"/>
      <c r="E650" s="19"/>
      <c r="F650" s="13">
        <f>IF(B650="","",IFERROR(INDEX(Leases!$B$2:$B$101,MATCH(B650,Leases!$A$2:$A$101,0)),""))</f>
      </c>
      <c r="G650" s="16">
        <f>IF(A650="","",MONTH(A650))</f>
      </c>
      <c r="H650" s="22">
        <f>IF(A650="",0,IF(YEAR(A650)&lt;&gt;Properties!$C$5,0,N(D650)*IFERROR(INDEX(Lists!$B$1:$B$7,MATCH(C650,Lists!$A$1:$A$7,0)),0)))</f>
      </c>
      <c r="I650" s="22">
        <f>IF(A650="",0,IF(YEAR(A650)&lt;&gt;Properties!$C$5,0,N(D650)*IFERROR(INDEX(Lists!$C$1:$C$7,MATCH(C650,Lists!$A$1:$A$7,0)),0)))</f>
      </c>
      <c r="J650" s="22">
        <f>IF(A650="",0,IF(YEAR(A650)&lt;&gt;Properties!$C$5,0,N(D650)*IFERROR(INDEX(Lists!$D$1:$D$7,MATCH(C650,Lists!$A$1:$A$7,0)),0)))</f>
      </c>
    </row>
    <row r="651" spans="1:10" x14ac:dyDescent="0.25">
      <c r="A651" s="11"/>
      <c r="B651" s="19"/>
      <c r="C651" s="19"/>
      <c r="D651" s="23"/>
      <c r="E651" s="19"/>
      <c r="F651" s="13">
        <f>IF(B651="","",IFERROR(INDEX(Leases!$B$2:$B$101,MATCH(B651,Leases!$A$2:$A$101,0)),""))</f>
      </c>
      <c r="G651" s="16">
        <f>IF(A651="","",MONTH(A651))</f>
      </c>
      <c r="H651" s="22">
        <f>IF(A651="",0,IF(YEAR(A651)&lt;&gt;Properties!$C$5,0,N(D651)*IFERROR(INDEX(Lists!$B$1:$B$7,MATCH(C651,Lists!$A$1:$A$7,0)),0)))</f>
      </c>
      <c r="I651" s="22">
        <f>IF(A651="",0,IF(YEAR(A651)&lt;&gt;Properties!$C$5,0,N(D651)*IFERROR(INDEX(Lists!$C$1:$C$7,MATCH(C651,Lists!$A$1:$A$7,0)),0)))</f>
      </c>
      <c r="J651" s="22">
        <f>IF(A651="",0,IF(YEAR(A651)&lt;&gt;Properties!$C$5,0,N(D651)*IFERROR(INDEX(Lists!$D$1:$D$7,MATCH(C651,Lists!$A$1:$A$7,0)),0)))</f>
      </c>
    </row>
    <row r="652" spans="1:10" x14ac:dyDescent="0.25">
      <c r="A652" s="11"/>
      <c r="B652" s="19"/>
      <c r="C652" s="19"/>
      <c r="D652" s="23"/>
      <c r="E652" s="19"/>
      <c r="F652" s="13">
        <f>IF(B652="","",IFERROR(INDEX(Leases!$B$2:$B$101,MATCH(B652,Leases!$A$2:$A$101,0)),""))</f>
      </c>
      <c r="G652" s="16">
        <f>IF(A652="","",MONTH(A652))</f>
      </c>
      <c r="H652" s="22">
        <f>IF(A652="",0,IF(YEAR(A652)&lt;&gt;Properties!$C$5,0,N(D652)*IFERROR(INDEX(Lists!$B$1:$B$7,MATCH(C652,Lists!$A$1:$A$7,0)),0)))</f>
      </c>
      <c r="I652" s="22">
        <f>IF(A652="",0,IF(YEAR(A652)&lt;&gt;Properties!$C$5,0,N(D652)*IFERROR(INDEX(Lists!$C$1:$C$7,MATCH(C652,Lists!$A$1:$A$7,0)),0)))</f>
      </c>
      <c r="J652" s="22">
        <f>IF(A652="",0,IF(YEAR(A652)&lt;&gt;Properties!$C$5,0,N(D652)*IFERROR(INDEX(Lists!$D$1:$D$7,MATCH(C652,Lists!$A$1:$A$7,0)),0)))</f>
      </c>
    </row>
    <row r="653" spans="1:10" x14ac:dyDescent="0.25">
      <c r="A653" s="11"/>
      <c r="B653" s="19"/>
      <c r="C653" s="19"/>
      <c r="D653" s="23"/>
      <c r="E653" s="19"/>
      <c r="F653" s="13">
        <f>IF(B653="","",IFERROR(INDEX(Leases!$B$2:$B$101,MATCH(B653,Leases!$A$2:$A$101,0)),""))</f>
      </c>
      <c r="G653" s="16">
        <f>IF(A653="","",MONTH(A653))</f>
      </c>
      <c r="H653" s="22">
        <f>IF(A653="",0,IF(YEAR(A653)&lt;&gt;Properties!$C$5,0,N(D653)*IFERROR(INDEX(Lists!$B$1:$B$7,MATCH(C653,Lists!$A$1:$A$7,0)),0)))</f>
      </c>
      <c r="I653" s="22">
        <f>IF(A653="",0,IF(YEAR(A653)&lt;&gt;Properties!$C$5,0,N(D653)*IFERROR(INDEX(Lists!$C$1:$C$7,MATCH(C653,Lists!$A$1:$A$7,0)),0)))</f>
      </c>
      <c r="J653" s="22">
        <f>IF(A653="",0,IF(YEAR(A653)&lt;&gt;Properties!$C$5,0,N(D653)*IFERROR(INDEX(Lists!$D$1:$D$7,MATCH(C653,Lists!$A$1:$A$7,0)),0)))</f>
      </c>
    </row>
    <row r="654" spans="1:10" x14ac:dyDescent="0.25">
      <c r="A654" s="11"/>
      <c r="B654" s="19"/>
      <c r="C654" s="19"/>
      <c r="D654" s="23"/>
      <c r="E654" s="19"/>
      <c r="F654" s="13">
        <f>IF(B654="","",IFERROR(INDEX(Leases!$B$2:$B$101,MATCH(B654,Leases!$A$2:$A$101,0)),""))</f>
      </c>
      <c r="G654" s="16">
        <f>IF(A654="","",MONTH(A654))</f>
      </c>
      <c r="H654" s="22">
        <f>IF(A654="",0,IF(YEAR(A654)&lt;&gt;Properties!$C$5,0,N(D654)*IFERROR(INDEX(Lists!$B$1:$B$7,MATCH(C654,Lists!$A$1:$A$7,0)),0)))</f>
      </c>
      <c r="I654" s="22">
        <f>IF(A654="",0,IF(YEAR(A654)&lt;&gt;Properties!$C$5,0,N(D654)*IFERROR(INDEX(Lists!$C$1:$C$7,MATCH(C654,Lists!$A$1:$A$7,0)),0)))</f>
      </c>
      <c r="J654" s="22">
        <f>IF(A654="",0,IF(YEAR(A654)&lt;&gt;Properties!$C$5,0,N(D654)*IFERROR(INDEX(Lists!$D$1:$D$7,MATCH(C654,Lists!$A$1:$A$7,0)),0)))</f>
      </c>
    </row>
    <row r="655" spans="1:10" x14ac:dyDescent="0.25">
      <c r="A655" s="11"/>
      <c r="B655" s="19"/>
      <c r="C655" s="19"/>
      <c r="D655" s="23"/>
      <c r="E655" s="19"/>
      <c r="F655" s="13">
        <f>IF(B655="","",IFERROR(INDEX(Leases!$B$2:$B$101,MATCH(B655,Leases!$A$2:$A$101,0)),""))</f>
      </c>
      <c r="G655" s="16">
        <f>IF(A655="","",MONTH(A655))</f>
      </c>
      <c r="H655" s="22">
        <f>IF(A655="",0,IF(YEAR(A655)&lt;&gt;Properties!$C$5,0,N(D655)*IFERROR(INDEX(Lists!$B$1:$B$7,MATCH(C655,Lists!$A$1:$A$7,0)),0)))</f>
      </c>
      <c r="I655" s="22">
        <f>IF(A655="",0,IF(YEAR(A655)&lt;&gt;Properties!$C$5,0,N(D655)*IFERROR(INDEX(Lists!$C$1:$C$7,MATCH(C655,Lists!$A$1:$A$7,0)),0)))</f>
      </c>
      <c r="J655" s="22">
        <f>IF(A655="",0,IF(YEAR(A655)&lt;&gt;Properties!$C$5,0,N(D655)*IFERROR(INDEX(Lists!$D$1:$D$7,MATCH(C655,Lists!$A$1:$A$7,0)),0)))</f>
      </c>
    </row>
    <row r="656" spans="1:10" x14ac:dyDescent="0.25">
      <c r="A656" s="11"/>
      <c r="B656" s="19"/>
      <c r="C656" s="19"/>
      <c r="D656" s="23"/>
      <c r="E656" s="19"/>
      <c r="F656" s="13">
        <f>IF(B656="","",IFERROR(INDEX(Leases!$B$2:$B$101,MATCH(B656,Leases!$A$2:$A$101,0)),""))</f>
      </c>
      <c r="G656" s="16">
        <f>IF(A656="","",MONTH(A656))</f>
      </c>
      <c r="H656" s="22">
        <f>IF(A656="",0,IF(YEAR(A656)&lt;&gt;Properties!$C$5,0,N(D656)*IFERROR(INDEX(Lists!$B$1:$B$7,MATCH(C656,Lists!$A$1:$A$7,0)),0)))</f>
      </c>
      <c r="I656" s="22">
        <f>IF(A656="",0,IF(YEAR(A656)&lt;&gt;Properties!$C$5,0,N(D656)*IFERROR(INDEX(Lists!$C$1:$C$7,MATCH(C656,Lists!$A$1:$A$7,0)),0)))</f>
      </c>
      <c r="J656" s="22">
        <f>IF(A656="",0,IF(YEAR(A656)&lt;&gt;Properties!$C$5,0,N(D656)*IFERROR(INDEX(Lists!$D$1:$D$7,MATCH(C656,Lists!$A$1:$A$7,0)),0)))</f>
      </c>
    </row>
    <row r="657" spans="1:10" x14ac:dyDescent="0.25">
      <c r="A657" s="11"/>
      <c r="B657" s="19"/>
      <c r="C657" s="19"/>
      <c r="D657" s="23"/>
      <c r="E657" s="19"/>
      <c r="F657" s="13">
        <f>IF(B657="","",IFERROR(INDEX(Leases!$B$2:$B$101,MATCH(B657,Leases!$A$2:$A$101,0)),""))</f>
      </c>
      <c r="G657" s="16">
        <f>IF(A657="","",MONTH(A657))</f>
      </c>
      <c r="H657" s="22">
        <f>IF(A657="",0,IF(YEAR(A657)&lt;&gt;Properties!$C$5,0,N(D657)*IFERROR(INDEX(Lists!$B$1:$B$7,MATCH(C657,Lists!$A$1:$A$7,0)),0)))</f>
      </c>
      <c r="I657" s="22">
        <f>IF(A657="",0,IF(YEAR(A657)&lt;&gt;Properties!$C$5,0,N(D657)*IFERROR(INDEX(Lists!$C$1:$C$7,MATCH(C657,Lists!$A$1:$A$7,0)),0)))</f>
      </c>
      <c r="J657" s="22">
        <f>IF(A657="",0,IF(YEAR(A657)&lt;&gt;Properties!$C$5,0,N(D657)*IFERROR(INDEX(Lists!$D$1:$D$7,MATCH(C657,Lists!$A$1:$A$7,0)),0)))</f>
      </c>
    </row>
    <row r="658" spans="1:10" x14ac:dyDescent="0.25">
      <c r="A658" s="11"/>
      <c r="B658" s="19"/>
      <c r="C658" s="19"/>
      <c r="D658" s="23"/>
      <c r="E658" s="19"/>
      <c r="F658" s="13">
        <f>IF(B658="","",IFERROR(INDEX(Leases!$B$2:$B$101,MATCH(B658,Leases!$A$2:$A$101,0)),""))</f>
      </c>
      <c r="G658" s="16">
        <f>IF(A658="","",MONTH(A658))</f>
      </c>
      <c r="H658" s="22">
        <f>IF(A658="",0,IF(YEAR(A658)&lt;&gt;Properties!$C$5,0,N(D658)*IFERROR(INDEX(Lists!$B$1:$B$7,MATCH(C658,Lists!$A$1:$A$7,0)),0)))</f>
      </c>
      <c r="I658" s="22">
        <f>IF(A658="",0,IF(YEAR(A658)&lt;&gt;Properties!$C$5,0,N(D658)*IFERROR(INDEX(Lists!$C$1:$C$7,MATCH(C658,Lists!$A$1:$A$7,0)),0)))</f>
      </c>
      <c r="J658" s="22">
        <f>IF(A658="",0,IF(YEAR(A658)&lt;&gt;Properties!$C$5,0,N(D658)*IFERROR(INDEX(Lists!$D$1:$D$7,MATCH(C658,Lists!$A$1:$A$7,0)),0)))</f>
      </c>
    </row>
    <row r="659" spans="1:10" x14ac:dyDescent="0.25">
      <c r="A659" s="11"/>
      <c r="B659" s="19"/>
      <c r="C659" s="19"/>
      <c r="D659" s="23"/>
      <c r="E659" s="19"/>
      <c r="F659" s="13">
        <f>IF(B659="","",IFERROR(INDEX(Leases!$B$2:$B$101,MATCH(B659,Leases!$A$2:$A$101,0)),""))</f>
      </c>
      <c r="G659" s="16">
        <f>IF(A659="","",MONTH(A659))</f>
      </c>
      <c r="H659" s="22">
        <f>IF(A659="",0,IF(YEAR(A659)&lt;&gt;Properties!$C$5,0,N(D659)*IFERROR(INDEX(Lists!$B$1:$B$7,MATCH(C659,Lists!$A$1:$A$7,0)),0)))</f>
      </c>
      <c r="I659" s="22">
        <f>IF(A659="",0,IF(YEAR(A659)&lt;&gt;Properties!$C$5,0,N(D659)*IFERROR(INDEX(Lists!$C$1:$C$7,MATCH(C659,Lists!$A$1:$A$7,0)),0)))</f>
      </c>
      <c r="J659" s="22">
        <f>IF(A659="",0,IF(YEAR(A659)&lt;&gt;Properties!$C$5,0,N(D659)*IFERROR(INDEX(Lists!$D$1:$D$7,MATCH(C659,Lists!$A$1:$A$7,0)),0)))</f>
      </c>
    </row>
    <row r="660" spans="1:10" x14ac:dyDescent="0.25">
      <c r="A660" s="11"/>
      <c r="B660" s="19"/>
      <c r="C660" s="19"/>
      <c r="D660" s="23"/>
      <c r="E660" s="19"/>
      <c r="F660" s="13">
        <f>IF(B660="","",IFERROR(INDEX(Leases!$B$2:$B$101,MATCH(B660,Leases!$A$2:$A$101,0)),""))</f>
      </c>
      <c r="G660" s="16">
        <f>IF(A660="","",MONTH(A660))</f>
      </c>
      <c r="H660" s="22">
        <f>IF(A660="",0,IF(YEAR(A660)&lt;&gt;Properties!$C$5,0,N(D660)*IFERROR(INDEX(Lists!$B$1:$B$7,MATCH(C660,Lists!$A$1:$A$7,0)),0)))</f>
      </c>
      <c r="I660" s="22">
        <f>IF(A660="",0,IF(YEAR(A660)&lt;&gt;Properties!$C$5,0,N(D660)*IFERROR(INDEX(Lists!$C$1:$C$7,MATCH(C660,Lists!$A$1:$A$7,0)),0)))</f>
      </c>
      <c r="J660" s="22">
        <f>IF(A660="",0,IF(YEAR(A660)&lt;&gt;Properties!$C$5,0,N(D660)*IFERROR(INDEX(Lists!$D$1:$D$7,MATCH(C660,Lists!$A$1:$A$7,0)),0)))</f>
      </c>
    </row>
    <row r="661" spans="1:10" x14ac:dyDescent="0.25">
      <c r="A661" s="11"/>
      <c r="B661" s="19"/>
      <c r="C661" s="19"/>
      <c r="D661" s="23"/>
      <c r="E661" s="19"/>
      <c r="F661" s="13">
        <f>IF(B661="","",IFERROR(INDEX(Leases!$B$2:$B$101,MATCH(B661,Leases!$A$2:$A$101,0)),""))</f>
      </c>
      <c r="G661" s="16">
        <f>IF(A661="","",MONTH(A661))</f>
      </c>
      <c r="H661" s="22">
        <f>IF(A661="",0,IF(YEAR(A661)&lt;&gt;Properties!$C$5,0,N(D661)*IFERROR(INDEX(Lists!$B$1:$B$7,MATCH(C661,Lists!$A$1:$A$7,0)),0)))</f>
      </c>
      <c r="I661" s="22">
        <f>IF(A661="",0,IF(YEAR(A661)&lt;&gt;Properties!$C$5,0,N(D661)*IFERROR(INDEX(Lists!$C$1:$C$7,MATCH(C661,Lists!$A$1:$A$7,0)),0)))</f>
      </c>
      <c r="J661" s="22">
        <f>IF(A661="",0,IF(YEAR(A661)&lt;&gt;Properties!$C$5,0,N(D661)*IFERROR(INDEX(Lists!$D$1:$D$7,MATCH(C661,Lists!$A$1:$A$7,0)),0)))</f>
      </c>
    </row>
    <row r="662" spans="1:10" x14ac:dyDescent="0.25">
      <c r="A662" s="11"/>
      <c r="B662" s="19"/>
      <c r="C662" s="19"/>
      <c r="D662" s="23"/>
      <c r="E662" s="19"/>
      <c r="F662" s="13">
        <f>IF(B662="","",IFERROR(INDEX(Leases!$B$2:$B$101,MATCH(B662,Leases!$A$2:$A$101,0)),""))</f>
      </c>
      <c r="G662" s="16">
        <f>IF(A662="","",MONTH(A662))</f>
      </c>
      <c r="H662" s="22">
        <f>IF(A662="",0,IF(YEAR(A662)&lt;&gt;Properties!$C$5,0,N(D662)*IFERROR(INDEX(Lists!$B$1:$B$7,MATCH(C662,Lists!$A$1:$A$7,0)),0)))</f>
      </c>
      <c r="I662" s="22">
        <f>IF(A662="",0,IF(YEAR(A662)&lt;&gt;Properties!$C$5,0,N(D662)*IFERROR(INDEX(Lists!$C$1:$C$7,MATCH(C662,Lists!$A$1:$A$7,0)),0)))</f>
      </c>
      <c r="J662" s="22">
        <f>IF(A662="",0,IF(YEAR(A662)&lt;&gt;Properties!$C$5,0,N(D662)*IFERROR(INDEX(Lists!$D$1:$D$7,MATCH(C662,Lists!$A$1:$A$7,0)),0)))</f>
      </c>
    </row>
    <row r="663" spans="1:10" x14ac:dyDescent="0.25">
      <c r="A663" s="11"/>
      <c r="B663" s="19"/>
      <c r="C663" s="19"/>
      <c r="D663" s="23"/>
      <c r="E663" s="19"/>
      <c r="F663" s="13">
        <f>IF(B663="","",IFERROR(INDEX(Leases!$B$2:$B$101,MATCH(B663,Leases!$A$2:$A$101,0)),""))</f>
      </c>
      <c r="G663" s="16">
        <f>IF(A663="","",MONTH(A663))</f>
      </c>
      <c r="H663" s="22">
        <f>IF(A663="",0,IF(YEAR(A663)&lt;&gt;Properties!$C$5,0,N(D663)*IFERROR(INDEX(Lists!$B$1:$B$7,MATCH(C663,Lists!$A$1:$A$7,0)),0)))</f>
      </c>
      <c r="I663" s="22">
        <f>IF(A663="",0,IF(YEAR(A663)&lt;&gt;Properties!$C$5,0,N(D663)*IFERROR(INDEX(Lists!$C$1:$C$7,MATCH(C663,Lists!$A$1:$A$7,0)),0)))</f>
      </c>
      <c r="J663" s="22">
        <f>IF(A663="",0,IF(YEAR(A663)&lt;&gt;Properties!$C$5,0,N(D663)*IFERROR(INDEX(Lists!$D$1:$D$7,MATCH(C663,Lists!$A$1:$A$7,0)),0)))</f>
      </c>
    </row>
    <row r="664" spans="1:10" x14ac:dyDescent="0.25">
      <c r="A664" s="11"/>
      <c r="B664" s="19"/>
      <c r="C664" s="19"/>
      <c r="D664" s="23"/>
      <c r="E664" s="19"/>
      <c r="F664" s="13">
        <f>IF(B664="","",IFERROR(INDEX(Leases!$B$2:$B$101,MATCH(B664,Leases!$A$2:$A$101,0)),""))</f>
      </c>
      <c r="G664" s="16">
        <f>IF(A664="","",MONTH(A664))</f>
      </c>
      <c r="H664" s="22">
        <f>IF(A664="",0,IF(YEAR(A664)&lt;&gt;Properties!$C$5,0,N(D664)*IFERROR(INDEX(Lists!$B$1:$B$7,MATCH(C664,Lists!$A$1:$A$7,0)),0)))</f>
      </c>
      <c r="I664" s="22">
        <f>IF(A664="",0,IF(YEAR(A664)&lt;&gt;Properties!$C$5,0,N(D664)*IFERROR(INDEX(Lists!$C$1:$C$7,MATCH(C664,Lists!$A$1:$A$7,0)),0)))</f>
      </c>
      <c r="J664" s="22">
        <f>IF(A664="",0,IF(YEAR(A664)&lt;&gt;Properties!$C$5,0,N(D664)*IFERROR(INDEX(Lists!$D$1:$D$7,MATCH(C664,Lists!$A$1:$A$7,0)),0)))</f>
      </c>
    </row>
    <row r="665" spans="1:10" x14ac:dyDescent="0.25">
      <c r="A665" s="11"/>
      <c r="B665" s="19"/>
      <c r="C665" s="19"/>
      <c r="D665" s="23"/>
      <c r="E665" s="19"/>
      <c r="F665" s="13">
        <f>IF(B665="","",IFERROR(INDEX(Leases!$B$2:$B$101,MATCH(B665,Leases!$A$2:$A$101,0)),""))</f>
      </c>
      <c r="G665" s="16">
        <f>IF(A665="","",MONTH(A665))</f>
      </c>
      <c r="H665" s="22">
        <f>IF(A665="",0,IF(YEAR(A665)&lt;&gt;Properties!$C$5,0,N(D665)*IFERROR(INDEX(Lists!$B$1:$B$7,MATCH(C665,Lists!$A$1:$A$7,0)),0)))</f>
      </c>
      <c r="I665" s="22">
        <f>IF(A665="",0,IF(YEAR(A665)&lt;&gt;Properties!$C$5,0,N(D665)*IFERROR(INDEX(Lists!$C$1:$C$7,MATCH(C665,Lists!$A$1:$A$7,0)),0)))</f>
      </c>
      <c r="J665" s="22">
        <f>IF(A665="",0,IF(YEAR(A665)&lt;&gt;Properties!$C$5,0,N(D665)*IFERROR(INDEX(Lists!$D$1:$D$7,MATCH(C665,Lists!$A$1:$A$7,0)),0)))</f>
      </c>
    </row>
    <row r="666" spans="1:10" x14ac:dyDescent="0.25">
      <c r="A666" s="11"/>
      <c r="B666" s="19"/>
      <c r="C666" s="19"/>
      <c r="D666" s="23"/>
      <c r="E666" s="19"/>
      <c r="F666" s="13">
        <f>IF(B666="","",IFERROR(INDEX(Leases!$B$2:$B$101,MATCH(B666,Leases!$A$2:$A$101,0)),""))</f>
      </c>
      <c r="G666" s="16">
        <f>IF(A666="","",MONTH(A666))</f>
      </c>
      <c r="H666" s="22">
        <f>IF(A666="",0,IF(YEAR(A666)&lt;&gt;Properties!$C$5,0,N(D666)*IFERROR(INDEX(Lists!$B$1:$B$7,MATCH(C666,Lists!$A$1:$A$7,0)),0)))</f>
      </c>
      <c r="I666" s="22">
        <f>IF(A666="",0,IF(YEAR(A666)&lt;&gt;Properties!$C$5,0,N(D666)*IFERROR(INDEX(Lists!$C$1:$C$7,MATCH(C666,Lists!$A$1:$A$7,0)),0)))</f>
      </c>
      <c r="J666" s="22">
        <f>IF(A666="",0,IF(YEAR(A666)&lt;&gt;Properties!$C$5,0,N(D666)*IFERROR(INDEX(Lists!$D$1:$D$7,MATCH(C666,Lists!$A$1:$A$7,0)),0)))</f>
      </c>
    </row>
    <row r="667" spans="1:10" x14ac:dyDescent="0.25">
      <c r="A667" s="11"/>
      <c r="B667" s="19"/>
      <c r="C667" s="19"/>
      <c r="D667" s="23"/>
      <c r="E667" s="19"/>
      <c r="F667" s="13">
        <f>IF(B667="","",IFERROR(INDEX(Leases!$B$2:$B$101,MATCH(B667,Leases!$A$2:$A$101,0)),""))</f>
      </c>
      <c r="G667" s="16">
        <f>IF(A667="","",MONTH(A667))</f>
      </c>
      <c r="H667" s="22">
        <f>IF(A667="",0,IF(YEAR(A667)&lt;&gt;Properties!$C$5,0,N(D667)*IFERROR(INDEX(Lists!$B$1:$B$7,MATCH(C667,Lists!$A$1:$A$7,0)),0)))</f>
      </c>
      <c r="I667" s="22">
        <f>IF(A667="",0,IF(YEAR(A667)&lt;&gt;Properties!$C$5,0,N(D667)*IFERROR(INDEX(Lists!$C$1:$C$7,MATCH(C667,Lists!$A$1:$A$7,0)),0)))</f>
      </c>
      <c r="J667" s="22">
        <f>IF(A667="",0,IF(YEAR(A667)&lt;&gt;Properties!$C$5,0,N(D667)*IFERROR(INDEX(Lists!$D$1:$D$7,MATCH(C667,Lists!$A$1:$A$7,0)),0)))</f>
      </c>
    </row>
    <row r="668" spans="1:10" x14ac:dyDescent="0.25">
      <c r="A668" s="11"/>
      <c r="B668" s="19"/>
      <c r="C668" s="19"/>
      <c r="D668" s="23"/>
      <c r="E668" s="19"/>
      <c r="F668" s="13">
        <f>IF(B668="","",IFERROR(INDEX(Leases!$B$2:$B$101,MATCH(B668,Leases!$A$2:$A$101,0)),""))</f>
      </c>
      <c r="G668" s="16">
        <f>IF(A668="","",MONTH(A668))</f>
      </c>
      <c r="H668" s="22">
        <f>IF(A668="",0,IF(YEAR(A668)&lt;&gt;Properties!$C$5,0,N(D668)*IFERROR(INDEX(Lists!$B$1:$B$7,MATCH(C668,Lists!$A$1:$A$7,0)),0)))</f>
      </c>
      <c r="I668" s="22">
        <f>IF(A668="",0,IF(YEAR(A668)&lt;&gt;Properties!$C$5,0,N(D668)*IFERROR(INDEX(Lists!$C$1:$C$7,MATCH(C668,Lists!$A$1:$A$7,0)),0)))</f>
      </c>
      <c r="J668" s="22">
        <f>IF(A668="",0,IF(YEAR(A668)&lt;&gt;Properties!$C$5,0,N(D668)*IFERROR(INDEX(Lists!$D$1:$D$7,MATCH(C668,Lists!$A$1:$A$7,0)),0)))</f>
      </c>
    </row>
    <row r="669" spans="1:10" x14ac:dyDescent="0.25">
      <c r="A669" s="11"/>
      <c r="B669" s="19"/>
      <c r="C669" s="19"/>
      <c r="D669" s="23"/>
      <c r="E669" s="19"/>
      <c r="F669" s="13">
        <f>IF(B669="","",IFERROR(INDEX(Leases!$B$2:$B$101,MATCH(B669,Leases!$A$2:$A$101,0)),""))</f>
      </c>
      <c r="G669" s="16">
        <f>IF(A669="","",MONTH(A669))</f>
      </c>
      <c r="H669" s="22">
        <f>IF(A669="",0,IF(YEAR(A669)&lt;&gt;Properties!$C$5,0,N(D669)*IFERROR(INDEX(Lists!$B$1:$B$7,MATCH(C669,Lists!$A$1:$A$7,0)),0)))</f>
      </c>
      <c r="I669" s="22">
        <f>IF(A669="",0,IF(YEAR(A669)&lt;&gt;Properties!$C$5,0,N(D669)*IFERROR(INDEX(Lists!$C$1:$C$7,MATCH(C669,Lists!$A$1:$A$7,0)),0)))</f>
      </c>
      <c r="J669" s="22">
        <f>IF(A669="",0,IF(YEAR(A669)&lt;&gt;Properties!$C$5,0,N(D669)*IFERROR(INDEX(Lists!$D$1:$D$7,MATCH(C669,Lists!$A$1:$A$7,0)),0)))</f>
      </c>
    </row>
    <row r="670" spans="1:10" x14ac:dyDescent="0.25">
      <c r="A670" s="11"/>
      <c r="B670" s="19"/>
      <c r="C670" s="19"/>
      <c r="D670" s="23"/>
      <c r="E670" s="19"/>
      <c r="F670" s="13">
        <f>IF(B670="","",IFERROR(INDEX(Leases!$B$2:$B$101,MATCH(B670,Leases!$A$2:$A$101,0)),""))</f>
      </c>
      <c r="G670" s="16">
        <f>IF(A670="","",MONTH(A670))</f>
      </c>
      <c r="H670" s="22">
        <f>IF(A670="",0,IF(YEAR(A670)&lt;&gt;Properties!$C$5,0,N(D670)*IFERROR(INDEX(Lists!$B$1:$B$7,MATCH(C670,Lists!$A$1:$A$7,0)),0)))</f>
      </c>
      <c r="I670" s="22">
        <f>IF(A670="",0,IF(YEAR(A670)&lt;&gt;Properties!$C$5,0,N(D670)*IFERROR(INDEX(Lists!$C$1:$C$7,MATCH(C670,Lists!$A$1:$A$7,0)),0)))</f>
      </c>
      <c r="J670" s="22">
        <f>IF(A670="",0,IF(YEAR(A670)&lt;&gt;Properties!$C$5,0,N(D670)*IFERROR(INDEX(Lists!$D$1:$D$7,MATCH(C670,Lists!$A$1:$A$7,0)),0)))</f>
      </c>
    </row>
    <row r="671" spans="1:10" x14ac:dyDescent="0.25">
      <c r="A671" s="11"/>
      <c r="B671" s="19"/>
      <c r="C671" s="19"/>
      <c r="D671" s="23"/>
      <c r="E671" s="19"/>
      <c r="F671" s="13">
        <f>IF(B671="","",IFERROR(INDEX(Leases!$B$2:$B$101,MATCH(B671,Leases!$A$2:$A$101,0)),""))</f>
      </c>
      <c r="G671" s="16">
        <f>IF(A671="","",MONTH(A671))</f>
      </c>
      <c r="H671" s="22">
        <f>IF(A671="",0,IF(YEAR(A671)&lt;&gt;Properties!$C$5,0,N(D671)*IFERROR(INDEX(Lists!$B$1:$B$7,MATCH(C671,Lists!$A$1:$A$7,0)),0)))</f>
      </c>
      <c r="I671" s="22">
        <f>IF(A671="",0,IF(YEAR(A671)&lt;&gt;Properties!$C$5,0,N(D671)*IFERROR(INDEX(Lists!$C$1:$C$7,MATCH(C671,Lists!$A$1:$A$7,0)),0)))</f>
      </c>
      <c r="J671" s="22">
        <f>IF(A671="",0,IF(YEAR(A671)&lt;&gt;Properties!$C$5,0,N(D671)*IFERROR(INDEX(Lists!$D$1:$D$7,MATCH(C671,Lists!$A$1:$A$7,0)),0)))</f>
      </c>
    </row>
    <row r="672" spans="1:10" x14ac:dyDescent="0.25">
      <c r="A672" s="11"/>
      <c r="B672" s="19"/>
      <c r="C672" s="19"/>
      <c r="D672" s="23"/>
      <c r="E672" s="19"/>
      <c r="F672" s="13">
        <f>IF(B672="","",IFERROR(INDEX(Leases!$B$2:$B$101,MATCH(B672,Leases!$A$2:$A$101,0)),""))</f>
      </c>
      <c r="G672" s="16">
        <f>IF(A672="","",MONTH(A672))</f>
      </c>
      <c r="H672" s="22">
        <f>IF(A672="",0,IF(YEAR(A672)&lt;&gt;Properties!$C$5,0,N(D672)*IFERROR(INDEX(Lists!$B$1:$B$7,MATCH(C672,Lists!$A$1:$A$7,0)),0)))</f>
      </c>
      <c r="I672" s="22">
        <f>IF(A672="",0,IF(YEAR(A672)&lt;&gt;Properties!$C$5,0,N(D672)*IFERROR(INDEX(Lists!$C$1:$C$7,MATCH(C672,Lists!$A$1:$A$7,0)),0)))</f>
      </c>
      <c r="J672" s="22">
        <f>IF(A672="",0,IF(YEAR(A672)&lt;&gt;Properties!$C$5,0,N(D672)*IFERROR(INDEX(Lists!$D$1:$D$7,MATCH(C672,Lists!$A$1:$A$7,0)),0)))</f>
      </c>
    </row>
    <row r="673" spans="1:10" x14ac:dyDescent="0.25">
      <c r="A673" s="11"/>
      <c r="B673" s="19"/>
      <c r="C673" s="19"/>
      <c r="D673" s="23"/>
      <c r="E673" s="19"/>
      <c r="F673" s="13">
        <f>IF(B673="","",IFERROR(INDEX(Leases!$B$2:$B$101,MATCH(B673,Leases!$A$2:$A$101,0)),""))</f>
      </c>
      <c r="G673" s="16">
        <f>IF(A673="","",MONTH(A673))</f>
      </c>
      <c r="H673" s="22">
        <f>IF(A673="",0,IF(YEAR(A673)&lt;&gt;Properties!$C$5,0,N(D673)*IFERROR(INDEX(Lists!$B$1:$B$7,MATCH(C673,Lists!$A$1:$A$7,0)),0)))</f>
      </c>
      <c r="I673" s="22">
        <f>IF(A673="",0,IF(YEAR(A673)&lt;&gt;Properties!$C$5,0,N(D673)*IFERROR(INDEX(Lists!$C$1:$C$7,MATCH(C673,Lists!$A$1:$A$7,0)),0)))</f>
      </c>
      <c r="J673" s="22">
        <f>IF(A673="",0,IF(YEAR(A673)&lt;&gt;Properties!$C$5,0,N(D673)*IFERROR(INDEX(Lists!$D$1:$D$7,MATCH(C673,Lists!$A$1:$A$7,0)),0)))</f>
      </c>
    </row>
    <row r="674" spans="1:10" x14ac:dyDescent="0.25">
      <c r="A674" s="11"/>
      <c r="B674" s="19"/>
      <c r="C674" s="19"/>
      <c r="D674" s="23"/>
      <c r="E674" s="19"/>
      <c r="F674" s="13">
        <f>IF(B674="","",IFERROR(INDEX(Leases!$B$2:$B$101,MATCH(B674,Leases!$A$2:$A$101,0)),""))</f>
      </c>
      <c r="G674" s="16">
        <f>IF(A674="","",MONTH(A674))</f>
      </c>
      <c r="H674" s="22">
        <f>IF(A674="",0,IF(YEAR(A674)&lt;&gt;Properties!$C$5,0,N(D674)*IFERROR(INDEX(Lists!$B$1:$B$7,MATCH(C674,Lists!$A$1:$A$7,0)),0)))</f>
      </c>
      <c r="I674" s="22">
        <f>IF(A674="",0,IF(YEAR(A674)&lt;&gt;Properties!$C$5,0,N(D674)*IFERROR(INDEX(Lists!$C$1:$C$7,MATCH(C674,Lists!$A$1:$A$7,0)),0)))</f>
      </c>
      <c r="J674" s="22">
        <f>IF(A674="",0,IF(YEAR(A674)&lt;&gt;Properties!$C$5,0,N(D674)*IFERROR(INDEX(Lists!$D$1:$D$7,MATCH(C674,Lists!$A$1:$A$7,0)),0)))</f>
      </c>
    </row>
    <row r="675" spans="1:10" x14ac:dyDescent="0.25">
      <c r="A675" s="11"/>
      <c r="B675" s="19"/>
      <c r="C675" s="19"/>
      <c r="D675" s="23"/>
      <c r="E675" s="19"/>
      <c r="F675" s="13">
        <f>IF(B675="","",IFERROR(INDEX(Leases!$B$2:$B$101,MATCH(B675,Leases!$A$2:$A$101,0)),""))</f>
      </c>
      <c r="G675" s="16">
        <f>IF(A675="","",MONTH(A675))</f>
      </c>
      <c r="H675" s="22">
        <f>IF(A675="",0,IF(YEAR(A675)&lt;&gt;Properties!$C$5,0,N(D675)*IFERROR(INDEX(Lists!$B$1:$B$7,MATCH(C675,Lists!$A$1:$A$7,0)),0)))</f>
      </c>
      <c r="I675" s="22">
        <f>IF(A675="",0,IF(YEAR(A675)&lt;&gt;Properties!$C$5,0,N(D675)*IFERROR(INDEX(Lists!$C$1:$C$7,MATCH(C675,Lists!$A$1:$A$7,0)),0)))</f>
      </c>
      <c r="J675" s="22">
        <f>IF(A675="",0,IF(YEAR(A675)&lt;&gt;Properties!$C$5,0,N(D675)*IFERROR(INDEX(Lists!$D$1:$D$7,MATCH(C675,Lists!$A$1:$A$7,0)),0)))</f>
      </c>
    </row>
    <row r="676" spans="1:10" x14ac:dyDescent="0.25">
      <c r="A676" s="11"/>
      <c r="B676" s="19"/>
      <c r="C676" s="19"/>
      <c r="D676" s="23"/>
      <c r="E676" s="19"/>
      <c r="F676" s="13">
        <f>IF(B676="","",IFERROR(INDEX(Leases!$B$2:$B$101,MATCH(B676,Leases!$A$2:$A$101,0)),""))</f>
      </c>
      <c r="G676" s="16">
        <f>IF(A676="","",MONTH(A676))</f>
      </c>
      <c r="H676" s="22">
        <f>IF(A676="",0,IF(YEAR(A676)&lt;&gt;Properties!$C$5,0,N(D676)*IFERROR(INDEX(Lists!$B$1:$B$7,MATCH(C676,Lists!$A$1:$A$7,0)),0)))</f>
      </c>
      <c r="I676" s="22">
        <f>IF(A676="",0,IF(YEAR(A676)&lt;&gt;Properties!$C$5,0,N(D676)*IFERROR(INDEX(Lists!$C$1:$C$7,MATCH(C676,Lists!$A$1:$A$7,0)),0)))</f>
      </c>
      <c r="J676" s="22">
        <f>IF(A676="",0,IF(YEAR(A676)&lt;&gt;Properties!$C$5,0,N(D676)*IFERROR(INDEX(Lists!$D$1:$D$7,MATCH(C676,Lists!$A$1:$A$7,0)),0)))</f>
      </c>
    </row>
    <row r="677" spans="1:10" x14ac:dyDescent="0.25">
      <c r="A677" s="11"/>
      <c r="B677" s="19"/>
      <c r="C677" s="19"/>
      <c r="D677" s="23"/>
      <c r="E677" s="19"/>
      <c r="F677" s="13">
        <f>IF(B677="","",IFERROR(INDEX(Leases!$B$2:$B$101,MATCH(B677,Leases!$A$2:$A$101,0)),""))</f>
      </c>
      <c r="G677" s="16">
        <f>IF(A677="","",MONTH(A677))</f>
      </c>
      <c r="H677" s="22">
        <f>IF(A677="",0,IF(YEAR(A677)&lt;&gt;Properties!$C$5,0,N(D677)*IFERROR(INDEX(Lists!$B$1:$B$7,MATCH(C677,Lists!$A$1:$A$7,0)),0)))</f>
      </c>
      <c r="I677" s="22">
        <f>IF(A677="",0,IF(YEAR(A677)&lt;&gt;Properties!$C$5,0,N(D677)*IFERROR(INDEX(Lists!$C$1:$C$7,MATCH(C677,Lists!$A$1:$A$7,0)),0)))</f>
      </c>
      <c r="J677" s="22">
        <f>IF(A677="",0,IF(YEAR(A677)&lt;&gt;Properties!$C$5,0,N(D677)*IFERROR(INDEX(Lists!$D$1:$D$7,MATCH(C677,Lists!$A$1:$A$7,0)),0)))</f>
      </c>
    </row>
    <row r="678" spans="1:10" x14ac:dyDescent="0.25">
      <c r="A678" s="11"/>
      <c r="B678" s="19"/>
      <c r="C678" s="19"/>
      <c r="D678" s="23"/>
      <c r="E678" s="19"/>
      <c r="F678" s="13">
        <f>IF(B678="","",IFERROR(INDEX(Leases!$B$2:$B$101,MATCH(B678,Leases!$A$2:$A$101,0)),""))</f>
      </c>
      <c r="G678" s="16">
        <f>IF(A678="","",MONTH(A678))</f>
      </c>
      <c r="H678" s="22">
        <f>IF(A678="",0,IF(YEAR(A678)&lt;&gt;Properties!$C$5,0,N(D678)*IFERROR(INDEX(Lists!$B$1:$B$7,MATCH(C678,Lists!$A$1:$A$7,0)),0)))</f>
      </c>
      <c r="I678" s="22">
        <f>IF(A678="",0,IF(YEAR(A678)&lt;&gt;Properties!$C$5,0,N(D678)*IFERROR(INDEX(Lists!$C$1:$C$7,MATCH(C678,Lists!$A$1:$A$7,0)),0)))</f>
      </c>
      <c r="J678" s="22">
        <f>IF(A678="",0,IF(YEAR(A678)&lt;&gt;Properties!$C$5,0,N(D678)*IFERROR(INDEX(Lists!$D$1:$D$7,MATCH(C678,Lists!$A$1:$A$7,0)),0)))</f>
      </c>
    </row>
    <row r="679" spans="1:10" x14ac:dyDescent="0.25">
      <c r="A679" s="11"/>
      <c r="B679" s="19"/>
      <c r="C679" s="19"/>
      <c r="D679" s="23"/>
      <c r="E679" s="19"/>
      <c r="F679" s="13">
        <f>IF(B679="","",IFERROR(INDEX(Leases!$B$2:$B$101,MATCH(B679,Leases!$A$2:$A$101,0)),""))</f>
      </c>
      <c r="G679" s="16">
        <f>IF(A679="","",MONTH(A679))</f>
      </c>
      <c r="H679" s="22">
        <f>IF(A679="",0,IF(YEAR(A679)&lt;&gt;Properties!$C$5,0,N(D679)*IFERROR(INDEX(Lists!$B$1:$B$7,MATCH(C679,Lists!$A$1:$A$7,0)),0)))</f>
      </c>
      <c r="I679" s="22">
        <f>IF(A679="",0,IF(YEAR(A679)&lt;&gt;Properties!$C$5,0,N(D679)*IFERROR(INDEX(Lists!$C$1:$C$7,MATCH(C679,Lists!$A$1:$A$7,0)),0)))</f>
      </c>
      <c r="J679" s="22">
        <f>IF(A679="",0,IF(YEAR(A679)&lt;&gt;Properties!$C$5,0,N(D679)*IFERROR(INDEX(Lists!$D$1:$D$7,MATCH(C679,Lists!$A$1:$A$7,0)),0)))</f>
      </c>
    </row>
    <row r="680" spans="1:10" x14ac:dyDescent="0.25">
      <c r="A680" s="11"/>
      <c r="B680" s="19"/>
      <c r="C680" s="19"/>
      <c r="D680" s="23"/>
      <c r="E680" s="19"/>
      <c r="F680" s="13">
        <f>IF(B680="","",IFERROR(INDEX(Leases!$B$2:$B$101,MATCH(B680,Leases!$A$2:$A$101,0)),""))</f>
      </c>
      <c r="G680" s="16">
        <f>IF(A680="","",MONTH(A680))</f>
      </c>
      <c r="H680" s="22">
        <f>IF(A680="",0,IF(YEAR(A680)&lt;&gt;Properties!$C$5,0,N(D680)*IFERROR(INDEX(Lists!$B$1:$B$7,MATCH(C680,Lists!$A$1:$A$7,0)),0)))</f>
      </c>
      <c r="I680" s="22">
        <f>IF(A680="",0,IF(YEAR(A680)&lt;&gt;Properties!$C$5,0,N(D680)*IFERROR(INDEX(Lists!$C$1:$C$7,MATCH(C680,Lists!$A$1:$A$7,0)),0)))</f>
      </c>
      <c r="J680" s="22">
        <f>IF(A680="",0,IF(YEAR(A680)&lt;&gt;Properties!$C$5,0,N(D680)*IFERROR(INDEX(Lists!$D$1:$D$7,MATCH(C680,Lists!$A$1:$A$7,0)),0)))</f>
      </c>
    </row>
    <row r="681" spans="1:10" x14ac:dyDescent="0.25">
      <c r="A681" s="11"/>
      <c r="B681" s="19"/>
      <c r="C681" s="19"/>
      <c r="D681" s="23"/>
      <c r="E681" s="19"/>
      <c r="F681" s="13">
        <f>IF(B681="","",IFERROR(INDEX(Leases!$B$2:$B$101,MATCH(B681,Leases!$A$2:$A$101,0)),""))</f>
      </c>
      <c r="G681" s="16">
        <f>IF(A681="","",MONTH(A681))</f>
      </c>
      <c r="H681" s="22">
        <f>IF(A681="",0,IF(YEAR(A681)&lt;&gt;Properties!$C$5,0,N(D681)*IFERROR(INDEX(Lists!$B$1:$B$7,MATCH(C681,Lists!$A$1:$A$7,0)),0)))</f>
      </c>
      <c r="I681" s="22">
        <f>IF(A681="",0,IF(YEAR(A681)&lt;&gt;Properties!$C$5,0,N(D681)*IFERROR(INDEX(Lists!$C$1:$C$7,MATCH(C681,Lists!$A$1:$A$7,0)),0)))</f>
      </c>
      <c r="J681" s="22">
        <f>IF(A681="",0,IF(YEAR(A681)&lt;&gt;Properties!$C$5,0,N(D681)*IFERROR(INDEX(Lists!$D$1:$D$7,MATCH(C681,Lists!$A$1:$A$7,0)),0)))</f>
      </c>
    </row>
    <row r="682" spans="1:10" x14ac:dyDescent="0.25">
      <c r="A682" s="11"/>
      <c r="B682" s="19"/>
      <c r="C682" s="19"/>
      <c r="D682" s="23"/>
      <c r="E682" s="19"/>
      <c r="F682" s="13">
        <f>IF(B682="","",IFERROR(INDEX(Leases!$B$2:$B$101,MATCH(B682,Leases!$A$2:$A$101,0)),""))</f>
      </c>
      <c r="G682" s="16">
        <f>IF(A682="","",MONTH(A682))</f>
      </c>
      <c r="H682" s="22">
        <f>IF(A682="",0,IF(YEAR(A682)&lt;&gt;Properties!$C$5,0,N(D682)*IFERROR(INDEX(Lists!$B$1:$B$7,MATCH(C682,Lists!$A$1:$A$7,0)),0)))</f>
      </c>
      <c r="I682" s="22">
        <f>IF(A682="",0,IF(YEAR(A682)&lt;&gt;Properties!$C$5,0,N(D682)*IFERROR(INDEX(Lists!$C$1:$C$7,MATCH(C682,Lists!$A$1:$A$7,0)),0)))</f>
      </c>
      <c r="J682" s="22">
        <f>IF(A682="",0,IF(YEAR(A682)&lt;&gt;Properties!$C$5,0,N(D682)*IFERROR(INDEX(Lists!$D$1:$D$7,MATCH(C682,Lists!$A$1:$A$7,0)),0)))</f>
      </c>
    </row>
    <row r="683" spans="1:10" x14ac:dyDescent="0.25">
      <c r="A683" s="11"/>
      <c r="B683" s="19"/>
      <c r="C683" s="19"/>
      <c r="D683" s="23"/>
      <c r="E683" s="19"/>
      <c r="F683" s="13">
        <f>IF(B683="","",IFERROR(INDEX(Leases!$B$2:$B$101,MATCH(B683,Leases!$A$2:$A$101,0)),""))</f>
      </c>
      <c r="G683" s="16">
        <f>IF(A683="","",MONTH(A683))</f>
      </c>
      <c r="H683" s="22">
        <f>IF(A683="",0,IF(YEAR(A683)&lt;&gt;Properties!$C$5,0,N(D683)*IFERROR(INDEX(Lists!$B$1:$B$7,MATCH(C683,Lists!$A$1:$A$7,0)),0)))</f>
      </c>
      <c r="I683" s="22">
        <f>IF(A683="",0,IF(YEAR(A683)&lt;&gt;Properties!$C$5,0,N(D683)*IFERROR(INDEX(Lists!$C$1:$C$7,MATCH(C683,Lists!$A$1:$A$7,0)),0)))</f>
      </c>
      <c r="J683" s="22">
        <f>IF(A683="",0,IF(YEAR(A683)&lt;&gt;Properties!$C$5,0,N(D683)*IFERROR(INDEX(Lists!$D$1:$D$7,MATCH(C683,Lists!$A$1:$A$7,0)),0)))</f>
      </c>
    </row>
    <row r="684" spans="1:10" x14ac:dyDescent="0.25">
      <c r="A684" s="11"/>
      <c r="B684" s="19"/>
      <c r="C684" s="19"/>
      <c r="D684" s="23"/>
      <c r="E684" s="19"/>
      <c r="F684" s="13">
        <f>IF(B684="","",IFERROR(INDEX(Leases!$B$2:$B$101,MATCH(B684,Leases!$A$2:$A$101,0)),""))</f>
      </c>
      <c r="G684" s="16">
        <f>IF(A684="","",MONTH(A684))</f>
      </c>
      <c r="H684" s="22">
        <f>IF(A684="",0,IF(YEAR(A684)&lt;&gt;Properties!$C$5,0,N(D684)*IFERROR(INDEX(Lists!$B$1:$B$7,MATCH(C684,Lists!$A$1:$A$7,0)),0)))</f>
      </c>
      <c r="I684" s="22">
        <f>IF(A684="",0,IF(YEAR(A684)&lt;&gt;Properties!$C$5,0,N(D684)*IFERROR(INDEX(Lists!$C$1:$C$7,MATCH(C684,Lists!$A$1:$A$7,0)),0)))</f>
      </c>
      <c r="J684" s="22">
        <f>IF(A684="",0,IF(YEAR(A684)&lt;&gt;Properties!$C$5,0,N(D684)*IFERROR(INDEX(Lists!$D$1:$D$7,MATCH(C684,Lists!$A$1:$A$7,0)),0)))</f>
      </c>
    </row>
    <row r="685" spans="1:10" x14ac:dyDescent="0.25">
      <c r="A685" s="11"/>
      <c r="B685" s="19"/>
      <c r="C685" s="19"/>
      <c r="D685" s="23"/>
      <c r="E685" s="19"/>
      <c r="F685" s="13">
        <f>IF(B685="","",IFERROR(INDEX(Leases!$B$2:$B$101,MATCH(B685,Leases!$A$2:$A$101,0)),""))</f>
      </c>
      <c r="G685" s="16">
        <f>IF(A685="","",MONTH(A685))</f>
      </c>
      <c r="H685" s="22">
        <f>IF(A685="",0,IF(YEAR(A685)&lt;&gt;Properties!$C$5,0,N(D685)*IFERROR(INDEX(Lists!$B$1:$B$7,MATCH(C685,Lists!$A$1:$A$7,0)),0)))</f>
      </c>
      <c r="I685" s="22">
        <f>IF(A685="",0,IF(YEAR(A685)&lt;&gt;Properties!$C$5,0,N(D685)*IFERROR(INDEX(Lists!$C$1:$C$7,MATCH(C685,Lists!$A$1:$A$7,0)),0)))</f>
      </c>
      <c r="J685" s="22">
        <f>IF(A685="",0,IF(YEAR(A685)&lt;&gt;Properties!$C$5,0,N(D685)*IFERROR(INDEX(Lists!$D$1:$D$7,MATCH(C685,Lists!$A$1:$A$7,0)),0)))</f>
      </c>
    </row>
    <row r="686" spans="1:10" x14ac:dyDescent="0.25">
      <c r="A686" s="11"/>
      <c r="B686" s="19"/>
      <c r="C686" s="19"/>
      <c r="D686" s="23"/>
      <c r="E686" s="19"/>
      <c r="F686" s="13">
        <f>IF(B686="","",IFERROR(INDEX(Leases!$B$2:$B$101,MATCH(B686,Leases!$A$2:$A$101,0)),""))</f>
      </c>
      <c r="G686" s="16">
        <f>IF(A686="","",MONTH(A686))</f>
      </c>
      <c r="H686" s="22">
        <f>IF(A686="",0,IF(YEAR(A686)&lt;&gt;Properties!$C$5,0,N(D686)*IFERROR(INDEX(Lists!$B$1:$B$7,MATCH(C686,Lists!$A$1:$A$7,0)),0)))</f>
      </c>
      <c r="I686" s="22">
        <f>IF(A686="",0,IF(YEAR(A686)&lt;&gt;Properties!$C$5,0,N(D686)*IFERROR(INDEX(Lists!$C$1:$C$7,MATCH(C686,Lists!$A$1:$A$7,0)),0)))</f>
      </c>
      <c r="J686" s="22">
        <f>IF(A686="",0,IF(YEAR(A686)&lt;&gt;Properties!$C$5,0,N(D686)*IFERROR(INDEX(Lists!$D$1:$D$7,MATCH(C686,Lists!$A$1:$A$7,0)),0)))</f>
      </c>
    </row>
    <row r="687" spans="1:10" x14ac:dyDescent="0.25">
      <c r="A687" s="11"/>
      <c r="B687" s="19"/>
      <c r="C687" s="19"/>
      <c r="D687" s="23"/>
      <c r="E687" s="19"/>
      <c r="F687" s="13">
        <f>IF(B687="","",IFERROR(INDEX(Leases!$B$2:$B$101,MATCH(B687,Leases!$A$2:$A$101,0)),""))</f>
      </c>
      <c r="G687" s="16">
        <f>IF(A687="","",MONTH(A687))</f>
      </c>
      <c r="H687" s="22">
        <f>IF(A687="",0,IF(YEAR(A687)&lt;&gt;Properties!$C$5,0,N(D687)*IFERROR(INDEX(Lists!$B$1:$B$7,MATCH(C687,Lists!$A$1:$A$7,0)),0)))</f>
      </c>
      <c r="I687" s="22">
        <f>IF(A687="",0,IF(YEAR(A687)&lt;&gt;Properties!$C$5,0,N(D687)*IFERROR(INDEX(Lists!$C$1:$C$7,MATCH(C687,Lists!$A$1:$A$7,0)),0)))</f>
      </c>
      <c r="J687" s="22">
        <f>IF(A687="",0,IF(YEAR(A687)&lt;&gt;Properties!$C$5,0,N(D687)*IFERROR(INDEX(Lists!$D$1:$D$7,MATCH(C687,Lists!$A$1:$A$7,0)),0)))</f>
      </c>
    </row>
    <row r="688" spans="1:10" x14ac:dyDescent="0.25">
      <c r="A688" s="11"/>
      <c r="B688" s="19"/>
      <c r="C688" s="19"/>
      <c r="D688" s="23"/>
      <c r="E688" s="19"/>
      <c r="F688" s="13">
        <f>IF(B688="","",IFERROR(INDEX(Leases!$B$2:$B$101,MATCH(B688,Leases!$A$2:$A$101,0)),""))</f>
      </c>
      <c r="G688" s="16">
        <f>IF(A688="","",MONTH(A688))</f>
      </c>
      <c r="H688" s="22">
        <f>IF(A688="",0,IF(YEAR(A688)&lt;&gt;Properties!$C$5,0,N(D688)*IFERROR(INDEX(Lists!$B$1:$B$7,MATCH(C688,Lists!$A$1:$A$7,0)),0)))</f>
      </c>
      <c r="I688" s="22">
        <f>IF(A688="",0,IF(YEAR(A688)&lt;&gt;Properties!$C$5,0,N(D688)*IFERROR(INDEX(Lists!$C$1:$C$7,MATCH(C688,Lists!$A$1:$A$7,0)),0)))</f>
      </c>
      <c r="J688" s="22">
        <f>IF(A688="",0,IF(YEAR(A688)&lt;&gt;Properties!$C$5,0,N(D688)*IFERROR(INDEX(Lists!$D$1:$D$7,MATCH(C688,Lists!$A$1:$A$7,0)),0)))</f>
      </c>
    </row>
    <row r="689" spans="1:10" x14ac:dyDescent="0.25">
      <c r="A689" s="11"/>
      <c r="B689" s="19"/>
      <c r="C689" s="19"/>
      <c r="D689" s="23"/>
      <c r="E689" s="19"/>
      <c r="F689" s="13">
        <f>IF(B689="","",IFERROR(INDEX(Leases!$B$2:$B$101,MATCH(B689,Leases!$A$2:$A$101,0)),""))</f>
      </c>
      <c r="G689" s="16">
        <f>IF(A689="","",MONTH(A689))</f>
      </c>
      <c r="H689" s="22">
        <f>IF(A689="",0,IF(YEAR(A689)&lt;&gt;Properties!$C$5,0,N(D689)*IFERROR(INDEX(Lists!$B$1:$B$7,MATCH(C689,Lists!$A$1:$A$7,0)),0)))</f>
      </c>
      <c r="I689" s="22">
        <f>IF(A689="",0,IF(YEAR(A689)&lt;&gt;Properties!$C$5,0,N(D689)*IFERROR(INDEX(Lists!$C$1:$C$7,MATCH(C689,Lists!$A$1:$A$7,0)),0)))</f>
      </c>
      <c r="J689" s="22">
        <f>IF(A689="",0,IF(YEAR(A689)&lt;&gt;Properties!$C$5,0,N(D689)*IFERROR(INDEX(Lists!$D$1:$D$7,MATCH(C689,Lists!$A$1:$A$7,0)),0)))</f>
      </c>
    </row>
    <row r="690" spans="1:10" x14ac:dyDescent="0.25">
      <c r="A690" s="11"/>
      <c r="B690" s="19"/>
      <c r="C690" s="19"/>
      <c r="D690" s="23"/>
      <c r="E690" s="19"/>
      <c r="F690" s="13">
        <f>IF(B690="","",IFERROR(INDEX(Leases!$B$2:$B$101,MATCH(B690,Leases!$A$2:$A$101,0)),""))</f>
      </c>
      <c r="G690" s="16">
        <f>IF(A690="","",MONTH(A690))</f>
      </c>
      <c r="H690" s="22">
        <f>IF(A690="",0,IF(YEAR(A690)&lt;&gt;Properties!$C$5,0,N(D690)*IFERROR(INDEX(Lists!$B$1:$B$7,MATCH(C690,Lists!$A$1:$A$7,0)),0)))</f>
      </c>
      <c r="I690" s="22">
        <f>IF(A690="",0,IF(YEAR(A690)&lt;&gt;Properties!$C$5,0,N(D690)*IFERROR(INDEX(Lists!$C$1:$C$7,MATCH(C690,Lists!$A$1:$A$7,0)),0)))</f>
      </c>
      <c r="J690" s="22">
        <f>IF(A690="",0,IF(YEAR(A690)&lt;&gt;Properties!$C$5,0,N(D690)*IFERROR(INDEX(Lists!$D$1:$D$7,MATCH(C690,Lists!$A$1:$A$7,0)),0)))</f>
      </c>
    </row>
    <row r="691" spans="1:10" x14ac:dyDescent="0.25">
      <c r="A691" s="11"/>
      <c r="B691" s="19"/>
      <c r="C691" s="19"/>
      <c r="D691" s="23"/>
      <c r="E691" s="19"/>
      <c r="F691" s="13">
        <f>IF(B691="","",IFERROR(INDEX(Leases!$B$2:$B$101,MATCH(B691,Leases!$A$2:$A$101,0)),""))</f>
      </c>
      <c r="G691" s="16">
        <f>IF(A691="","",MONTH(A691))</f>
      </c>
      <c r="H691" s="22">
        <f>IF(A691="",0,IF(YEAR(A691)&lt;&gt;Properties!$C$5,0,N(D691)*IFERROR(INDEX(Lists!$B$1:$B$7,MATCH(C691,Lists!$A$1:$A$7,0)),0)))</f>
      </c>
      <c r="I691" s="22">
        <f>IF(A691="",0,IF(YEAR(A691)&lt;&gt;Properties!$C$5,0,N(D691)*IFERROR(INDEX(Lists!$C$1:$C$7,MATCH(C691,Lists!$A$1:$A$7,0)),0)))</f>
      </c>
      <c r="J691" s="22">
        <f>IF(A691="",0,IF(YEAR(A691)&lt;&gt;Properties!$C$5,0,N(D691)*IFERROR(INDEX(Lists!$D$1:$D$7,MATCH(C691,Lists!$A$1:$A$7,0)),0)))</f>
      </c>
    </row>
    <row r="692" spans="1:10" x14ac:dyDescent="0.25">
      <c r="A692" s="11"/>
      <c r="B692" s="19"/>
      <c r="C692" s="19"/>
      <c r="D692" s="23"/>
      <c r="E692" s="19"/>
      <c r="F692" s="13">
        <f>IF(B692="","",IFERROR(INDEX(Leases!$B$2:$B$101,MATCH(B692,Leases!$A$2:$A$101,0)),""))</f>
      </c>
      <c r="G692" s="16">
        <f>IF(A692="","",MONTH(A692))</f>
      </c>
      <c r="H692" s="22">
        <f>IF(A692="",0,IF(YEAR(A692)&lt;&gt;Properties!$C$5,0,N(D692)*IFERROR(INDEX(Lists!$B$1:$B$7,MATCH(C692,Lists!$A$1:$A$7,0)),0)))</f>
      </c>
      <c r="I692" s="22">
        <f>IF(A692="",0,IF(YEAR(A692)&lt;&gt;Properties!$C$5,0,N(D692)*IFERROR(INDEX(Lists!$C$1:$C$7,MATCH(C692,Lists!$A$1:$A$7,0)),0)))</f>
      </c>
      <c r="J692" s="22">
        <f>IF(A692="",0,IF(YEAR(A692)&lt;&gt;Properties!$C$5,0,N(D692)*IFERROR(INDEX(Lists!$D$1:$D$7,MATCH(C692,Lists!$A$1:$A$7,0)),0)))</f>
      </c>
    </row>
    <row r="693" spans="1:10" x14ac:dyDescent="0.25">
      <c r="A693" s="11"/>
      <c r="B693" s="19"/>
      <c r="C693" s="19"/>
      <c r="D693" s="23"/>
      <c r="E693" s="19"/>
      <c r="F693" s="13">
        <f>IF(B693="","",IFERROR(INDEX(Leases!$B$2:$B$101,MATCH(B693,Leases!$A$2:$A$101,0)),""))</f>
      </c>
      <c r="G693" s="16">
        <f>IF(A693="","",MONTH(A693))</f>
      </c>
      <c r="H693" s="22">
        <f>IF(A693="",0,IF(YEAR(A693)&lt;&gt;Properties!$C$5,0,N(D693)*IFERROR(INDEX(Lists!$B$1:$B$7,MATCH(C693,Lists!$A$1:$A$7,0)),0)))</f>
      </c>
      <c r="I693" s="22">
        <f>IF(A693="",0,IF(YEAR(A693)&lt;&gt;Properties!$C$5,0,N(D693)*IFERROR(INDEX(Lists!$C$1:$C$7,MATCH(C693,Lists!$A$1:$A$7,0)),0)))</f>
      </c>
      <c r="J693" s="22">
        <f>IF(A693="",0,IF(YEAR(A693)&lt;&gt;Properties!$C$5,0,N(D693)*IFERROR(INDEX(Lists!$D$1:$D$7,MATCH(C693,Lists!$A$1:$A$7,0)),0)))</f>
      </c>
    </row>
    <row r="694" spans="1:10" x14ac:dyDescent="0.25">
      <c r="A694" s="11"/>
      <c r="B694" s="19"/>
      <c r="C694" s="19"/>
      <c r="D694" s="23"/>
      <c r="E694" s="19"/>
      <c r="F694" s="13">
        <f>IF(B694="","",IFERROR(INDEX(Leases!$B$2:$B$101,MATCH(B694,Leases!$A$2:$A$101,0)),""))</f>
      </c>
      <c r="G694" s="16">
        <f>IF(A694="","",MONTH(A694))</f>
      </c>
      <c r="H694" s="22">
        <f>IF(A694="",0,IF(YEAR(A694)&lt;&gt;Properties!$C$5,0,N(D694)*IFERROR(INDEX(Lists!$B$1:$B$7,MATCH(C694,Lists!$A$1:$A$7,0)),0)))</f>
      </c>
      <c r="I694" s="22">
        <f>IF(A694="",0,IF(YEAR(A694)&lt;&gt;Properties!$C$5,0,N(D694)*IFERROR(INDEX(Lists!$C$1:$C$7,MATCH(C694,Lists!$A$1:$A$7,0)),0)))</f>
      </c>
      <c r="J694" s="22">
        <f>IF(A694="",0,IF(YEAR(A694)&lt;&gt;Properties!$C$5,0,N(D694)*IFERROR(INDEX(Lists!$D$1:$D$7,MATCH(C694,Lists!$A$1:$A$7,0)),0)))</f>
      </c>
    </row>
    <row r="695" spans="1:10" x14ac:dyDescent="0.25">
      <c r="A695" s="11"/>
      <c r="B695" s="19"/>
      <c r="C695" s="19"/>
      <c r="D695" s="23"/>
      <c r="E695" s="19"/>
      <c r="F695" s="13">
        <f>IF(B695="","",IFERROR(INDEX(Leases!$B$2:$B$101,MATCH(B695,Leases!$A$2:$A$101,0)),""))</f>
      </c>
      <c r="G695" s="16">
        <f>IF(A695="","",MONTH(A695))</f>
      </c>
      <c r="H695" s="22">
        <f>IF(A695="",0,IF(YEAR(A695)&lt;&gt;Properties!$C$5,0,N(D695)*IFERROR(INDEX(Lists!$B$1:$B$7,MATCH(C695,Lists!$A$1:$A$7,0)),0)))</f>
      </c>
      <c r="I695" s="22">
        <f>IF(A695="",0,IF(YEAR(A695)&lt;&gt;Properties!$C$5,0,N(D695)*IFERROR(INDEX(Lists!$C$1:$C$7,MATCH(C695,Lists!$A$1:$A$7,0)),0)))</f>
      </c>
      <c r="J695" s="22">
        <f>IF(A695="",0,IF(YEAR(A695)&lt;&gt;Properties!$C$5,0,N(D695)*IFERROR(INDEX(Lists!$D$1:$D$7,MATCH(C695,Lists!$A$1:$A$7,0)),0)))</f>
      </c>
    </row>
    <row r="696" spans="1:10" x14ac:dyDescent="0.25">
      <c r="A696" s="11"/>
      <c r="B696" s="19"/>
      <c r="C696" s="19"/>
      <c r="D696" s="23"/>
      <c r="E696" s="19"/>
      <c r="F696" s="13">
        <f>IF(B696="","",IFERROR(INDEX(Leases!$B$2:$B$101,MATCH(B696,Leases!$A$2:$A$101,0)),""))</f>
      </c>
      <c r="G696" s="16">
        <f>IF(A696="","",MONTH(A696))</f>
      </c>
      <c r="H696" s="22">
        <f>IF(A696="",0,IF(YEAR(A696)&lt;&gt;Properties!$C$5,0,N(D696)*IFERROR(INDEX(Lists!$B$1:$B$7,MATCH(C696,Lists!$A$1:$A$7,0)),0)))</f>
      </c>
      <c r="I696" s="22">
        <f>IF(A696="",0,IF(YEAR(A696)&lt;&gt;Properties!$C$5,0,N(D696)*IFERROR(INDEX(Lists!$C$1:$C$7,MATCH(C696,Lists!$A$1:$A$7,0)),0)))</f>
      </c>
      <c r="J696" s="22">
        <f>IF(A696="",0,IF(YEAR(A696)&lt;&gt;Properties!$C$5,0,N(D696)*IFERROR(INDEX(Lists!$D$1:$D$7,MATCH(C696,Lists!$A$1:$A$7,0)),0)))</f>
      </c>
    </row>
    <row r="697" spans="1:10" x14ac:dyDescent="0.25">
      <c r="A697" s="11"/>
      <c r="B697" s="19"/>
      <c r="C697" s="19"/>
      <c r="D697" s="23"/>
      <c r="E697" s="19"/>
      <c r="F697" s="13">
        <f>IF(B697="","",IFERROR(INDEX(Leases!$B$2:$B$101,MATCH(B697,Leases!$A$2:$A$101,0)),""))</f>
      </c>
      <c r="G697" s="16">
        <f>IF(A697="","",MONTH(A697))</f>
      </c>
      <c r="H697" s="22">
        <f>IF(A697="",0,IF(YEAR(A697)&lt;&gt;Properties!$C$5,0,N(D697)*IFERROR(INDEX(Lists!$B$1:$B$7,MATCH(C697,Lists!$A$1:$A$7,0)),0)))</f>
      </c>
      <c r="I697" s="22">
        <f>IF(A697="",0,IF(YEAR(A697)&lt;&gt;Properties!$C$5,0,N(D697)*IFERROR(INDEX(Lists!$C$1:$C$7,MATCH(C697,Lists!$A$1:$A$7,0)),0)))</f>
      </c>
      <c r="J697" s="22">
        <f>IF(A697="",0,IF(YEAR(A697)&lt;&gt;Properties!$C$5,0,N(D697)*IFERROR(INDEX(Lists!$D$1:$D$7,MATCH(C697,Lists!$A$1:$A$7,0)),0)))</f>
      </c>
    </row>
    <row r="698" spans="1:10" x14ac:dyDescent="0.25">
      <c r="A698" s="11"/>
      <c r="B698" s="19"/>
      <c r="C698" s="19"/>
      <c r="D698" s="23"/>
      <c r="E698" s="19"/>
      <c r="F698" s="13">
        <f>IF(B698="","",IFERROR(INDEX(Leases!$B$2:$B$101,MATCH(B698,Leases!$A$2:$A$101,0)),""))</f>
      </c>
      <c r="G698" s="16">
        <f>IF(A698="","",MONTH(A698))</f>
      </c>
      <c r="H698" s="22">
        <f>IF(A698="",0,IF(YEAR(A698)&lt;&gt;Properties!$C$5,0,N(D698)*IFERROR(INDEX(Lists!$B$1:$B$7,MATCH(C698,Lists!$A$1:$A$7,0)),0)))</f>
      </c>
      <c r="I698" s="22">
        <f>IF(A698="",0,IF(YEAR(A698)&lt;&gt;Properties!$C$5,0,N(D698)*IFERROR(INDEX(Lists!$C$1:$C$7,MATCH(C698,Lists!$A$1:$A$7,0)),0)))</f>
      </c>
      <c r="J698" s="22">
        <f>IF(A698="",0,IF(YEAR(A698)&lt;&gt;Properties!$C$5,0,N(D698)*IFERROR(INDEX(Lists!$D$1:$D$7,MATCH(C698,Lists!$A$1:$A$7,0)),0)))</f>
      </c>
    </row>
    <row r="699" spans="1:10" x14ac:dyDescent="0.25">
      <c r="A699" s="11"/>
      <c r="B699" s="19"/>
      <c r="C699" s="19"/>
      <c r="D699" s="23"/>
      <c r="E699" s="19"/>
      <c r="F699" s="13">
        <f>IF(B699="","",IFERROR(INDEX(Leases!$B$2:$B$101,MATCH(B699,Leases!$A$2:$A$101,0)),""))</f>
      </c>
      <c r="G699" s="16">
        <f>IF(A699="","",MONTH(A699))</f>
      </c>
      <c r="H699" s="22">
        <f>IF(A699="",0,IF(YEAR(A699)&lt;&gt;Properties!$C$5,0,N(D699)*IFERROR(INDEX(Lists!$B$1:$B$7,MATCH(C699,Lists!$A$1:$A$7,0)),0)))</f>
      </c>
      <c r="I699" s="22">
        <f>IF(A699="",0,IF(YEAR(A699)&lt;&gt;Properties!$C$5,0,N(D699)*IFERROR(INDEX(Lists!$C$1:$C$7,MATCH(C699,Lists!$A$1:$A$7,0)),0)))</f>
      </c>
      <c r="J699" s="22">
        <f>IF(A699="",0,IF(YEAR(A699)&lt;&gt;Properties!$C$5,0,N(D699)*IFERROR(INDEX(Lists!$D$1:$D$7,MATCH(C699,Lists!$A$1:$A$7,0)),0)))</f>
      </c>
    </row>
    <row r="700" spans="1:10" x14ac:dyDescent="0.25">
      <c r="A700" s="11"/>
      <c r="B700" s="19"/>
      <c r="C700" s="19"/>
      <c r="D700" s="23"/>
      <c r="E700" s="19"/>
      <c r="F700" s="13">
        <f>IF(B700="","",IFERROR(INDEX(Leases!$B$2:$B$101,MATCH(B700,Leases!$A$2:$A$101,0)),""))</f>
      </c>
      <c r="G700" s="16">
        <f>IF(A700="","",MONTH(A700))</f>
      </c>
      <c r="H700" s="22">
        <f>IF(A700="",0,IF(YEAR(A700)&lt;&gt;Properties!$C$5,0,N(D700)*IFERROR(INDEX(Lists!$B$1:$B$7,MATCH(C700,Lists!$A$1:$A$7,0)),0)))</f>
      </c>
      <c r="I700" s="22">
        <f>IF(A700="",0,IF(YEAR(A700)&lt;&gt;Properties!$C$5,0,N(D700)*IFERROR(INDEX(Lists!$C$1:$C$7,MATCH(C700,Lists!$A$1:$A$7,0)),0)))</f>
      </c>
      <c r="J700" s="22">
        <f>IF(A700="",0,IF(YEAR(A700)&lt;&gt;Properties!$C$5,0,N(D700)*IFERROR(INDEX(Lists!$D$1:$D$7,MATCH(C700,Lists!$A$1:$A$7,0)),0)))</f>
      </c>
    </row>
    <row r="701" spans="1:10" x14ac:dyDescent="0.25">
      <c r="A701" s="11"/>
      <c r="B701" s="19"/>
      <c r="C701" s="19"/>
      <c r="D701" s="23"/>
      <c r="E701" s="19"/>
      <c r="F701" s="13">
        <f>IF(B701="","",IFERROR(INDEX(Leases!$B$2:$B$101,MATCH(B701,Leases!$A$2:$A$101,0)),""))</f>
      </c>
      <c r="G701" s="16">
        <f>IF(A701="","",MONTH(A701))</f>
      </c>
      <c r="H701" s="22">
        <f>IF(A701="",0,IF(YEAR(A701)&lt;&gt;Properties!$C$5,0,N(D701)*IFERROR(INDEX(Lists!$B$1:$B$7,MATCH(C701,Lists!$A$1:$A$7,0)),0)))</f>
      </c>
      <c r="I701" s="22">
        <f>IF(A701="",0,IF(YEAR(A701)&lt;&gt;Properties!$C$5,0,N(D701)*IFERROR(INDEX(Lists!$C$1:$C$7,MATCH(C701,Lists!$A$1:$A$7,0)),0)))</f>
      </c>
      <c r="J701" s="22">
        <f>IF(A701="",0,IF(YEAR(A701)&lt;&gt;Properties!$C$5,0,N(D701)*IFERROR(INDEX(Lists!$D$1:$D$7,MATCH(C701,Lists!$A$1:$A$7,0)),0)))</f>
      </c>
    </row>
    <row r="702" spans="1:10" x14ac:dyDescent="0.25">
      <c r="A702" s="11"/>
      <c r="B702" s="19"/>
      <c r="C702" s="19"/>
      <c r="D702" s="23"/>
      <c r="E702" s="19"/>
      <c r="F702" s="13">
        <f>IF(B702="","",IFERROR(INDEX(Leases!$B$2:$B$101,MATCH(B702,Leases!$A$2:$A$101,0)),""))</f>
      </c>
      <c r="G702" s="16">
        <f>IF(A702="","",MONTH(A702))</f>
      </c>
      <c r="H702" s="22">
        <f>IF(A702="",0,IF(YEAR(A702)&lt;&gt;Properties!$C$5,0,N(D702)*IFERROR(INDEX(Lists!$B$1:$B$7,MATCH(C702,Lists!$A$1:$A$7,0)),0)))</f>
      </c>
      <c r="I702" s="22">
        <f>IF(A702="",0,IF(YEAR(A702)&lt;&gt;Properties!$C$5,0,N(D702)*IFERROR(INDEX(Lists!$C$1:$C$7,MATCH(C702,Lists!$A$1:$A$7,0)),0)))</f>
      </c>
      <c r="J702" s="22">
        <f>IF(A702="",0,IF(YEAR(A702)&lt;&gt;Properties!$C$5,0,N(D702)*IFERROR(INDEX(Lists!$D$1:$D$7,MATCH(C702,Lists!$A$1:$A$7,0)),0)))</f>
      </c>
    </row>
    <row r="703" spans="1:10" x14ac:dyDescent="0.25">
      <c r="A703" s="11"/>
      <c r="B703" s="19"/>
      <c r="C703" s="19"/>
      <c r="D703" s="23"/>
      <c r="E703" s="19"/>
      <c r="F703" s="13">
        <f>IF(B703="","",IFERROR(INDEX(Leases!$B$2:$B$101,MATCH(B703,Leases!$A$2:$A$101,0)),""))</f>
      </c>
      <c r="G703" s="16">
        <f>IF(A703="","",MONTH(A703))</f>
      </c>
      <c r="H703" s="22">
        <f>IF(A703="",0,IF(YEAR(A703)&lt;&gt;Properties!$C$5,0,N(D703)*IFERROR(INDEX(Lists!$B$1:$B$7,MATCH(C703,Lists!$A$1:$A$7,0)),0)))</f>
      </c>
      <c r="I703" s="22">
        <f>IF(A703="",0,IF(YEAR(A703)&lt;&gt;Properties!$C$5,0,N(D703)*IFERROR(INDEX(Lists!$C$1:$C$7,MATCH(C703,Lists!$A$1:$A$7,0)),0)))</f>
      </c>
      <c r="J703" s="22">
        <f>IF(A703="",0,IF(YEAR(A703)&lt;&gt;Properties!$C$5,0,N(D703)*IFERROR(INDEX(Lists!$D$1:$D$7,MATCH(C703,Lists!$A$1:$A$7,0)),0)))</f>
      </c>
    </row>
    <row r="704" spans="1:10" x14ac:dyDescent="0.25">
      <c r="A704" s="11"/>
      <c r="B704" s="19"/>
      <c r="C704" s="19"/>
      <c r="D704" s="23"/>
      <c r="E704" s="19"/>
      <c r="F704" s="13">
        <f>IF(B704="","",IFERROR(INDEX(Leases!$B$2:$B$101,MATCH(B704,Leases!$A$2:$A$101,0)),""))</f>
      </c>
      <c r="G704" s="16">
        <f>IF(A704="","",MONTH(A704))</f>
      </c>
      <c r="H704" s="22">
        <f>IF(A704="",0,IF(YEAR(A704)&lt;&gt;Properties!$C$5,0,N(D704)*IFERROR(INDEX(Lists!$B$1:$B$7,MATCH(C704,Lists!$A$1:$A$7,0)),0)))</f>
      </c>
      <c r="I704" s="22">
        <f>IF(A704="",0,IF(YEAR(A704)&lt;&gt;Properties!$C$5,0,N(D704)*IFERROR(INDEX(Lists!$C$1:$C$7,MATCH(C704,Lists!$A$1:$A$7,0)),0)))</f>
      </c>
      <c r="J704" s="22">
        <f>IF(A704="",0,IF(YEAR(A704)&lt;&gt;Properties!$C$5,0,N(D704)*IFERROR(INDEX(Lists!$D$1:$D$7,MATCH(C704,Lists!$A$1:$A$7,0)),0)))</f>
      </c>
    </row>
    <row r="705" spans="1:10" x14ac:dyDescent="0.25">
      <c r="A705" s="11"/>
      <c r="B705" s="19"/>
      <c r="C705" s="19"/>
      <c r="D705" s="23"/>
      <c r="E705" s="19"/>
      <c r="F705" s="13">
        <f>IF(B705="","",IFERROR(INDEX(Leases!$B$2:$B$101,MATCH(B705,Leases!$A$2:$A$101,0)),""))</f>
      </c>
      <c r="G705" s="16">
        <f>IF(A705="","",MONTH(A705))</f>
      </c>
      <c r="H705" s="22">
        <f>IF(A705="",0,IF(YEAR(A705)&lt;&gt;Properties!$C$5,0,N(D705)*IFERROR(INDEX(Lists!$B$1:$B$7,MATCH(C705,Lists!$A$1:$A$7,0)),0)))</f>
      </c>
      <c r="I705" s="22">
        <f>IF(A705="",0,IF(YEAR(A705)&lt;&gt;Properties!$C$5,0,N(D705)*IFERROR(INDEX(Lists!$C$1:$C$7,MATCH(C705,Lists!$A$1:$A$7,0)),0)))</f>
      </c>
      <c r="J705" s="22">
        <f>IF(A705="",0,IF(YEAR(A705)&lt;&gt;Properties!$C$5,0,N(D705)*IFERROR(INDEX(Lists!$D$1:$D$7,MATCH(C705,Lists!$A$1:$A$7,0)),0)))</f>
      </c>
    </row>
    <row r="706" spans="1:10" x14ac:dyDescent="0.25">
      <c r="A706" s="11"/>
      <c r="B706" s="19"/>
      <c r="C706" s="19"/>
      <c r="D706" s="23"/>
      <c r="E706" s="19"/>
      <c r="F706" s="13">
        <f>IF(B706="","",IFERROR(INDEX(Leases!$B$2:$B$101,MATCH(B706,Leases!$A$2:$A$101,0)),""))</f>
      </c>
      <c r="G706" s="16">
        <f>IF(A706="","",MONTH(A706))</f>
      </c>
      <c r="H706" s="22">
        <f>IF(A706="",0,IF(YEAR(A706)&lt;&gt;Properties!$C$5,0,N(D706)*IFERROR(INDEX(Lists!$B$1:$B$7,MATCH(C706,Lists!$A$1:$A$7,0)),0)))</f>
      </c>
      <c r="I706" s="22">
        <f>IF(A706="",0,IF(YEAR(A706)&lt;&gt;Properties!$C$5,0,N(D706)*IFERROR(INDEX(Lists!$C$1:$C$7,MATCH(C706,Lists!$A$1:$A$7,0)),0)))</f>
      </c>
      <c r="J706" s="22">
        <f>IF(A706="",0,IF(YEAR(A706)&lt;&gt;Properties!$C$5,0,N(D706)*IFERROR(INDEX(Lists!$D$1:$D$7,MATCH(C706,Lists!$A$1:$A$7,0)),0)))</f>
      </c>
    </row>
    <row r="707" spans="1:10" x14ac:dyDescent="0.25">
      <c r="A707" s="11"/>
      <c r="B707" s="19"/>
      <c r="C707" s="19"/>
      <c r="D707" s="23"/>
      <c r="E707" s="19"/>
      <c r="F707" s="13">
        <f>IF(B707="","",IFERROR(INDEX(Leases!$B$2:$B$101,MATCH(B707,Leases!$A$2:$A$101,0)),""))</f>
      </c>
      <c r="G707" s="16">
        <f>IF(A707="","",MONTH(A707))</f>
      </c>
      <c r="H707" s="22">
        <f>IF(A707="",0,IF(YEAR(A707)&lt;&gt;Properties!$C$5,0,N(D707)*IFERROR(INDEX(Lists!$B$1:$B$7,MATCH(C707,Lists!$A$1:$A$7,0)),0)))</f>
      </c>
      <c r="I707" s="22">
        <f>IF(A707="",0,IF(YEAR(A707)&lt;&gt;Properties!$C$5,0,N(D707)*IFERROR(INDEX(Lists!$C$1:$C$7,MATCH(C707,Lists!$A$1:$A$7,0)),0)))</f>
      </c>
      <c r="J707" s="22">
        <f>IF(A707="",0,IF(YEAR(A707)&lt;&gt;Properties!$C$5,0,N(D707)*IFERROR(INDEX(Lists!$D$1:$D$7,MATCH(C707,Lists!$A$1:$A$7,0)),0)))</f>
      </c>
    </row>
    <row r="708" spans="1:10" x14ac:dyDescent="0.25">
      <c r="A708" s="11"/>
      <c r="B708" s="19"/>
      <c r="C708" s="19"/>
      <c r="D708" s="23"/>
      <c r="E708" s="19"/>
      <c r="F708" s="13">
        <f>IF(B708="","",IFERROR(INDEX(Leases!$B$2:$B$101,MATCH(B708,Leases!$A$2:$A$101,0)),""))</f>
      </c>
      <c r="G708" s="16">
        <f>IF(A708="","",MONTH(A708))</f>
      </c>
      <c r="H708" s="22">
        <f>IF(A708="",0,IF(YEAR(A708)&lt;&gt;Properties!$C$5,0,N(D708)*IFERROR(INDEX(Lists!$B$1:$B$7,MATCH(C708,Lists!$A$1:$A$7,0)),0)))</f>
      </c>
      <c r="I708" s="22">
        <f>IF(A708="",0,IF(YEAR(A708)&lt;&gt;Properties!$C$5,0,N(D708)*IFERROR(INDEX(Lists!$C$1:$C$7,MATCH(C708,Lists!$A$1:$A$7,0)),0)))</f>
      </c>
      <c r="J708" s="22">
        <f>IF(A708="",0,IF(YEAR(A708)&lt;&gt;Properties!$C$5,0,N(D708)*IFERROR(INDEX(Lists!$D$1:$D$7,MATCH(C708,Lists!$A$1:$A$7,0)),0)))</f>
      </c>
    </row>
    <row r="709" spans="1:10" x14ac:dyDescent="0.25">
      <c r="A709" s="11"/>
      <c r="B709" s="19"/>
      <c r="C709" s="19"/>
      <c r="D709" s="23"/>
      <c r="E709" s="19"/>
      <c r="F709" s="13">
        <f>IF(B709="","",IFERROR(INDEX(Leases!$B$2:$B$101,MATCH(B709,Leases!$A$2:$A$101,0)),""))</f>
      </c>
      <c r="G709" s="16">
        <f>IF(A709="","",MONTH(A709))</f>
      </c>
      <c r="H709" s="22">
        <f>IF(A709="",0,IF(YEAR(A709)&lt;&gt;Properties!$C$5,0,N(D709)*IFERROR(INDEX(Lists!$B$1:$B$7,MATCH(C709,Lists!$A$1:$A$7,0)),0)))</f>
      </c>
      <c r="I709" s="22">
        <f>IF(A709="",0,IF(YEAR(A709)&lt;&gt;Properties!$C$5,0,N(D709)*IFERROR(INDEX(Lists!$C$1:$C$7,MATCH(C709,Lists!$A$1:$A$7,0)),0)))</f>
      </c>
      <c r="J709" s="22">
        <f>IF(A709="",0,IF(YEAR(A709)&lt;&gt;Properties!$C$5,0,N(D709)*IFERROR(INDEX(Lists!$D$1:$D$7,MATCH(C709,Lists!$A$1:$A$7,0)),0)))</f>
      </c>
    </row>
    <row r="710" spans="1:10" x14ac:dyDescent="0.25">
      <c r="A710" s="11"/>
      <c r="B710" s="19"/>
      <c r="C710" s="19"/>
      <c r="D710" s="23"/>
      <c r="E710" s="19"/>
      <c r="F710" s="13">
        <f>IF(B710="","",IFERROR(INDEX(Leases!$B$2:$B$101,MATCH(B710,Leases!$A$2:$A$101,0)),""))</f>
      </c>
      <c r="G710" s="16">
        <f>IF(A710="","",MONTH(A710))</f>
      </c>
      <c r="H710" s="22">
        <f>IF(A710="",0,IF(YEAR(A710)&lt;&gt;Properties!$C$5,0,N(D710)*IFERROR(INDEX(Lists!$B$1:$B$7,MATCH(C710,Lists!$A$1:$A$7,0)),0)))</f>
      </c>
      <c r="I710" s="22">
        <f>IF(A710="",0,IF(YEAR(A710)&lt;&gt;Properties!$C$5,0,N(D710)*IFERROR(INDEX(Lists!$C$1:$C$7,MATCH(C710,Lists!$A$1:$A$7,0)),0)))</f>
      </c>
      <c r="J710" s="22">
        <f>IF(A710="",0,IF(YEAR(A710)&lt;&gt;Properties!$C$5,0,N(D710)*IFERROR(INDEX(Lists!$D$1:$D$7,MATCH(C710,Lists!$A$1:$A$7,0)),0)))</f>
      </c>
    </row>
    <row r="711" spans="1:10" x14ac:dyDescent="0.25">
      <c r="A711" s="11"/>
      <c r="B711" s="19"/>
      <c r="C711" s="19"/>
      <c r="D711" s="23"/>
      <c r="E711" s="19"/>
      <c r="F711" s="13">
        <f>IF(B711="","",IFERROR(INDEX(Leases!$B$2:$B$101,MATCH(B711,Leases!$A$2:$A$101,0)),""))</f>
      </c>
      <c r="G711" s="16">
        <f>IF(A711="","",MONTH(A711))</f>
      </c>
      <c r="H711" s="22">
        <f>IF(A711="",0,IF(YEAR(A711)&lt;&gt;Properties!$C$5,0,N(D711)*IFERROR(INDEX(Lists!$B$1:$B$7,MATCH(C711,Lists!$A$1:$A$7,0)),0)))</f>
      </c>
      <c r="I711" s="22">
        <f>IF(A711="",0,IF(YEAR(A711)&lt;&gt;Properties!$C$5,0,N(D711)*IFERROR(INDEX(Lists!$C$1:$C$7,MATCH(C711,Lists!$A$1:$A$7,0)),0)))</f>
      </c>
      <c r="J711" s="22">
        <f>IF(A711="",0,IF(YEAR(A711)&lt;&gt;Properties!$C$5,0,N(D711)*IFERROR(INDEX(Lists!$D$1:$D$7,MATCH(C711,Lists!$A$1:$A$7,0)),0)))</f>
      </c>
    </row>
    <row r="712" spans="1:10" x14ac:dyDescent="0.25">
      <c r="A712" s="11"/>
      <c r="B712" s="19"/>
      <c r="C712" s="19"/>
      <c r="D712" s="23"/>
      <c r="E712" s="19"/>
      <c r="F712" s="13">
        <f>IF(B712="","",IFERROR(INDEX(Leases!$B$2:$B$101,MATCH(B712,Leases!$A$2:$A$101,0)),""))</f>
      </c>
      <c r="G712" s="16">
        <f>IF(A712="","",MONTH(A712))</f>
      </c>
      <c r="H712" s="22">
        <f>IF(A712="",0,IF(YEAR(A712)&lt;&gt;Properties!$C$5,0,N(D712)*IFERROR(INDEX(Lists!$B$1:$B$7,MATCH(C712,Lists!$A$1:$A$7,0)),0)))</f>
      </c>
      <c r="I712" s="22">
        <f>IF(A712="",0,IF(YEAR(A712)&lt;&gt;Properties!$C$5,0,N(D712)*IFERROR(INDEX(Lists!$C$1:$C$7,MATCH(C712,Lists!$A$1:$A$7,0)),0)))</f>
      </c>
      <c r="J712" s="22">
        <f>IF(A712="",0,IF(YEAR(A712)&lt;&gt;Properties!$C$5,0,N(D712)*IFERROR(INDEX(Lists!$D$1:$D$7,MATCH(C712,Lists!$A$1:$A$7,0)),0)))</f>
      </c>
    </row>
    <row r="713" spans="1:10" x14ac:dyDescent="0.25">
      <c r="A713" s="11"/>
      <c r="B713" s="19"/>
      <c r="C713" s="19"/>
      <c r="D713" s="23"/>
      <c r="E713" s="19"/>
      <c r="F713" s="13">
        <f>IF(B713="","",IFERROR(INDEX(Leases!$B$2:$B$101,MATCH(B713,Leases!$A$2:$A$101,0)),""))</f>
      </c>
      <c r="G713" s="16">
        <f>IF(A713="","",MONTH(A713))</f>
      </c>
      <c r="H713" s="22">
        <f>IF(A713="",0,IF(YEAR(A713)&lt;&gt;Properties!$C$5,0,N(D713)*IFERROR(INDEX(Lists!$B$1:$B$7,MATCH(C713,Lists!$A$1:$A$7,0)),0)))</f>
      </c>
      <c r="I713" s="22">
        <f>IF(A713="",0,IF(YEAR(A713)&lt;&gt;Properties!$C$5,0,N(D713)*IFERROR(INDEX(Lists!$C$1:$C$7,MATCH(C713,Lists!$A$1:$A$7,0)),0)))</f>
      </c>
      <c r="J713" s="22">
        <f>IF(A713="",0,IF(YEAR(A713)&lt;&gt;Properties!$C$5,0,N(D713)*IFERROR(INDEX(Lists!$D$1:$D$7,MATCH(C713,Lists!$A$1:$A$7,0)),0)))</f>
      </c>
    </row>
    <row r="714" spans="1:10" x14ac:dyDescent="0.25">
      <c r="A714" s="11"/>
      <c r="B714" s="19"/>
      <c r="C714" s="19"/>
      <c r="D714" s="23"/>
      <c r="E714" s="19"/>
      <c r="F714" s="13">
        <f>IF(B714="","",IFERROR(INDEX(Leases!$B$2:$B$101,MATCH(B714,Leases!$A$2:$A$101,0)),""))</f>
      </c>
      <c r="G714" s="16">
        <f>IF(A714="","",MONTH(A714))</f>
      </c>
      <c r="H714" s="22">
        <f>IF(A714="",0,IF(YEAR(A714)&lt;&gt;Properties!$C$5,0,N(D714)*IFERROR(INDEX(Lists!$B$1:$B$7,MATCH(C714,Lists!$A$1:$A$7,0)),0)))</f>
      </c>
      <c r="I714" s="22">
        <f>IF(A714="",0,IF(YEAR(A714)&lt;&gt;Properties!$C$5,0,N(D714)*IFERROR(INDEX(Lists!$C$1:$C$7,MATCH(C714,Lists!$A$1:$A$7,0)),0)))</f>
      </c>
      <c r="J714" s="22">
        <f>IF(A714="",0,IF(YEAR(A714)&lt;&gt;Properties!$C$5,0,N(D714)*IFERROR(INDEX(Lists!$D$1:$D$7,MATCH(C714,Lists!$A$1:$A$7,0)),0)))</f>
      </c>
    </row>
    <row r="715" spans="1:10" x14ac:dyDescent="0.25">
      <c r="A715" s="11"/>
      <c r="B715" s="19"/>
      <c r="C715" s="19"/>
      <c r="D715" s="23"/>
      <c r="E715" s="19"/>
      <c r="F715" s="13">
        <f>IF(B715="","",IFERROR(INDEX(Leases!$B$2:$B$101,MATCH(B715,Leases!$A$2:$A$101,0)),""))</f>
      </c>
      <c r="G715" s="16">
        <f>IF(A715="","",MONTH(A715))</f>
      </c>
      <c r="H715" s="22">
        <f>IF(A715="",0,IF(YEAR(A715)&lt;&gt;Properties!$C$5,0,N(D715)*IFERROR(INDEX(Lists!$B$1:$B$7,MATCH(C715,Lists!$A$1:$A$7,0)),0)))</f>
      </c>
      <c r="I715" s="22">
        <f>IF(A715="",0,IF(YEAR(A715)&lt;&gt;Properties!$C$5,0,N(D715)*IFERROR(INDEX(Lists!$C$1:$C$7,MATCH(C715,Lists!$A$1:$A$7,0)),0)))</f>
      </c>
      <c r="J715" s="22">
        <f>IF(A715="",0,IF(YEAR(A715)&lt;&gt;Properties!$C$5,0,N(D715)*IFERROR(INDEX(Lists!$D$1:$D$7,MATCH(C715,Lists!$A$1:$A$7,0)),0)))</f>
      </c>
    </row>
    <row r="716" spans="1:10" x14ac:dyDescent="0.25">
      <c r="A716" s="11"/>
      <c r="B716" s="19"/>
      <c r="C716" s="19"/>
      <c r="D716" s="23"/>
      <c r="E716" s="19"/>
      <c r="F716" s="13">
        <f>IF(B716="","",IFERROR(INDEX(Leases!$B$2:$B$101,MATCH(B716,Leases!$A$2:$A$101,0)),""))</f>
      </c>
      <c r="G716" s="16">
        <f>IF(A716="","",MONTH(A716))</f>
      </c>
      <c r="H716" s="22">
        <f>IF(A716="",0,IF(YEAR(A716)&lt;&gt;Properties!$C$5,0,N(D716)*IFERROR(INDEX(Lists!$B$1:$B$7,MATCH(C716,Lists!$A$1:$A$7,0)),0)))</f>
      </c>
      <c r="I716" s="22">
        <f>IF(A716="",0,IF(YEAR(A716)&lt;&gt;Properties!$C$5,0,N(D716)*IFERROR(INDEX(Lists!$C$1:$C$7,MATCH(C716,Lists!$A$1:$A$7,0)),0)))</f>
      </c>
      <c r="J716" s="22">
        <f>IF(A716="",0,IF(YEAR(A716)&lt;&gt;Properties!$C$5,0,N(D716)*IFERROR(INDEX(Lists!$D$1:$D$7,MATCH(C716,Lists!$A$1:$A$7,0)),0)))</f>
      </c>
    </row>
    <row r="717" spans="1:10" x14ac:dyDescent="0.25">
      <c r="A717" s="11"/>
      <c r="B717" s="19"/>
      <c r="C717" s="19"/>
      <c r="D717" s="23"/>
      <c r="E717" s="19"/>
      <c r="F717" s="13">
        <f>IF(B717="","",IFERROR(INDEX(Leases!$B$2:$B$101,MATCH(B717,Leases!$A$2:$A$101,0)),""))</f>
      </c>
      <c r="G717" s="16">
        <f>IF(A717="","",MONTH(A717))</f>
      </c>
      <c r="H717" s="22">
        <f>IF(A717="",0,IF(YEAR(A717)&lt;&gt;Properties!$C$5,0,N(D717)*IFERROR(INDEX(Lists!$B$1:$B$7,MATCH(C717,Lists!$A$1:$A$7,0)),0)))</f>
      </c>
      <c r="I717" s="22">
        <f>IF(A717="",0,IF(YEAR(A717)&lt;&gt;Properties!$C$5,0,N(D717)*IFERROR(INDEX(Lists!$C$1:$C$7,MATCH(C717,Lists!$A$1:$A$7,0)),0)))</f>
      </c>
      <c r="J717" s="22">
        <f>IF(A717="",0,IF(YEAR(A717)&lt;&gt;Properties!$C$5,0,N(D717)*IFERROR(INDEX(Lists!$D$1:$D$7,MATCH(C717,Lists!$A$1:$A$7,0)),0)))</f>
      </c>
    </row>
    <row r="718" spans="1:10" x14ac:dyDescent="0.25">
      <c r="A718" s="11"/>
      <c r="B718" s="19"/>
      <c r="C718" s="19"/>
      <c r="D718" s="23"/>
      <c r="E718" s="19"/>
      <c r="F718" s="13">
        <f>IF(B718="","",IFERROR(INDEX(Leases!$B$2:$B$101,MATCH(B718,Leases!$A$2:$A$101,0)),""))</f>
      </c>
      <c r="G718" s="16">
        <f>IF(A718="","",MONTH(A718))</f>
      </c>
      <c r="H718" s="22">
        <f>IF(A718="",0,IF(YEAR(A718)&lt;&gt;Properties!$C$5,0,N(D718)*IFERROR(INDEX(Lists!$B$1:$B$7,MATCH(C718,Lists!$A$1:$A$7,0)),0)))</f>
      </c>
      <c r="I718" s="22">
        <f>IF(A718="",0,IF(YEAR(A718)&lt;&gt;Properties!$C$5,0,N(D718)*IFERROR(INDEX(Lists!$C$1:$C$7,MATCH(C718,Lists!$A$1:$A$7,0)),0)))</f>
      </c>
      <c r="J718" s="22">
        <f>IF(A718="",0,IF(YEAR(A718)&lt;&gt;Properties!$C$5,0,N(D718)*IFERROR(INDEX(Lists!$D$1:$D$7,MATCH(C718,Lists!$A$1:$A$7,0)),0)))</f>
      </c>
    </row>
    <row r="719" spans="1:10" x14ac:dyDescent="0.25">
      <c r="A719" s="11"/>
      <c r="B719" s="19"/>
      <c r="C719" s="19"/>
      <c r="D719" s="23"/>
      <c r="E719" s="19"/>
      <c r="F719" s="13">
        <f>IF(B719="","",IFERROR(INDEX(Leases!$B$2:$B$101,MATCH(B719,Leases!$A$2:$A$101,0)),""))</f>
      </c>
      <c r="G719" s="16">
        <f>IF(A719="","",MONTH(A719))</f>
      </c>
      <c r="H719" s="22">
        <f>IF(A719="",0,IF(YEAR(A719)&lt;&gt;Properties!$C$5,0,N(D719)*IFERROR(INDEX(Lists!$B$1:$B$7,MATCH(C719,Lists!$A$1:$A$7,0)),0)))</f>
      </c>
      <c r="I719" s="22">
        <f>IF(A719="",0,IF(YEAR(A719)&lt;&gt;Properties!$C$5,0,N(D719)*IFERROR(INDEX(Lists!$C$1:$C$7,MATCH(C719,Lists!$A$1:$A$7,0)),0)))</f>
      </c>
      <c r="J719" s="22">
        <f>IF(A719="",0,IF(YEAR(A719)&lt;&gt;Properties!$C$5,0,N(D719)*IFERROR(INDEX(Lists!$D$1:$D$7,MATCH(C719,Lists!$A$1:$A$7,0)),0)))</f>
      </c>
    </row>
    <row r="720" spans="1:10" x14ac:dyDescent="0.25">
      <c r="A720" s="11"/>
      <c r="B720" s="19"/>
      <c r="C720" s="19"/>
      <c r="D720" s="23"/>
      <c r="E720" s="19"/>
      <c r="F720" s="13">
        <f>IF(B720="","",IFERROR(INDEX(Leases!$B$2:$B$101,MATCH(B720,Leases!$A$2:$A$101,0)),""))</f>
      </c>
      <c r="G720" s="16">
        <f>IF(A720="","",MONTH(A720))</f>
      </c>
      <c r="H720" s="22">
        <f>IF(A720="",0,IF(YEAR(A720)&lt;&gt;Properties!$C$5,0,N(D720)*IFERROR(INDEX(Lists!$B$1:$B$7,MATCH(C720,Lists!$A$1:$A$7,0)),0)))</f>
      </c>
      <c r="I720" s="22">
        <f>IF(A720="",0,IF(YEAR(A720)&lt;&gt;Properties!$C$5,0,N(D720)*IFERROR(INDEX(Lists!$C$1:$C$7,MATCH(C720,Lists!$A$1:$A$7,0)),0)))</f>
      </c>
      <c r="J720" s="22">
        <f>IF(A720="",0,IF(YEAR(A720)&lt;&gt;Properties!$C$5,0,N(D720)*IFERROR(INDEX(Lists!$D$1:$D$7,MATCH(C720,Lists!$A$1:$A$7,0)),0)))</f>
      </c>
    </row>
    <row r="721" spans="1:10" x14ac:dyDescent="0.25">
      <c r="A721" s="11"/>
      <c r="B721" s="19"/>
      <c r="C721" s="19"/>
      <c r="D721" s="23"/>
      <c r="E721" s="19"/>
      <c r="F721" s="13">
        <f>IF(B721="","",IFERROR(INDEX(Leases!$B$2:$B$101,MATCH(B721,Leases!$A$2:$A$101,0)),""))</f>
      </c>
      <c r="G721" s="16">
        <f>IF(A721="","",MONTH(A721))</f>
      </c>
      <c r="H721" s="22">
        <f>IF(A721="",0,IF(YEAR(A721)&lt;&gt;Properties!$C$5,0,N(D721)*IFERROR(INDEX(Lists!$B$1:$B$7,MATCH(C721,Lists!$A$1:$A$7,0)),0)))</f>
      </c>
      <c r="I721" s="22">
        <f>IF(A721="",0,IF(YEAR(A721)&lt;&gt;Properties!$C$5,0,N(D721)*IFERROR(INDEX(Lists!$C$1:$C$7,MATCH(C721,Lists!$A$1:$A$7,0)),0)))</f>
      </c>
      <c r="J721" s="22">
        <f>IF(A721="",0,IF(YEAR(A721)&lt;&gt;Properties!$C$5,0,N(D721)*IFERROR(INDEX(Lists!$D$1:$D$7,MATCH(C721,Lists!$A$1:$A$7,0)),0)))</f>
      </c>
    </row>
    <row r="722" spans="1:10" x14ac:dyDescent="0.25">
      <c r="A722" s="11"/>
      <c r="B722" s="19"/>
      <c r="C722" s="19"/>
      <c r="D722" s="23"/>
      <c r="E722" s="19"/>
      <c r="F722" s="13">
        <f>IF(B722="","",IFERROR(INDEX(Leases!$B$2:$B$101,MATCH(B722,Leases!$A$2:$A$101,0)),""))</f>
      </c>
      <c r="G722" s="16">
        <f>IF(A722="","",MONTH(A722))</f>
      </c>
      <c r="H722" s="22">
        <f>IF(A722="",0,IF(YEAR(A722)&lt;&gt;Properties!$C$5,0,N(D722)*IFERROR(INDEX(Lists!$B$1:$B$7,MATCH(C722,Lists!$A$1:$A$7,0)),0)))</f>
      </c>
      <c r="I722" s="22">
        <f>IF(A722="",0,IF(YEAR(A722)&lt;&gt;Properties!$C$5,0,N(D722)*IFERROR(INDEX(Lists!$C$1:$C$7,MATCH(C722,Lists!$A$1:$A$7,0)),0)))</f>
      </c>
      <c r="J722" s="22">
        <f>IF(A722="",0,IF(YEAR(A722)&lt;&gt;Properties!$C$5,0,N(D722)*IFERROR(INDEX(Lists!$D$1:$D$7,MATCH(C722,Lists!$A$1:$A$7,0)),0)))</f>
      </c>
    </row>
    <row r="723" spans="1:10" x14ac:dyDescent="0.25">
      <c r="A723" s="11"/>
      <c r="B723" s="19"/>
      <c r="C723" s="19"/>
      <c r="D723" s="23"/>
      <c r="E723" s="19"/>
      <c r="F723" s="13">
        <f>IF(B723="","",IFERROR(INDEX(Leases!$B$2:$B$101,MATCH(B723,Leases!$A$2:$A$101,0)),""))</f>
      </c>
      <c r="G723" s="16">
        <f>IF(A723="","",MONTH(A723))</f>
      </c>
      <c r="H723" s="22">
        <f>IF(A723="",0,IF(YEAR(A723)&lt;&gt;Properties!$C$5,0,N(D723)*IFERROR(INDEX(Lists!$B$1:$B$7,MATCH(C723,Lists!$A$1:$A$7,0)),0)))</f>
      </c>
      <c r="I723" s="22">
        <f>IF(A723="",0,IF(YEAR(A723)&lt;&gt;Properties!$C$5,0,N(D723)*IFERROR(INDEX(Lists!$C$1:$C$7,MATCH(C723,Lists!$A$1:$A$7,0)),0)))</f>
      </c>
      <c r="J723" s="22">
        <f>IF(A723="",0,IF(YEAR(A723)&lt;&gt;Properties!$C$5,0,N(D723)*IFERROR(INDEX(Lists!$D$1:$D$7,MATCH(C723,Lists!$A$1:$A$7,0)),0)))</f>
      </c>
    </row>
    <row r="724" spans="1:10" x14ac:dyDescent="0.25">
      <c r="A724" s="11"/>
      <c r="B724" s="19"/>
      <c r="C724" s="19"/>
      <c r="D724" s="23"/>
      <c r="E724" s="19"/>
      <c r="F724" s="13">
        <f>IF(B724="","",IFERROR(INDEX(Leases!$B$2:$B$101,MATCH(B724,Leases!$A$2:$A$101,0)),""))</f>
      </c>
      <c r="G724" s="16">
        <f>IF(A724="","",MONTH(A724))</f>
      </c>
      <c r="H724" s="22">
        <f>IF(A724="",0,IF(YEAR(A724)&lt;&gt;Properties!$C$5,0,N(D724)*IFERROR(INDEX(Lists!$B$1:$B$7,MATCH(C724,Lists!$A$1:$A$7,0)),0)))</f>
      </c>
      <c r="I724" s="22">
        <f>IF(A724="",0,IF(YEAR(A724)&lt;&gt;Properties!$C$5,0,N(D724)*IFERROR(INDEX(Lists!$C$1:$C$7,MATCH(C724,Lists!$A$1:$A$7,0)),0)))</f>
      </c>
      <c r="J724" s="22">
        <f>IF(A724="",0,IF(YEAR(A724)&lt;&gt;Properties!$C$5,0,N(D724)*IFERROR(INDEX(Lists!$D$1:$D$7,MATCH(C724,Lists!$A$1:$A$7,0)),0)))</f>
      </c>
    </row>
    <row r="725" spans="1:10" x14ac:dyDescent="0.25">
      <c r="A725" s="11"/>
      <c r="B725" s="19"/>
      <c r="C725" s="19"/>
      <c r="D725" s="23"/>
      <c r="E725" s="19"/>
      <c r="F725" s="13">
        <f>IF(B725="","",IFERROR(INDEX(Leases!$B$2:$B$101,MATCH(B725,Leases!$A$2:$A$101,0)),""))</f>
      </c>
      <c r="G725" s="16">
        <f>IF(A725="","",MONTH(A725))</f>
      </c>
      <c r="H725" s="22">
        <f>IF(A725="",0,IF(YEAR(A725)&lt;&gt;Properties!$C$5,0,N(D725)*IFERROR(INDEX(Lists!$B$1:$B$7,MATCH(C725,Lists!$A$1:$A$7,0)),0)))</f>
      </c>
      <c r="I725" s="22">
        <f>IF(A725="",0,IF(YEAR(A725)&lt;&gt;Properties!$C$5,0,N(D725)*IFERROR(INDEX(Lists!$C$1:$C$7,MATCH(C725,Lists!$A$1:$A$7,0)),0)))</f>
      </c>
      <c r="J725" s="22">
        <f>IF(A725="",0,IF(YEAR(A725)&lt;&gt;Properties!$C$5,0,N(D725)*IFERROR(INDEX(Lists!$D$1:$D$7,MATCH(C725,Lists!$A$1:$A$7,0)),0)))</f>
      </c>
    </row>
    <row r="726" spans="1:10" x14ac:dyDescent="0.25">
      <c r="A726" s="11"/>
      <c r="B726" s="19"/>
      <c r="C726" s="19"/>
      <c r="D726" s="23"/>
      <c r="E726" s="19"/>
      <c r="F726" s="13">
        <f>IF(B726="","",IFERROR(INDEX(Leases!$B$2:$B$101,MATCH(B726,Leases!$A$2:$A$101,0)),""))</f>
      </c>
      <c r="G726" s="16">
        <f>IF(A726="","",MONTH(A726))</f>
      </c>
      <c r="H726" s="22">
        <f>IF(A726="",0,IF(YEAR(A726)&lt;&gt;Properties!$C$5,0,N(D726)*IFERROR(INDEX(Lists!$B$1:$B$7,MATCH(C726,Lists!$A$1:$A$7,0)),0)))</f>
      </c>
      <c r="I726" s="22">
        <f>IF(A726="",0,IF(YEAR(A726)&lt;&gt;Properties!$C$5,0,N(D726)*IFERROR(INDEX(Lists!$C$1:$C$7,MATCH(C726,Lists!$A$1:$A$7,0)),0)))</f>
      </c>
      <c r="J726" s="22">
        <f>IF(A726="",0,IF(YEAR(A726)&lt;&gt;Properties!$C$5,0,N(D726)*IFERROR(INDEX(Lists!$D$1:$D$7,MATCH(C726,Lists!$A$1:$A$7,0)),0)))</f>
      </c>
    </row>
    <row r="727" spans="1:10" x14ac:dyDescent="0.25">
      <c r="A727" s="11"/>
      <c r="B727" s="19"/>
      <c r="C727" s="19"/>
      <c r="D727" s="23"/>
      <c r="E727" s="19"/>
      <c r="F727" s="13">
        <f>IF(B727="","",IFERROR(INDEX(Leases!$B$2:$B$101,MATCH(B727,Leases!$A$2:$A$101,0)),""))</f>
      </c>
      <c r="G727" s="16">
        <f>IF(A727="","",MONTH(A727))</f>
      </c>
      <c r="H727" s="22">
        <f>IF(A727="",0,IF(YEAR(A727)&lt;&gt;Properties!$C$5,0,N(D727)*IFERROR(INDEX(Lists!$B$1:$B$7,MATCH(C727,Lists!$A$1:$A$7,0)),0)))</f>
      </c>
      <c r="I727" s="22">
        <f>IF(A727="",0,IF(YEAR(A727)&lt;&gt;Properties!$C$5,0,N(D727)*IFERROR(INDEX(Lists!$C$1:$C$7,MATCH(C727,Lists!$A$1:$A$7,0)),0)))</f>
      </c>
      <c r="J727" s="22">
        <f>IF(A727="",0,IF(YEAR(A727)&lt;&gt;Properties!$C$5,0,N(D727)*IFERROR(INDEX(Lists!$D$1:$D$7,MATCH(C727,Lists!$A$1:$A$7,0)),0)))</f>
      </c>
    </row>
    <row r="728" spans="1:10" x14ac:dyDescent="0.25">
      <c r="A728" s="11"/>
      <c r="B728" s="19"/>
      <c r="C728" s="19"/>
      <c r="D728" s="23"/>
      <c r="E728" s="19"/>
      <c r="F728" s="13">
        <f>IF(B728="","",IFERROR(INDEX(Leases!$B$2:$B$101,MATCH(B728,Leases!$A$2:$A$101,0)),""))</f>
      </c>
      <c r="G728" s="16">
        <f>IF(A728="","",MONTH(A728))</f>
      </c>
      <c r="H728" s="22">
        <f>IF(A728="",0,IF(YEAR(A728)&lt;&gt;Properties!$C$5,0,N(D728)*IFERROR(INDEX(Lists!$B$1:$B$7,MATCH(C728,Lists!$A$1:$A$7,0)),0)))</f>
      </c>
      <c r="I728" s="22">
        <f>IF(A728="",0,IF(YEAR(A728)&lt;&gt;Properties!$C$5,0,N(D728)*IFERROR(INDEX(Lists!$C$1:$C$7,MATCH(C728,Lists!$A$1:$A$7,0)),0)))</f>
      </c>
      <c r="J728" s="22">
        <f>IF(A728="",0,IF(YEAR(A728)&lt;&gt;Properties!$C$5,0,N(D728)*IFERROR(INDEX(Lists!$D$1:$D$7,MATCH(C728,Lists!$A$1:$A$7,0)),0)))</f>
      </c>
    </row>
    <row r="729" spans="1:10" x14ac:dyDescent="0.25">
      <c r="A729" s="11"/>
      <c r="B729" s="19"/>
      <c r="C729" s="19"/>
      <c r="D729" s="23"/>
      <c r="E729" s="19"/>
      <c r="F729" s="13">
        <f>IF(B729="","",IFERROR(INDEX(Leases!$B$2:$B$101,MATCH(B729,Leases!$A$2:$A$101,0)),""))</f>
      </c>
      <c r="G729" s="16">
        <f>IF(A729="","",MONTH(A729))</f>
      </c>
      <c r="H729" s="22">
        <f>IF(A729="",0,IF(YEAR(A729)&lt;&gt;Properties!$C$5,0,N(D729)*IFERROR(INDEX(Lists!$B$1:$B$7,MATCH(C729,Lists!$A$1:$A$7,0)),0)))</f>
      </c>
      <c r="I729" s="22">
        <f>IF(A729="",0,IF(YEAR(A729)&lt;&gt;Properties!$C$5,0,N(D729)*IFERROR(INDEX(Lists!$C$1:$C$7,MATCH(C729,Lists!$A$1:$A$7,0)),0)))</f>
      </c>
      <c r="J729" s="22">
        <f>IF(A729="",0,IF(YEAR(A729)&lt;&gt;Properties!$C$5,0,N(D729)*IFERROR(INDEX(Lists!$D$1:$D$7,MATCH(C729,Lists!$A$1:$A$7,0)),0)))</f>
      </c>
    </row>
    <row r="730" spans="1:10" x14ac:dyDescent="0.25">
      <c r="A730" s="11"/>
      <c r="B730" s="19"/>
      <c r="C730" s="19"/>
      <c r="D730" s="23"/>
      <c r="E730" s="19"/>
      <c r="F730" s="13">
        <f>IF(B730="","",IFERROR(INDEX(Leases!$B$2:$B$101,MATCH(B730,Leases!$A$2:$A$101,0)),""))</f>
      </c>
      <c r="G730" s="16">
        <f>IF(A730="","",MONTH(A730))</f>
      </c>
      <c r="H730" s="22">
        <f>IF(A730="",0,IF(YEAR(A730)&lt;&gt;Properties!$C$5,0,N(D730)*IFERROR(INDEX(Lists!$B$1:$B$7,MATCH(C730,Lists!$A$1:$A$7,0)),0)))</f>
      </c>
      <c r="I730" s="22">
        <f>IF(A730="",0,IF(YEAR(A730)&lt;&gt;Properties!$C$5,0,N(D730)*IFERROR(INDEX(Lists!$C$1:$C$7,MATCH(C730,Lists!$A$1:$A$7,0)),0)))</f>
      </c>
      <c r="J730" s="22">
        <f>IF(A730="",0,IF(YEAR(A730)&lt;&gt;Properties!$C$5,0,N(D730)*IFERROR(INDEX(Lists!$D$1:$D$7,MATCH(C730,Lists!$A$1:$A$7,0)),0)))</f>
      </c>
    </row>
    <row r="731" spans="1:10" x14ac:dyDescent="0.25">
      <c r="A731" s="11"/>
      <c r="B731" s="19"/>
      <c r="C731" s="19"/>
      <c r="D731" s="23"/>
      <c r="E731" s="19"/>
      <c r="F731" s="13">
        <f>IF(B731="","",IFERROR(INDEX(Leases!$B$2:$B$101,MATCH(B731,Leases!$A$2:$A$101,0)),""))</f>
      </c>
      <c r="G731" s="16">
        <f>IF(A731="","",MONTH(A731))</f>
      </c>
      <c r="H731" s="22">
        <f>IF(A731="",0,IF(YEAR(A731)&lt;&gt;Properties!$C$5,0,N(D731)*IFERROR(INDEX(Lists!$B$1:$B$7,MATCH(C731,Lists!$A$1:$A$7,0)),0)))</f>
      </c>
      <c r="I731" s="22">
        <f>IF(A731="",0,IF(YEAR(A731)&lt;&gt;Properties!$C$5,0,N(D731)*IFERROR(INDEX(Lists!$C$1:$C$7,MATCH(C731,Lists!$A$1:$A$7,0)),0)))</f>
      </c>
      <c r="J731" s="22">
        <f>IF(A731="",0,IF(YEAR(A731)&lt;&gt;Properties!$C$5,0,N(D731)*IFERROR(INDEX(Lists!$D$1:$D$7,MATCH(C731,Lists!$A$1:$A$7,0)),0)))</f>
      </c>
    </row>
    <row r="732" spans="1:10" x14ac:dyDescent="0.25">
      <c r="A732" s="11"/>
      <c r="B732" s="19"/>
      <c r="C732" s="19"/>
      <c r="D732" s="23"/>
      <c r="E732" s="19"/>
      <c r="F732" s="13">
        <f>IF(B732="","",IFERROR(INDEX(Leases!$B$2:$B$101,MATCH(B732,Leases!$A$2:$A$101,0)),""))</f>
      </c>
      <c r="G732" s="16">
        <f>IF(A732="","",MONTH(A732))</f>
      </c>
      <c r="H732" s="22">
        <f>IF(A732="",0,IF(YEAR(A732)&lt;&gt;Properties!$C$5,0,N(D732)*IFERROR(INDEX(Lists!$B$1:$B$7,MATCH(C732,Lists!$A$1:$A$7,0)),0)))</f>
      </c>
      <c r="I732" s="22">
        <f>IF(A732="",0,IF(YEAR(A732)&lt;&gt;Properties!$C$5,0,N(D732)*IFERROR(INDEX(Lists!$C$1:$C$7,MATCH(C732,Lists!$A$1:$A$7,0)),0)))</f>
      </c>
      <c r="J732" s="22">
        <f>IF(A732="",0,IF(YEAR(A732)&lt;&gt;Properties!$C$5,0,N(D732)*IFERROR(INDEX(Lists!$D$1:$D$7,MATCH(C732,Lists!$A$1:$A$7,0)),0)))</f>
      </c>
    </row>
    <row r="733" spans="1:10" x14ac:dyDescent="0.25">
      <c r="A733" s="11"/>
      <c r="B733" s="19"/>
      <c r="C733" s="19"/>
      <c r="D733" s="23"/>
      <c r="E733" s="19"/>
      <c r="F733" s="13">
        <f>IF(B733="","",IFERROR(INDEX(Leases!$B$2:$B$101,MATCH(B733,Leases!$A$2:$A$101,0)),""))</f>
      </c>
      <c r="G733" s="16">
        <f>IF(A733="","",MONTH(A733))</f>
      </c>
      <c r="H733" s="22">
        <f>IF(A733="",0,IF(YEAR(A733)&lt;&gt;Properties!$C$5,0,N(D733)*IFERROR(INDEX(Lists!$B$1:$B$7,MATCH(C733,Lists!$A$1:$A$7,0)),0)))</f>
      </c>
      <c r="I733" s="22">
        <f>IF(A733="",0,IF(YEAR(A733)&lt;&gt;Properties!$C$5,0,N(D733)*IFERROR(INDEX(Lists!$C$1:$C$7,MATCH(C733,Lists!$A$1:$A$7,0)),0)))</f>
      </c>
      <c r="J733" s="22">
        <f>IF(A733="",0,IF(YEAR(A733)&lt;&gt;Properties!$C$5,0,N(D733)*IFERROR(INDEX(Lists!$D$1:$D$7,MATCH(C733,Lists!$A$1:$A$7,0)),0)))</f>
      </c>
    </row>
    <row r="734" spans="1:10" x14ac:dyDescent="0.25">
      <c r="A734" s="11"/>
      <c r="B734" s="19"/>
      <c r="C734" s="19"/>
      <c r="D734" s="23"/>
      <c r="E734" s="19"/>
      <c r="F734" s="13">
        <f>IF(B734="","",IFERROR(INDEX(Leases!$B$2:$B$101,MATCH(B734,Leases!$A$2:$A$101,0)),""))</f>
      </c>
      <c r="G734" s="16">
        <f>IF(A734="","",MONTH(A734))</f>
      </c>
      <c r="H734" s="22">
        <f>IF(A734="",0,IF(YEAR(A734)&lt;&gt;Properties!$C$5,0,N(D734)*IFERROR(INDEX(Lists!$B$1:$B$7,MATCH(C734,Lists!$A$1:$A$7,0)),0)))</f>
      </c>
      <c r="I734" s="22">
        <f>IF(A734="",0,IF(YEAR(A734)&lt;&gt;Properties!$C$5,0,N(D734)*IFERROR(INDEX(Lists!$C$1:$C$7,MATCH(C734,Lists!$A$1:$A$7,0)),0)))</f>
      </c>
      <c r="J734" s="22">
        <f>IF(A734="",0,IF(YEAR(A734)&lt;&gt;Properties!$C$5,0,N(D734)*IFERROR(INDEX(Lists!$D$1:$D$7,MATCH(C734,Lists!$A$1:$A$7,0)),0)))</f>
      </c>
    </row>
    <row r="735" spans="1:10" x14ac:dyDescent="0.25">
      <c r="A735" s="11"/>
      <c r="B735" s="19"/>
      <c r="C735" s="19"/>
      <c r="D735" s="23"/>
      <c r="E735" s="19"/>
      <c r="F735" s="13">
        <f>IF(B735="","",IFERROR(INDEX(Leases!$B$2:$B$101,MATCH(B735,Leases!$A$2:$A$101,0)),""))</f>
      </c>
      <c r="G735" s="16">
        <f>IF(A735="","",MONTH(A735))</f>
      </c>
      <c r="H735" s="22">
        <f>IF(A735="",0,IF(YEAR(A735)&lt;&gt;Properties!$C$5,0,N(D735)*IFERROR(INDEX(Lists!$B$1:$B$7,MATCH(C735,Lists!$A$1:$A$7,0)),0)))</f>
      </c>
      <c r="I735" s="22">
        <f>IF(A735="",0,IF(YEAR(A735)&lt;&gt;Properties!$C$5,0,N(D735)*IFERROR(INDEX(Lists!$C$1:$C$7,MATCH(C735,Lists!$A$1:$A$7,0)),0)))</f>
      </c>
      <c r="J735" s="22">
        <f>IF(A735="",0,IF(YEAR(A735)&lt;&gt;Properties!$C$5,0,N(D735)*IFERROR(INDEX(Lists!$D$1:$D$7,MATCH(C735,Lists!$A$1:$A$7,0)),0)))</f>
      </c>
    </row>
    <row r="736" spans="1:10" x14ac:dyDescent="0.25">
      <c r="A736" s="11"/>
      <c r="B736" s="19"/>
      <c r="C736" s="19"/>
      <c r="D736" s="23"/>
      <c r="E736" s="19"/>
      <c r="F736" s="13">
        <f>IF(B736="","",IFERROR(INDEX(Leases!$B$2:$B$101,MATCH(B736,Leases!$A$2:$A$101,0)),""))</f>
      </c>
      <c r="G736" s="16">
        <f>IF(A736="","",MONTH(A736))</f>
      </c>
      <c r="H736" s="22">
        <f>IF(A736="",0,IF(YEAR(A736)&lt;&gt;Properties!$C$5,0,N(D736)*IFERROR(INDEX(Lists!$B$1:$B$7,MATCH(C736,Lists!$A$1:$A$7,0)),0)))</f>
      </c>
      <c r="I736" s="22">
        <f>IF(A736="",0,IF(YEAR(A736)&lt;&gt;Properties!$C$5,0,N(D736)*IFERROR(INDEX(Lists!$C$1:$C$7,MATCH(C736,Lists!$A$1:$A$7,0)),0)))</f>
      </c>
      <c r="J736" s="22">
        <f>IF(A736="",0,IF(YEAR(A736)&lt;&gt;Properties!$C$5,0,N(D736)*IFERROR(INDEX(Lists!$D$1:$D$7,MATCH(C736,Lists!$A$1:$A$7,0)),0)))</f>
      </c>
    </row>
    <row r="737" spans="1:10" x14ac:dyDescent="0.25">
      <c r="A737" s="11"/>
      <c r="B737" s="19"/>
      <c r="C737" s="19"/>
      <c r="D737" s="23"/>
      <c r="E737" s="19"/>
      <c r="F737" s="13">
        <f>IF(B737="","",IFERROR(INDEX(Leases!$B$2:$B$101,MATCH(B737,Leases!$A$2:$A$101,0)),""))</f>
      </c>
      <c r="G737" s="16">
        <f>IF(A737="","",MONTH(A737))</f>
      </c>
      <c r="H737" s="22">
        <f>IF(A737="",0,IF(YEAR(A737)&lt;&gt;Properties!$C$5,0,N(D737)*IFERROR(INDEX(Lists!$B$1:$B$7,MATCH(C737,Lists!$A$1:$A$7,0)),0)))</f>
      </c>
      <c r="I737" s="22">
        <f>IF(A737="",0,IF(YEAR(A737)&lt;&gt;Properties!$C$5,0,N(D737)*IFERROR(INDEX(Lists!$C$1:$C$7,MATCH(C737,Lists!$A$1:$A$7,0)),0)))</f>
      </c>
      <c r="J737" s="22">
        <f>IF(A737="",0,IF(YEAR(A737)&lt;&gt;Properties!$C$5,0,N(D737)*IFERROR(INDEX(Lists!$D$1:$D$7,MATCH(C737,Lists!$A$1:$A$7,0)),0)))</f>
      </c>
    </row>
    <row r="738" spans="1:10" x14ac:dyDescent="0.25">
      <c r="A738" s="11"/>
      <c r="B738" s="19"/>
      <c r="C738" s="19"/>
      <c r="D738" s="23"/>
      <c r="E738" s="19"/>
      <c r="F738" s="13">
        <f>IF(B738="","",IFERROR(INDEX(Leases!$B$2:$B$101,MATCH(B738,Leases!$A$2:$A$101,0)),""))</f>
      </c>
      <c r="G738" s="16">
        <f>IF(A738="","",MONTH(A738))</f>
      </c>
      <c r="H738" s="22">
        <f>IF(A738="",0,IF(YEAR(A738)&lt;&gt;Properties!$C$5,0,N(D738)*IFERROR(INDEX(Lists!$B$1:$B$7,MATCH(C738,Lists!$A$1:$A$7,0)),0)))</f>
      </c>
      <c r="I738" s="22">
        <f>IF(A738="",0,IF(YEAR(A738)&lt;&gt;Properties!$C$5,0,N(D738)*IFERROR(INDEX(Lists!$C$1:$C$7,MATCH(C738,Lists!$A$1:$A$7,0)),0)))</f>
      </c>
      <c r="J738" s="22">
        <f>IF(A738="",0,IF(YEAR(A738)&lt;&gt;Properties!$C$5,0,N(D738)*IFERROR(INDEX(Lists!$D$1:$D$7,MATCH(C738,Lists!$A$1:$A$7,0)),0)))</f>
      </c>
    </row>
    <row r="739" spans="1:10" x14ac:dyDescent="0.25">
      <c r="A739" s="11"/>
      <c r="B739" s="19"/>
      <c r="C739" s="19"/>
      <c r="D739" s="23"/>
      <c r="E739" s="19"/>
      <c r="F739" s="13">
        <f>IF(B739="","",IFERROR(INDEX(Leases!$B$2:$B$101,MATCH(B739,Leases!$A$2:$A$101,0)),""))</f>
      </c>
      <c r="G739" s="16">
        <f>IF(A739="","",MONTH(A739))</f>
      </c>
      <c r="H739" s="22">
        <f>IF(A739="",0,IF(YEAR(A739)&lt;&gt;Properties!$C$5,0,N(D739)*IFERROR(INDEX(Lists!$B$1:$B$7,MATCH(C739,Lists!$A$1:$A$7,0)),0)))</f>
      </c>
      <c r="I739" s="22">
        <f>IF(A739="",0,IF(YEAR(A739)&lt;&gt;Properties!$C$5,0,N(D739)*IFERROR(INDEX(Lists!$C$1:$C$7,MATCH(C739,Lists!$A$1:$A$7,0)),0)))</f>
      </c>
      <c r="J739" s="22">
        <f>IF(A739="",0,IF(YEAR(A739)&lt;&gt;Properties!$C$5,0,N(D739)*IFERROR(INDEX(Lists!$D$1:$D$7,MATCH(C739,Lists!$A$1:$A$7,0)),0)))</f>
      </c>
    </row>
    <row r="740" spans="1:10" x14ac:dyDescent="0.25">
      <c r="A740" s="11"/>
      <c r="B740" s="19"/>
      <c r="C740" s="19"/>
      <c r="D740" s="23"/>
      <c r="E740" s="19"/>
      <c r="F740" s="13">
        <f>IF(B740="","",IFERROR(INDEX(Leases!$B$2:$B$101,MATCH(B740,Leases!$A$2:$A$101,0)),""))</f>
      </c>
      <c r="G740" s="16">
        <f>IF(A740="","",MONTH(A740))</f>
      </c>
      <c r="H740" s="22">
        <f>IF(A740="",0,IF(YEAR(A740)&lt;&gt;Properties!$C$5,0,N(D740)*IFERROR(INDEX(Lists!$B$1:$B$7,MATCH(C740,Lists!$A$1:$A$7,0)),0)))</f>
      </c>
      <c r="I740" s="22">
        <f>IF(A740="",0,IF(YEAR(A740)&lt;&gt;Properties!$C$5,0,N(D740)*IFERROR(INDEX(Lists!$C$1:$C$7,MATCH(C740,Lists!$A$1:$A$7,0)),0)))</f>
      </c>
      <c r="J740" s="22">
        <f>IF(A740="",0,IF(YEAR(A740)&lt;&gt;Properties!$C$5,0,N(D740)*IFERROR(INDEX(Lists!$D$1:$D$7,MATCH(C740,Lists!$A$1:$A$7,0)),0)))</f>
      </c>
    </row>
    <row r="741" spans="1:10" x14ac:dyDescent="0.25">
      <c r="A741" s="11"/>
      <c r="B741" s="19"/>
      <c r="C741" s="19"/>
      <c r="D741" s="23"/>
      <c r="E741" s="19"/>
      <c r="F741" s="13">
        <f>IF(B741="","",IFERROR(INDEX(Leases!$B$2:$B$101,MATCH(B741,Leases!$A$2:$A$101,0)),""))</f>
      </c>
      <c r="G741" s="16">
        <f>IF(A741="","",MONTH(A741))</f>
      </c>
      <c r="H741" s="22">
        <f>IF(A741="",0,IF(YEAR(A741)&lt;&gt;Properties!$C$5,0,N(D741)*IFERROR(INDEX(Lists!$B$1:$B$7,MATCH(C741,Lists!$A$1:$A$7,0)),0)))</f>
      </c>
      <c r="I741" s="22">
        <f>IF(A741="",0,IF(YEAR(A741)&lt;&gt;Properties!$C$5,0,N(D741)*IFERROR(INDEX(Lists!$C$1:$C$7,MATCH(C741,Lists!$A$1:$A$7,0)),0)))</f>
      </c>
      <c r="J741" s="22">
        <f>IF(A741="",0,IF(YEAR(A741)&lt;&gt;Properties!$C$5,0,N(D741)*IFERROR(INDEX(Lists!$D$1:$D$7,MATCH(C741,Lists!$A$1:$A$7,0)),0)))</f>
      </c>
    </row>
    <row r="742" spans="1:10" x14ac:dyDescent="0.25">
      <c r="A742" s="11"/>
      <c r="B742" s="19"/>
      <c r="C742" s="19"/>
      <c r="D742" s="23"/>
      <c r="E742" s="19"/>
      <c r="F742" s="13">
        <f>IF(B742="","",IFERROR(INDEX(Leases!$B$2:$B$101,MATCH(B742,Leases!$A$2:$A$101,0)),""))</f>
      </c>
      <c r="G742" s="16">
        <f>IF(A742="","",MONTH(A742))</f>
      </c>
      <c r="H742" s="22">
        <f>IF(A742="",0,IF(YEAR(A742)&lt;&gt;Properties!$C$5,0,N(D742)*IFERROR(INDEX(Lists!$B$1:$B$7,MATCH(C742,Lists!$A$1:$A$7,0)),0)))</f>
      </c>
      <c r="I742" s="22">
        <f>IF(A742="",0,IF(YEAR(A742)&lt;&gt;Properties!$C$5,0,N(D742)*IFERROR(INDEX(Lists!$C$1:$C$7,MATCH(C742,Lists!$A$1:$A$7,0)),0)))</f>
      </c>
      <c r="J742" s="22">
        <f>IF(A742="",0,IF(YEAR(A742)&lt;&gt;Properties!$C$5,0,N(D742)*IFERROR(INDEX(Lists!$D$1:$D$7,MATCH(C742,Lists!$A$1:$A$7,0)),0)))</f>
      </c>
    </row>
    <row r="743" spans="1:10" x14ac:dyDescent="0.25">
      <c r="A743" s="11"/>
      <c r="B743" s="19"/>
      <c r="C743" s="19"/>
      <c r="D743" s="23"/>
      <c r="E743" s="19"/>
      <c r="F743" s="13">
        <f>IF(B743="","",IFERROR(INDEX(Leases!$B$2:$B$101,MATCH(B743,Leases!$A$2:$A$101,0)),""))</f>
      </c>
      <c r="G743" s="16">
        <f>IF(A743="","",MONTH(A743))</f>
      </c>
      <c r="H743" s="22">
        <f>IF(A743="",0,IF(YEAR(A743)&lt;&gt;Properties!$C$5,0,N(D743)*IFERROR(INDEX(Lists!$B$1:$B$7,MATCH(C743,Lists!$A$1:$A$7,0)),0)))</f>
      </c>
      <c r="I743" s="22">
        <f>IF(A743="",0,IF(YEAR(A743)&lt;&gt;Properties!$C$5,0,N(D743)*IFERROR(INDEX(Lists!$C$1:$C$7,MATCH(C743,Lists!$A$1:$A$7,0)),0)))</f>
      </c>
      <c r="J743" s="22">
        <f>IF(A743="",0,IF(YEAR(A743)&lt;&gt;Properties!$C$5,0,N(D743)*IFERROR(INDEX(Lists!$D$1:$D$7,MATCH(C743,Lists!$A$1:$A$7,0)),0)))</f>
      </c>
    </row>
    <row r="744" spans="1:10" x14ac:dyDescent="0.25">
      <c r="A744" s="11"/>
      <c r="B744" s="19"/>
      <c r="C744" s="19"/>
      <c r="D744" s="23"/>
      <c r="E744" s="19"/>
      <c r="F744" s="13">
        <f>IF(B744="","",IFERROR(INDEX(Leases!$B$2:$B$101,MATCH(B744,Leases!$A$2:$A$101,0)),""))</f>
      </c>
      <c r="G744" s="16">
        <f>IF(A744="","",MONTH(A744))</f>
      </c>
      <c r="H744" s="22">
        <f>IF(A744="",0,IF(YEAR(A744)&lt;&gt;Properties!$C$5,0,N(D744)*IFERROR(INDEX(Lists!$B$1:$B$7,MATCH(C744,Lists!$A$1:$A$7,0)),0)))</f>
      </c>
      <c r="I744" s="22">
        <f>IF(A744="",0,IF(YEAR(A744)&lt;&gt;Properties!$C$5,0,N(D744)*IFERROR(INDEX(Lists!$C$1:$C$7,MATCH(C744,Lists!$A$1:$A$7,0)),0)))</f>
      </c>
      <c r="J744" s="22">
        <f>IF(A744="",0,IF(YEAR(A744)&lt;&gt;Properties!$C$5,0,N(D744)*IFERROR(INDEX(Lists!$D$1:$D$7,MATCH(C744,Lists!$A$1:$A$7,0)),0)))</f>
      </c>
    </row>
    <row r="745" spans="1:10" x14ac:dyDescent="0.25">
      <c r="A745" s="11"/>
      <c r="B745" s="19"/>
      <c r="C745" s="19"/>
      <c r="D745" s="23"/>
      <c r="E745" s="19"/>
      <c r="F745" s="13">
        <f>IF(B745="","",IFERROR(INDEX(Leases!$B$2:$B$101,MATCH(B745,Leases!$A$2:$A$101,0)),""))</f>
      </c>
      <c r="G745" s="16">
        <f>IF(A745="","",MONTH(A745))</f>
      </c>
      <c r="H745" s="22">
        <f>IF(A745="",0,IF(YEAR(A745)&lt;&gt;Properties!$C$5,0,N(D745)*IFERROR(INDEX(Lists!$B$1:$B$7,MATCH(C745,Lists!$A$1:$A$7,0)),0)))</f>
      </c>
      <c r="I745" s="22">
        <f>IF(A745="",0,IF(YEAR(A745)&lt;&gt;Properties!$C$5,0,N(D745)*IFERROR(INDEX(Lists!$C$1:$C$7,MATCH(C745,Lists!$A$1:$A$7,0)),0)))</f>
      </c>
      <c r="J745" s="22">
        <f>IF(A745="",0,IF(YEAR(A745)&lt;&gt;Properties!$C$5,0,N(D745)*IFERROR(INDEX(Lists!$D$1:$D$7,MATCH(C745,Lists!$A$1:$A$7,0)),0)))</f>
      </c>
    </row>
    <row r="746" spans="1:10" x14ac:dyDescent="0.25">
      <c r="A746" s="11"/>
      <c r="B746" s="19"/>
      <c r="C746" s="19"/>
      <c r="D746" s="23"/>
      <c r="E746" s="19"/>
      <c r="F746" s="13">
        <f>IF(B746="","",IFERROR(INDEX(Leases!$B$2:$B$101,MATCH(B746,Leases!$A$2:$A$101,0)),""))</f>
      </c>
      <c r="G746" s="16">
        <f>IF(A746="","",MONTH(A746))</f>
      </c>
      <c r="H746" s="22">
        <f>IF(A746="",0,IF(YEAR(A746)&lt;&gt;Properties!$C$5,0,N(D746)*IFERROR(INDEX(Lists!$B$1:$B$7,MATCH(C746,Lists!$A$1:$A$7,0)),0)))</f>
      </c>
      <c r="I746" s="22">
        <f>IF(A746="",0,IF(YEAR(A746)&lt;&gt;Properties!$C$5,0,N(D746)*IFERROR(INDEX(Lists!$C$1:$C$7,MATCH(C746,Lists!$A$1:$A$7,0)),0)))</f>
      </c>
      <c r="J746" s="22">
        <f>IF(A746="",0,IF(YEAR(A746)&lt;&gt;Properties!$C$5,0,N(D746)*IFERROR(INDEX(Lists!$D$1:$D$7,MATCH(C746,Lists!$A$1:$A$7,0)),0)))</f>
      </c>
    </row>
    <row r="747" spans="1:10" x14ac:dyDescent="0.25">
      <c r="A747" s="11"/>
      <c r="B747" s="19"/>
      <c r="C747" s="19"/>
      <c r="D747" s="23"/>
      <c r="E747" s="19"/>
      <c r="F747" s="13">
        <f>IF(B747="","",IFERROR(INDEX(Leases!$B$2:$B$101,MATCH(B747,Leases!$A$2:$A$101,0)),""))</f>
      </c>
      <c r="G747" s="16">
        <f>IF(A747="","",MONTH(A747))</f>
      </c>
      <c r="H747" s="22">
        <f>IF(A747="",0,IF(YEAR(A747)&lt;&gt;Properties!$C$5,0,N(D747)*IFERROR(INDEX(Lists!$B$1:$B$7,MATCH(C747,Lists!$A$1:$A$7,0)),0)))</f>
      </c>
      <c r="I747" s="22">
        <f>IF(A747="",0,IF(YEAR(A747)&lt;&gt;Properties!$C$5,0,N(D747)*IFERROR(INDEX(Lists!$C$1:$C$7,MATCH(C747,Lists!$A$1:$A$7,0)),0)))</f>
      </c>
      <c r="J747" s="22">
        <f>IF(A747="",0,IF(YEAR(A747)&lt;&gt;Properties!$C$5,0,N(D747)*IFERROR(INDEX(Lists!$D$1:$D$7,MATCH(C747,Lists!$A$1:$A$7,0)),0)))</f>
      </c>
    </row>
    <row r="748" spans="1:10" x14ac:dyDescent="0.25">
      <c r="A748" s="11"/>
      <c r="B748" s="19"/>
      <c r="C748" s="19"/>
      <c r="D748" s="23"/>
      <c r="E748" s="19"/>
      <c r="F748" s="13">
        <f>IF(B748="","",IFERROR(INDEX(Leases!$B$2:$B$101,MATCH(B748,Leases!$A$2:$A$101,0)),""))</f>
      </c>
      <c r="G748" s="16">
        <f>IF(A748="","",MONTH(A748))</f>
      </c>
      <c r="H748" s="22">
        <f>IF(A748="",0,IF(YEAR(A748)&lt;&gt;Properties!$C$5,0,N(D748)*IFERROR(INDEX(Lists!$B$1:$B$7,MATCH(C748,Lists!$A$1:$A$7,0)),0)))</f>
      </c>
      <c r="I748" s="22">
        <f>IF(A748="",0,IF(YEAR(A748)&lt;&gt;Properties!$C$5,0,N(D748)*IFERROR(INDEX(Lists!$C$1:$C$7,MATCH(C748,Lists!$A$1:$A$7,0)),0)))</f>
      </c>
      <c r="J748" s="22">
        <f>IF(A748="",0,IF(YEAR(A748)&lt;&gt;Properties!$C$5,0,N(D748)*IFERROR(INDEX(Lists!$D$1:$D$7,MATCH(C748,Lists!$A$1:$A$7,0)),0)))</f>
      </c>
    </row>
    <row r="749" spans="1:10" x14ac:dyDescent="0.25">
      <c r="A749" s="11"/>
      <c r="B749" s="19"/>
      <c r="C749" s="19"/>
      <c r="D749" s="23"/>
      <c r="E749" s="19"/>
      <c r="F749" s="13">
        <f>IF(B749="","",IFERROR(INDEX(Leases!$B$2:$B$101,MATCH(B749,Leases!$A$2:$A$101,0)),""))</f>
      </c>
      <c r="G749" s="16">
        <f>IF(A749="","",MONTH(A749))</f>
      </c>
      <c r="H749" s="22">
        <f>IF(A749="",0,IF(YEAR(A749)&lt;&gt;Properties!$C$5,0,N(D749)*IFERROR(INDEX(Lists!$B$1:$B$7,MATCH(C749,Lists!$A$1:$A$7,0)),0)))</f>
      </c>
      <c r="I749" s="22">
        <f>IF(A749="",0,IF(YEAR(A749)&lt;&gt;Properties!$C$5,0,N(D749)*IFERROR(INDEX(Lists!$C$1:$C$7,MATCH(C749,Lists!$A$1:$A$7,0)),0)))</f>
      </c>
      <c r="J749" s="22">
        <f>IF(A749="",0,IF(YEAR(A749)&lt;&gt;Properties!$C$5,0,N(D749)*IFERROR(INDEX(Lists!$D$1:$D$7,MATCH(C749,Lists!$A$1:$A$7,0)),0)))</f>
      </c>
    </row>
    <row r="750" spans="1:10" x14ac:dyDescent="0.25">
      <c r="A750" s="11"/>
      <c r="B750" s="19"/>
      <c r="C750" s="19"/>
      <c r="D750" s="23"/>
      <c r="E750" s="19"/>
      <c r="F750" s="13">
        <f>IF(B750="","",IFERROR(INDEX(Leases!$B$2:$B$101,MATCH(B750,Leases!$A$2:$A$101,0)),""))</f>
      </c>
      <c r="G750" s="16">
        <f>IF(A750="","",MONTH(A750))</f>
      </c>
      <c r="H750" s="22">
        <f>IF(A750="",0,IF(YEAR(A750)&lt;&gt;Properties!$C$5,0,N(D750)*IFERROR(INDEX(Lists!$B$1:$B$7,MATCH(C750,Lists!$A$1:$A$7,0)),0)))</f>
      </c>
      <c r="I750" s="22">
        <f>IF(A750="",0,IF(YEAR(A750)&lt;&gt;Properties!$C$5,0,N(D750)*IFERROR(INDEX(Lists!$C$1:$C$7,MATCH(C750,Lists!$A$1:$A$7,0)),0)))</f>
      </c>
      <c r="J750" s="22">
        <f>IF(A750="",0,IF(YEAR(A750)&lt;&gt;Properties!$C$5,0,N(D750)*IFERROR(INDEX(Lists!$D$1:$D$7,MATCH(C750,Lists!$A$1:$A$7,0)),0)))</f>
      </c>
    </row>
    <row r="751" spans="1:10" x14ac:dyDescent="0.25">
      <c r="A751" s="11"/>
      <c r="B751" s="19"/>
      <c r="C751" s="19"/>
      <c r="D751" s="23"/>
      <c r="E751" s="19"/>
      <c r="F751" s="13">
        <f>IF(B751="","",IFERROR(INDEX(Leases!$B$2:$B$101,MATCH(B751,Leases!$A$2:$A$101,0)),""))</f>
      </c>
      <c r="G751" s="16">
        <f>IF(A751="","",MONTH(A751))</f>
      </c>
      <c r="H751" s="22">
        <f>IF(A751="",0,IF(YEAR(A751)&lt;&gt;Properties!$C$5,0,N(D751)*IFERROR(INDEX(Lists!$B$1:$B$7,MATCH(C751,Lists!$A$1:$A$7,0)),0)))</f>
      </c>
      <c r="I751" s="22">
        <f>IF(A751="",0,IF(YEAR(A751)&lt;&gt;Properties!$C$5,0,N(D751)*IFERROR(INDEX(Lists!$C$1:$C$7,MATCH(C751,Lists!$A$1:$A$7,0)),0)))</f>
      </c>
      <c r="J751" s="22">
        <f>IF(A751="",0,IF(YEAR(A751)&lt;&gt;Properties!$C$5,0,N(D751)*IFERROR(INDEX(Lists!$D$1:$D$7,MATCH(C751,Lists!$A$1:$A$7,0)),0)))</f>
      </c>
    </row>
    <row r="752" spans="1:10" x14ac:dyDescent="0.25">
      <c r="A752" s="11"/>
      <c r="B752" s="19"/>
      <c r="C752" s="19"/>
      <c r="D752" s="23"/>
      <c r="E752" s="19"/>
      <c r="F752" s="13">
        <f>IF(B752="","",IFERROR(INDEX(Leases!$B$2:$B$101,MATCH(B752,Leases!$A$2:$A$101,0)),""))</f>
      </c>
      <c r="G752" s="16">
        <f>IF(A752="","",MONTH(A752))</f>
      </c>
      <c r="H752" s="22">
        <f>IF(A752="",0,IF(YEAR(A752)&lt;&gt;Properties!$C$5,0,N(D752)*IFERROR(INDEX(Lists!$B$1:$B$7,MATCH(C752,Lists!$A$1:$A$7,0)),0)))</f>
      </c>
      <c r="I752" s="22">
        <f>IF(A752="",0,IF(YEAR(A752)&lt;&gt;Properties!$C$5,0,N(D752)*IFERROR(INDEX(Lists!$C$1:$C$7,MATCH(C752,Lists!$A$1:$A$7,0)),0)))</f>
      </c>
      <c r="J752" s="22">
        <f>IF(A752="",0,IF(YEAR(A752)&lt;&gt;Properties!$C$5,0,N(D752)*IFERROR(INDEX(Lists!$D$1:$D$7,MATCH(C752,Lists!$A$1:$A$7,0)),0)))</f>
      </c>
    </row>
    <row r="753" spans="1:10" x14ac:dyDescent="0.25">
      <c r="A753" s="11"/>
      <c r="B753" s="19"/>
      <c r="C753" s="19"/>
      <c r="D753" s="23"/>
      <c r="E753" s="19"/>
      <c r="F753" s="13">
        <f>IF(B753="","",IFERROR(INDEX(Leases!$B$2:$B$101,MATCH(B753,Leases!$A$2:$A$101,0)),""))</f>
      </c>
      <c r="G753" s="16">
        <f>IF(A753="","",MONTH(A753))</f>
      </c>
      <c r="H753" s="22">
        <f>IF(A753="",0,IF(YEAR(A753)&lt;&gt;Properties!$C$5,0,N(D753)*IFERROR(INDEX(Lists!$B$1:$B$7,MATCH(C753,Lists!$A$1:$A$7,0)),0)))</f>
      </c>
      <c r="I753" s="22">
        <f>IF(A753="",0,IF(YEAR(A753)&lt;&gt;Properties!$C$5,0,N(D753)*IFERROR(INDEX(Lists!$C$1:$C$7,MATCH(C753,Lists!$A$1:$A$7,0)),0)))</f>
      </c>
      <c r="J753" s="22">
        <f>IF(A753="",0,IF(YEAR(A753)&lt;&gt;Properties!$C$5,0,N(D753)*IFERROR(INDEX(Lists!$D$1:$D$7,MATCH(C753,Lists!$A$1:$A$7,0)),0)))</f>
      </c>
    </row>
    <row r="754" spans="1:10" x14ac:dyDescent="0.25">
      <c r="A754" s="11"/>
      <c r="B754" s="19"/>
      <c r="C754" s="19"/>
      <c r="D754" s="23"/>
      <c r="E754" s="19"/>
      <c r="F754" s="13">
        <f>IF(B754="","",IFERROR(INDEX(Leases!$B$2:$B$101,MATCH(B754,Leases!$A$2:$A$101,0)),""))</f>
      </c>
      <c r="G754" s="16">
        <f>IF(A754="","",MONTH(A754))</f>
      </c>
      <c r="H754" s="22">
        <f>IF(A754="",0,IF(YEAR(A754)&lt;&gt;Properties!$C$5,0,N(D754)*IFERROR(INDEX(Lists!$B$1:$B$7,MATCH(C754,Lists!$A$1:$A$7,0)),0)))</f>
      </c>
      <c r="I754" s="22">
        <f>IF(A754="",0,IF(YEAR(A754)&lt;&gt;Properties!$C$5,0,N(D754)*IFERROR(INDEX(Lists!$C$1:$C$7,MATCH(C754,Lists!$A$1:$A$7,0)),0)))</f>
      </c>
      <c r="J754" s="22">
        <f>IF(A754="",0,IF(YEAR(A754)&lt;&gt;Properties!$C$5,0,N(D754)*IFERROR(INDEX(Lists!$D$1:$D$7,MATCH(C754,Lists!$A$1:$A$7,0)),0)))</f>
      </c>
    </row>
    <row r="755" spans="1:10" x14ac:dyDescent="0.25">
      <c r="A755" s="11"/>
      <c r="B755" s="19"/>
      <c r="C755" s="19"/>
      <c r="D755" s="23"/>
      <c r="E755" s="19"/>
      <c r="F755" s="13">
        <f>IF(B755="","",IFERROR(INDEX(Leases!$B$2:$B$101,MATCH(B755,Leases!$A$2:$A$101,0)),""))</f>
      </c>
      <c r="G755" s="16">
        <f>IF(A755="","",MONTH(A755))</f>
      </c>
      <c r="H755" s="22">
        <f>IF(A755="",0,IF(YEAR(A755)&lt;&gt;Properties!$C$5,0,N(D755)*IFERROR(INDEX(Lists!$B$1:$B$7,MATCH(C755,Lists!$A$1:$A$7,0)),0)))</f>
      </c>
      <c r="I755" s="22">
        <f>IF(A755="",0,IF(YEAR(A755)&lt;&gt;Properties!$C$5,0,N(D755)*IFERROR(INDEX(Lists!$C$1:$C$7,MATCH(C755,Lists!$A$1:$A$7,0)),0)))</f>
      </c>
      <c r="J755" s="22">
        <f>IF(A755="",0,IF(YEAR(A755)&lt;&gt;Properties!$C$5,0,N(D755)*IFERROR(INDEX(Lists!$D$1:$D$7,MATCH(C755,Lists!$A$1:$A$7,0)),0)))</f>
      </c>
    </row>
    <row r="756" spans="1:10" x14ac:dyDescent="0.25">
      <c r="A756" s="11"/>
      <c r="B756" s="19"/>
      <c r="C756" s="19"/>
      <c r="D756" s="23"/>
      <c r="E756" s="19"/>
      <c r="F756" s="13">
        <f>IF(B756="","",IFERROR(INDEX(Leases!$B$2:$B$101,MATCH(B756,Leases!$A$2:$A$101,0)),""))</f>
      </c>
      <c r="G756" s="16">
        <f>IF(A756="","",MONTH(A756))</f>
      </c>
      <c r="H756" s="22">
        <f>IF(A756="",0,IF(YEAR(A756)&lt;&gt;Properties!$C$5,0,N(D756)*IFERROR(INDEX(Lists!$B$1:$B$7,MATCH(C756,Lists!$A$1:$A$7,0)),0)))</f>
      </c>
      <c r="I756" s="22">
        <f>IF(A756="",0,IF(YEAR(A756)&lt;&gt;Properties!$C$5,0,N(D756)*IFERROR(INDEX(Lists!$C$1:$C$7,MATCH(C756,Lists!$A$1:$A$7,0)),0)))</f>
      </c>
      <c r="J756" s="22">
        <f>IF(A756="",0,IF(YEAR(A756)&lt;&gt;Properties!$C$5,0,N(D756)*IFERROR(INDEX(Lists!$D$1:$D$7,MATCH(C756,Lists!$A$1:$A$7,0)),0)))</f>
      </c>
    </row>
    <row r="757" spans="1:10" x14ac:dyDescent="0.25">
      <c r="A757" s="11"/>
      <c r="B757" s="19"/>
      <c r="C757" s="19"/>
      <c r="D757" s="23"/>
      <c r="E757" s="19"/>
      <c r="F757" s="13">
        <f>IF(B757="","",IFERROR(INDEX(Leases!$B$2:$B$101,MATCH(B757,Leases!$A$2:$A$101,0)),""))</f>
      </c>
      <c r="G757" s="16">
        <f>IF(A757="","",MONTH(A757))</f>
      </c>
      <c r="H757" s="22">
        <f>IF(A757="",0,IF(YEAR(A757)&lt;&gt;Properties!$C$5,0,N(D757)*IFERROR(INDEX(Lists!$B$1:$B$7,MATCH(C757,Lists!$A$1:$A$7,0)),0)))</f>
      </c>
      <c r="I757" s="22">
        <f>IF(A757="",0,IF(YEAR(A757)&lt;&gt;Properties!$C$5,0,N(D757)*IFERROR(INDEX(Lists!$C$1:$C$7,MATCH(C757,Lists!$A$1:$A$7,0)),0)))</f>
      </c>
      <c r="J757" s="22">
        <f>IF(A757="",0,IF(YEAR(A757)&lt;&gt;Properties!$C$5,0,N(D757)*IFERROR(INDEX(Lists!$D$1:$D$7,MATCH(C757,Lists!$A$1:$A$7,0)),0)))</f>
      </c>
    </row>
    <row r="758" spans="1:10" x14ac:dyDescent="0.25">
      <c r="A758" s="11"/>
      <c r="B758" s="19"/>
      <c r="C758" s="19"/>
      <c r="D758" s="23"/>
      <c r="E758" s="19"/>
      <c r="F758" s="13">
        <f>IF(B758="","",IFERROR(INDEX(Leases!$B$2:$B$101,MATCH(B758,Leases!$A$2:$A$101,0)),""))</f>
      </c>
      <c r="G758" s="16">
        <f>IF(A758="","",MONTH(A758))</f>
      </c>
      <c r="H758" s="22">
        <f>IF(A758="",0,IF(YEAR(A758)&lt;&gt;Properties!$C$5,0,N(D758)*IFERROR(INDEX(Lists!$B$1:$B$7,MATCH(C758,Lists!$A$1:$A$7,0)),0)))</f>
      </c>
      <c r="I758" s="22">
        <f>IF(A758="",0,IF(YEAR(A758)&lt;&gt;Properties!$C$5,0,N(D758)*IFERROR(INDEX(Lists!$C$1:$C$7,MATCH(C758,Lists!$A$1:$A$7,0)),0)))</f>
      </c>
      <c r="J758" s="22">
        <f>IF(A758="",0,IF(YEAR(A758)&lt;&gt;Properties!$C$5,0,N(D758)*IFERROR(INDEX(Lists!$D$1:$D$7,MATCH(C758,Lists!$A$1:$A$7,0)),0)))</f>
      </c>
    </row>
    <row r="759" spans="1:10" x14ac:dyDescent="0.25">
      <c r="A759" s="11"/>
      <c r="B759" s="19"/>
      <c r="C759" s="19"/>
      <c r="D759" s="23"/>
      <c r="E759" s="19"/>
      <c r="F759" s="13">
        <f>IF(B759="","",IFERROR(INDEX(Leases!$B$2:$B$101,MATCH(B759,Leases!$A$2:$A$101,0)),""))</f>
      </c>
      <c r="G759" s="16">
        <f>IF(A759="","",MONTH(A759))</f>
      </c>
      <c r="H759" s="22">
        <f>IF(A759="",0,IF(YEAR(A759)&lt;&gt;Properties!$C$5,0,N(D759)*IFERROR(INDEX(Lists!$B$1:$B$7,MATCH(C759,Lists!$A$1:$A$7,0)),0)))</f>
      </c>
      <c r="I759" s="22">
        <f>IF(A759="",0,IF(YEAR(A759)&lt;&gt;Properties!$C$5,0,N(D759)*IFERROR(INDEX(Lists!$C$1:$C$7,MATCH(C759,Lists!$A$1:$A$7,0)),0)))</f>
      </c>
      <c r="J759" s="22">
        <f>IF(A759="",0,IF(YEAR(A759)&lt;&gt;Properties!$C$5,0,N(D759)*IFERROR(INDEX(Lists!$D$1:$D$7,MATCH(C759,Lists!$A$1:$A$7,0)),0)))</f>
      </c>
    </row>
    <row r="760" spans="1:10" x14ac:dyDescent="0.25">
      <c r="A760" s="11"/>
      <c r="B760" s="19"/>
      <c r="C760" s="19"/>
      <c r="D760" s="23"/>
      <c r="E760" s="19"/>
      <c r="F760" s="13">
        <f>IF(B760="","",IFERROR(INDEX(Leases!$B$2:$B$101,MATCH(B760,Leases!$A$2:$A$101,0)),""))</f>
      </c>
      <c r="G760" s="16">
        <f>IF(A760="","",MONTH(A760))</f>
      </c>
      <c r="H760" s="22">
        <f>IF(A760="",0,IF(YEAR(A760)&lt;&gt;Properties!$C$5,0,N(D760)*IFERROR(INDEX(Lists!$B$1:$B$7,MATCH(C760,Lists!$A$1:$A$7,0)),0)))</f>
      </c>
      <c r="I760" s="22">
        <f>IF(A760="",0,IF(YEAR(A760)&lt;&gt;Properties!$C$5,0,N(D760)*IFERROR(INDEX(Lists!$C$1:$C$7,MATCH(C760,Lists!$A$1:$A$7,0)),0)))</f>
      </c>
      <c r="J760" s="22">
        <f>IF(A760="",0,IF(YEAR(A760)&lt;&gt;Properties!$C$5,0,N(D760)*IFERROR(INDEX(Lists!$D$1:$D$7,MATCH(C760,Lists!$A$1:$A$7,0)),0)))</f>
      </c>
    </row>
    <row r="761" spans="1:10" x14ac:dyDescent="0.25">
      <c r="A761" s="11"/>
      <c r="B761" s="19"/>
      <c r="C761" s="19"/>
      <c r="D761" s="23"/>
      <c r="E761" s="19"/>
      <c r="F761" s="13">
        <f>IF(B761="","",IFERROR(INDEX(Leases!$B$2:$B$101,MATCH(B761,Leases!$A$2:$A$101,0)),""))</f>
      </c>
      <c r="G761" s="16">
        <f>IF(A761="","",MONTH(A761))</f>
      </c>
      <c r="H761" s="22">
        <f>IF(A761="",0,IF(YEAR(A761)&lt;&gt;Properties!$C$5,0,N(D761)*IFERROR(INDEX(Lists!$B$1:$B$7,MATCH(C761,Lists!$A$1:$A$7,0)),0)))</f>
      </c>
      <c r="I761" s="22">
        <f>IF(A761="",0,IF(YEAR(A761)&lt;&gt;Properties!$C$5,0,N(D761)*IFERROR(INDEX(Lists!$C$1:$C$7,MATCH(C761,Lists!$A$1:$A$7,0)),0)))</f>
      </c>
      <c r="J761" s="22">
        <f>IF(A761="",0,IF(YEAR(A761)&lt;&gt;Properties!$C$5,0,N(D761)*IFERROR(INDEX(Lists!$D$1:$D$7,MATCH(C761,Lists!$A$1:$A$7,0)),0)))</f>
      </c>
    </row>
    <row r="762" spans="1:10" x14ac:dyDescent="0.25">
      <c r="A762" s="11"/>
      <c r="B762" s="19"/>
      <c r="C762" s="19"/>
      <c r="D762" s="23"/>
      <c r="E762" s="19"/>
      <c r="F762" s="13">
        <f>IF(B762="","",IFERROR(INDEX(Leases!$B$2:$B$101,MATCH(B762,Leases!$A$2:$A$101,0)),""))</f>
      </c>
      <c r="G762" s="16">
        <f>IF(A762="","",MONTH(A762))</f>
      </c>
      <c r="H762" s="22">
        <f>IF(A762="",0,IF(YEAR(A762)&lt;&gt;Properties!$C$5,0,N(D762)*IFERROR(INDEX(Lists!$B$1:$B$7,MATCH(C762,Lists!$A$1:$A$7,0)),0)))</f>
      </c>
      <c r="I762" s="22">
        <f>IF(A762="",0,IF(YEAR(A762)&lt;&gt;Properties!$C$5,0,N(D762)*IFERROR(INDEX(Lists!$C$1:$C$7,MATCH(C762,Lists!$A$1:$A$7,0)),0)))</f>
      </c>
      <c r="J762" s="22">
        <f>IF(A762="",0,IF(YEAR(A762)&lt;&gt;Properties!$C$5,0,N(D762)*IFERROR(INDEX(Lists!$D$1:$D$7,MATCH(C762,Lists!$A$1:$A$7,0)),0)))</f>
      </c>
    </row>
    <row r="763" spans="1:10" x14ac:dyDescent="0.25">
      <c r="A763" s="11"/>
      <c r="B763" s="19"/>
      <c r="C763" s="19"/>
      <c r="D763" s="23"/>
      <c r="E763" s="19"/>
      <c r="F763" s="13">
        <f>IF(B763="","",IFERROR(INDEX(Leases!$B$2:$B$101,MATCH(B763,Leases!$A$2:$A$101,0)),""))</f>
      </c>
      <c r="G763" s="16">
        <f>IF(A763="","",MONTH(A763))</f>
      </c>
      <c r="H763" s="22">
        <f>IF(A763="",0,IF(YEAR(A763)&lt;&gt;Properties!$C$5,0,N(D763)*IFERROR(INDEX(Lists!$B$1:$B$7,MATCH(C763,Lists!$A$1:$A$7,0)),0)))</f>
      </c>
      <c r="I763" s="22">
        <f>IF(A763="",0,IF(YEAR(A763)&lt;&gt;Properties!$C$5,0,N(D763)*IFERROR(INDEX(Lists!$C$1:$C$7,MATCH(C763,Lists!$A$1:$A$7,0)),0)))</f>
      </c>
      <c r="J763" s="22">
        <f>IF(A763="",0,IF(YEAR(A763)&lt;&gt;Properties!$C$5,0,N(D763)*IFERROR(INDEX(Lists!$D$1:$D$7,MATCH(C763,Lists!$A$1:$A$7,0)),0)))</f>
      </c>
    </row>
    <row r="764" spans="1:10" x14ac:dyDescent="0.25">
      <c r="A764" s="11"/>
      <c r="B764" s="19"/>
      <c r="C764" s="19"/>
      <c r="D764" s="23"/>
      <c r="E764" s="19"/>
      <c r="F764" s="13">
        <f>IF(B764="","",IFERROR(INDEX(Leases!$B$2:$B$101,MATCH(B764,Leases!$A$2:$A$101,0)),""))</f>
      </c>
      <c r="G764" s="16">
        <f>IF(A764="","",MONTH(A764))</f>
      </c>
      <c r="H764" s="22">
        <f>IF(A764="",0,IF(YEAR(A764)&lt;&gt;Properties!$C$5,0,N(D764)*IFERROR(INDEX(Lists!$B$1:$B$7,MATCH(C764,Lists!$A$1:$A$7,0)),0)))</f>
      </c>
      <c r="I764" s="22">
        <f>IF(A764="",0,IF(YEAR(A764)&lt;&gt;Properties!$C$5,0,N(D764)*IFERROR(INDEX(Lists!$C$1:$C$7,MATCH(C764,Lists!$A$1:$A$7,0)),0)))</f>
      </c>
      <c r="J764" s="22">
        <f>IF(A764="",0,IF(YEAR(A764)&lt;&gt;Properties!$C$5,0,N(D764)*IFERROR(INDEX(Lists!$D$1:$D$7,MATCH(C764,Lists!$A$1:$A$7,0)),0)))</f>
      </c>
    </row>
    <row r="765" spans="1:10" x14ac:dyDescent="0.25">
      <c r="A765" s="11"/>
      <c r="B765" s="19"/>
      <c r="C765" s="19"/>
      <c r="D765" s="23"/>
      <c r="E765" s="19"/>
      <c r="F765" s="13">
        <f>IF(B765="","",IFERROR(INDEX(Leases!$B$2:$B$101,MATCH(B765,Leases!$A$2:$A$101,0)),""))</f>
      </c>
      <c r="G765" s="16">
        <f>IF(A765="","",MONTH(A765))</f>
      </c>
      <c r="H765" s="22">
        <f>IF(A765="",0,IF(YEAR(A765)&lt;&gt;Properties!$C$5,0,N(D765)*IFERROR(INDEX(Lists!$B$1:$B$7,MATCH(C765,Lists!$A$1:$A$7,0)),0)))</f>
      </c>
      <c r="I765" s="22">
        <f>IF(A765="",0,IF(YEAR(A765)&lt;&gt;Properties!$C$5,0,N(D765)*IFERROR(INDEX(Lists!$C$1:$C$7,MATCH(C765,Lists!$A$1:$A$7,0)),0)))</f>
      </c>
      <c r="J765" s="22">
        <f>IF(A765="",0,IF(YEAR(A765)&lt;&gt;Properties!$C$5,0,N(D765)*IFERROR(INDEX(Lists!$D$1:$D$7,MATCH(C765,Lists!$A$1:$A$7,0)),0)))</f>
      </c>
    </row>
    <row r="766" spans="1:10" x14ac:dyDescent="0.25">
      <c r="A766" s="11"/>
      <c r="B766" s="19"/>
      <c r="C766" s="19"/>
      <c r="D766" s="23"/>
      <c r="E766" s="19"/>
      <c r="F766" s="13">
        <f>IF(B766="","",IFERROR(INDEX(Leases!$B$2:$B$101,MATCH(B766,Leases!$A$2:$A$101,0)),""))</f>
      </c>
      <c r="G766" s="16">
        <f>IF(A766="","",MONTH(A766))</f>
      </c>
      <c r="H766" s="22">
        <f>IF(A766="",0,IF(YEAR(A766)&lt;&gt;Properties!$C$5,0,N(D766)*IFERROR(INDEX(Lists!$B$1:$B$7,MATCH(C766,Lists!$A$1:$A$7,0)),0)))</f>
      </c>
      <c r="I766" s="22">
        <f>IF(A766="",0,IF(YEAR(A766)&lt;&gt;Properties!$C$5,0,N(D766)*IFERROR(INDEX(Lists!$C$1:$C$7,MATCH(C766,Lists!$A$1:$A$7,0)),0)))</f>
      </c>
      <c r="J766" s="22">
        <f>IF(A766="",0,IF(YEAR(A766)&lt;&gt;Properties!$C$5,0,N(D766)*IFERROR(INDEX(Lists!$D$1:$D$7,MATCH(C766,Lists!$A$1:$A$7,0)),0)))</f>
      </c>
    </row>
    <row r="767" spans="1:10" x14ac:dyDescent="0.25">
      <c r="A767" s="11"/>
      <c r="B767" s="19"/>
      <c r="C767" s="19"/>
      <c r="D767" s="23"/>
      <c r="E767" s="19"/>
      <c r="F767" s="13">
        <f>IF(B767="","",IFERROR(INDEX(Leases!$B$2:$B$101,MATCH(B767,Leases!$A$2:$A$101,0)),""))</f>
      </c>
      <c r="G767" s="16">
        <f>IF(A767="","",MONTH(A767))</f>
      </c>
      <c r="H767" s="22">
        <f>IF(A767="",0,IF(YEAR(A767)&lt;&gt;Properties!$C$5,0,N(D767)*IFERROR(INDEX(Lists!$B$1:$B$7,MATCH(C767,Lists!$A$1:$A$7,0)),0)))</f>
      </c>
      <c r="I767" s="22">
        <f>IF(A767="",0,IF(YEAR(A767)&lt;&gt;Properties!$C$5,0,N(D767)*IFERROR(INDEX(Lists!$C$1:$C$7,MATCH(C767,Lists!$A$1:$A$7,0)),0)))</f>
      </c>
      <c r="J767" s="22">
        <f>IF(A767="",0,IF(YEAR(A767)&lt;&gt;Properties!$C$5,0,N(D767)*IFERROR(INDEX(Lists!$D$1:$D$7,MATCH(C767,Lists!$A$1:$A$7,0)),0)))</f>
      </c>
    </row>
    <row r="768" spans="1:10" x14ac:dyDescent="0.25">
      <c r="A768" s="11"/>
      <c r="B768" s="19"/>
      <c r="C768" s="19"/>
      <c r="D768" s="23"/>
      <c r="E768" s="19"/>
      <c r="F768" s="13">
        <f>IF(B768="","",IFERROR(INDEX(Leases!$B$2:$B$101,MATCH(B768,Leases!$A$2:$A$101,0)),""))</f>
      </c>
      <c r="G768" s="16">
        <f>IF(A768="","",MONTH(A768))</f>
      </c>
      <c r="H768" s="22">
        <f>IF(A768="",0,IF(YEAR(A768)&lt;&gt;Properties!$C$5,0,N(D768)*IFERROR(INDEX(Lists!$B$1:$B$7,MATCH(C768,Lists!$A$1:$A$7,0)),0)))</f>
      </c>
      <c r="I768" s="22">
        <f>IF(A768="",0,IF(YEAR(A768)&lt;&gt;Properties!$C$5,0,N(D768)*IFERROR(INDEX(Lists!$C$1:$C$7,MATCH(C768,Lists!$A$1:$A$7,0)),0)))</f>
      </c>
      <c r="J768" s="22">
        <f>IF(A768="",0,IF(YEAR(A768)&lt;&gt;Properties!$C$5,0,N(D768)*IFERROR(INDEX(Lists!$D$1:$D$7,MATCH(C768,Lists!$A$1:$A$7,0)),0)))</f>
      </c>
    </row>
    <row r="769" spans="1:10" x14ac:dyDescent="0.25">
      <c r="A769" s="11"/>
      <c r="B769" s="19"/>
      <c r="C769" s="19"/>
      <c r="D769" s="23"/>
      <c r="E769" s="19"/>
      <c r="F769" s="13">
        <f>IF(B769="","",IFERROR(INDEX(Leases!$B$2:$B$101,MATCH(B769,Leases!$A$2:$A$101,0)),""))</f>
      </c>
      <c r="G769" s="16">
        <f>IF(A769="","",MONTH(A769))</f>
      </c>
      <c r="H769" s="22">
        <f>IF(A769="",0,IF(YEAR(A769)&lt;&gt;Properties!$C$5,0,N(D769)*IFERROR(INDEX(Lists!$B$1:$B$7,MATCH(C769,Lists!$A$1:$A$7,0)),0)))</f>
      </c>
      <c r="I769" s="22">
        <f>IF(A769="",0,IF(YEAR(A769)&lt;&gt;Properties!$C$5,0,N(D769)*IFERROR(INDEX(Lists!$C$1:$C$7,MATCH(C769,Lists!$A$1:$A$7,0)),0)))</f>
      </c>
      <c r="J769" s="22">
        <f>IF(A769="",0,IF(YEAR(A769)&lt;&gt;Properties!$C$5,0,N(D769)*IFERROR(INDEX(Lists!$D$1:$D$7,MATCH(C769,Lists!$A$1:$A$7,0)),0)))</f>
      </c>
    </row>
    <row r="770" spans="1:10" x14ac:dyDescent="0.25">
      <c r="A770" s="11"/>
      <c r="B770" s="19"/>
      <c r="C770" s="19"/>
      <c r="D770" s="23"/>
      <c r="E770" s="19"/>
      <c r="F770" s="13">
        <f>IF(B770="","",IFERROR(INDEX(Leases!$B$2:$B$101,MATCH(B770,Leases!$A$2:$A$101,0)),""))</f>
      </c>
      <c r="G770" s="16">
        <f>IF(A770="","",MONTH(A770))</f>
      </c>
      <c r="H770" s="22">
        <f>IF(A770="",0,IF(YEAR(A770)&lt;&gt;Properties!$C$5,0,N(D770)*IFERROR(INDEX(Lists!$B$1:$B$7,MATCH(C770,Lists!$A$1:$A$7,0)),0)))</f>
      </c>
      <c r="I770" s="22">
        <f>IF(A770="",0,IF(YEAR(A770)&lt;&gt;Properties!$C$5,0,N(D770)*IFERROR(INDEX(Lists!$C$1:$C$7,MATCH(C770,Lists!$A$1:$A$7,0)),0)))</f>
      </c>
      <c r="J770" s="22">
        <f>IF(A770="",0,IF(YEAR(A770)&lt;&gt;Properties!$C$5,0,N(D770)*IFERROR(INDEX(Lists!$D$1:$D$7,MATCH(C770,Lists!$A$1:$A$7,0)),0)))</f>
      </c>
    </row>
    <row r="771" spans="1:10" x14ac:dyDescent="0.25">
      <c r="A771" s="11"/>
      <c r="B771" s="19"/>
      <c r="C771" s="19"/>
      <c r="D771" s="23"/>
      <c r="E771" s="19"/>
      <c r="F771" s="13">
        <f>IF(B771="","",IFERROR(INDEX(Leases!$B$2:$B$101,MATCH(B771,Leases!$A$2:$A$101,0)),""))</f>
      </c>
      <c r="G771" s="16">
        <f>IF(A771="","",MONTH(A771))</f>
      </c>
      <c r="H771" s="22">
        <f>IF(A771="",0,IF(YEAR(A771)&lt;&gt;Properties!$C$5,0,N(D771)*IFERROR(INDEX(Lists!$B$1:$B$7,MATCH(C771,Lists!$A$1:$A$7,0)),0)))</f>
      </c>
      <c r="I771" s="22">
        <f>IF(A771="",0,IF(YEAR(A771)&lt;&gt;Properties!$C$5,0,N(D771)*IFERROR(INDEX(Lists!$C$1:$C$7,MATCH(C771,Lists!$A$1:$A$7,0)),0)))</f>
      </c>
      <c r="J771" s="22">
        <f>IF(A771="",0,IF(YEAR(A771)&lt;&gt;Properties!$C$5,0,N(D771)*IFERROR(INDEX(Lists!$D$1:$D$7,MATCH(C771,Lists!$A$1:$A$7,0)),0)))</f>
      </c>
    </row>
    <row r="772" spans="1:10" x14ac:dyDescent="0.25">
      <c r="A772" s="11"/>
      <c r="B772" s="19"/>
      <c r="C772" s="19"/>
      <c r="D772" s="23"/>
      <c r="E772" s="19"/>
      <c r="F772" s="13">
        <f>IF(B772="","",IFERROR(INDEX(Leases!$B$2:$B$101,MATCH(B772,Leases!$A$2:$A$101,0)),""))</f>
      </c>
      <c r="G772" s="16">
        <f>IF(A772="","",MONTH(A772))</f>
      </c>
      <c r="H772" s="22">
        <f>IF(A772="",0,IF(YEAR(A772)&lt;&gt;Properties!$C$5,0,N(D772)*IFERROR(INDEX(Lists!$B$1:$B$7,MATCH(C772,Lists!$A$1:$A$7,0)),0)))</f>
      </c>
      <c r="I772" s="22">
        <f>IF(A772="",0,IF(YEAR(A772)&lt;&gt;Properties!$C$5,0,N(D772)*IFERROR(INDEX(Lists!$C$1:$C$7,MATCH(C772,Lists!$A$1:$A$7,0)),0)))</f>
      </c>
      <c r="J772" s="22">
        <f>IF(A772="",0,IF(YEAR(A772)&lt;&gt;Properties!$C$5,0,N(D772)*IFERROR(INDEX(Lists!$D$1:$D$7,MATCH(C772,Lists!$A$1:$A$7,0)),0)))</f>
      </c>
    </row>
    <row r="773" spans="1:10" x14ac:dyDescent="0.25">
      <c r="A773" s="11"/>
      <c r="B773" s="19"/>
      <c r="C773" s="19"/>
      <c r="D773" s="23"/>
      <c r="E773" s="19"/>
      <c r="F773" s="13">
        <f>IF(B773="","",IFERROR(INDEX(Leases!$B$2:$B$101,MATCH(B773,Leases!$A$2:$A$101,0)),""))</f>
      </c>
      <c r="G773" s="16">
        <f>IF(A773="","",MONTH(A773))</f>
      </c>
      <c r="H773" s="22">
        <f>IF(A773="",0,IF(YEAR(A773)&lt;&gt;Properties!$C$5,0,N(D773)*IFERROR(INDEX(Lists!$B$1:$B$7,MATCH(C773,Lists!$A$1:$A$7,0)),0)))</f>
      </c>
      <c r="I773" s="22">
        <f>IF(A773="",0,IF(YEAR(A773)&lt;&gt;Properties!$C$5,0,N(D773)*IFERROR(INDEX(Lists!$C$1:$C$7,MATCH(C773,Lists!$A$1:$A$7,0)),0)))</f>
      </c>
      <c r="J773" s="22">
        <f>IF(A773="",0,IF(YEAR(A773)&lt;&gt;Properties!$C$5,0,N(D773)*IFERROR(INDEX(Lists!$D$1:$D$7,MATCH(C773,Lists!$A$1:$A$7,0)),0)))</f>
      </c>
    </row>
    <row r="774" spans="1:10" x14ac:dyDescent="0.25">
      <c r="A774" s="11"/>
      <c r="B774" s="19"/>
      <c r="C774" s="19"/>
      <c r="D774" s="23"/>
      <c r="E774" s="19"/>
      <c r="F774" s="13">
        <f>IF(B774="","",IFERROR(INDEX(Leases!$B$2:$B$101,MATCH(B774,Leases!$A$2:$A$101,0)),""))</f>
      </c>
      <c r="G774" s="16">
        <f>IF(A774="","",MONTH(A774))</f>
      </c>
      <c r="H774" s="22">
        <f>IF(A774="",0,IF(YEAR(A774)&lt;&gt;Properties!$C$5,0,N(D774)*IFERROR(INDEX(Lists!$B$1:$B$7,MATCH(C774,Lists!$A$1:$A$7,0)),0)))</f>
      </c>
      <c r="I774" s="22">
        <f>IF(A774="",0,IF(YEAR(A774)&lt;&gt;Properties!$C$5,0,N(D774)*IFERROR(INDEX(Lists!$C$1:$C$7,MATCH(C774,Lists!$A$1:$A$7,0)),0)))</f>
      </c>
      <c r="J774" s="22">
        <f>IF(A774="",0,IF(YEAR(A774)&lt;&gt;Properties!$C$5,0,N(D774)*IFERROR(INDEX(Lists!$D$1:$D$7,MATCH(C774,Lists!$A$1:$A$7,0)),0)))</f>
      </c>
    </row>
    <row r="775" spans="1:10" x14ac:dyDescent="0.25">
      <c r="A775" s="11"/>
      <c r="B775" s="19"/>
      <c r="C775" s="19"/>
      <c r="D775" s="23"/>
      <c r="E775" s="19"/>
      <c r="F775" s="13">
        <f>IF(B775="","",IFERROR(INDEX(Leases!$B$2:$B$101,MATCH(B775,Leases!$A$2:$A$101,0)),""))</f>
      </c>
      <c r="G775" s="16">
        <f>IF(A775="","",MONTH(A775))</f>
      </c>
      <c r="H775" s="22">
        <f>IF(A775="",0,IF(YEAR(A775)&lt;&gt;Properties!$C$5,0,N(D775)*IFERROR(INDEX(Lists!$B$1:$B$7,MATCH(C775,Lists!$A$1:$A$7,0)),0)))</f>
      </c>
      <c r="I775" s="22">
        <f>IF(A775="",0,IF(YEAR(A775)&lt;&gt;Properties!$C$5,0,N(D775)*IFERROR(INDEX(Lists!$C$1:$C$7,MATCH(C775,Lists!$A$1:$A$7,0)),0)))</f>
      </c>
      <c r="J775" s="22">
        <f>IF(A775="",0,IF(YEAR(A775)&lt;&gt;Properties!$C$5,0,N(D775)*IFERROR(INDEX(Lists!$D$1:$D$7,MATCH(C775,Lists!$A$1:$A$7,0)),0)))</f>
      </c>
    </row>
    <row r="776" spans="1:10" x14ac:dyDescent="0.25">
      <c r="A776" s="11"/>
      <c r="B776" s="19"/>
      <c r="C776" s="19"/>
      <c r="D776" s="23"/>
      <c r="E776" s="19"/>
      <c r="F776" s="13">
        <f>IF(B776="","",IFERROR(INDEX(Leases!$B$2:$B$101,MATCH(B776,Leases!$A$2:$A$101,0)),""))</f>
      </c>
      <c r="G776" s="16">
        <f>IF(A776="","",MONTH(A776))</f>
      </c>
      <c r="H776" s="22">
        <f>IF(A776="",0,IF(YEAR(A776)&lt;&gt;Properties!$C$5,0,N(D776)*IFERROR(INDEX(Lists!$B$1:$B$7,MATCH(C776,Lists!$A$1:$A$7,0)),0)))</f>
      </c>
      <c r="I776" s="22">
        <f>IF(A776="",0,IF(YEAR(A776)&lt;&gt;Properties!$C$5,0,N(D776)*IFERROR(INDEX(Lists!$C$1:$C$7,MATCH(C776,Lists!$A$1:$A$7,0)),0)))</f>
      </c>
      <c r="J776" s="22">
        <f>IF(A776="",0,IF(YEAR(A776)&lt;&gt;Properties!$C$5,0,N(D776)*IFERROR(INDEX(Lists!$D$1:$D$7,MATCH(C776,Lists!$A$1:$A$7,0)),0)))</f>
      </c>
    </row>
    <row r="777" spans="1:10" x14ac:dyDescent="0.25">
      <c r="A777" s="11"/>
      <c r="B777" s="19"/>
      <c r="C777" s="19"/>
      <c r="D777" s="23"/>
      <c r="E777" s="19"/>
      <c r="F777" s="13">
        <f>IF(B777="","",IFERROR(INDEX(Leases!$B$2:$B$101,MATCH(B777,Leases!$A$2:$A$101,0)),""))</f>
      </c>
      <c r="G777" s="16">
        <f>IF(A777="","",MONTH(A777))</f>
      </c>
      <c r="H777" s="22">
        <f>IF(A777="",0,IF(YEAR(A777)&lt;&gt;Properties!$C$5,0,N(D777)*IFERROR(INDEX(Lists!$B$1:$B$7,MATCH(C777,Lists!$A$1:$A$7,0)),0)))</f>
      </c>
      <c r="I777" s="22">
        <f>IF(A777="",0,IF(YEAR(A777)&lt;&gt;Properties!$C$5,0,N(D777)*IFERROR(INDEX(Lists!$C$1:$C$7,MATCH(C777,Lists!$A$1:$A$7,0)),0)))</f>
      </c>
      <c r="J777" s="22">
        <f>IF(A777="",0,IF(YEAR(A777)&lt;&gt;Properties!$C$5,0,N(D777)*IFERROR(INDEX(Lists!$D$1:$D$7,MATCH(C777,Lists!$A$1:$A$7,0)),0)))</f>
      </c>
    </row>
    <row r="778" spans="1:10" x14ac:dyDescent="0.25">
      <c r="A778" s="11"/>
      <c r="B778" s="19"/>
      <c r="C778" s="19"/>
      <c r="D778" s="23"/>
      <c r="E778" s="19"/>
      <c r="F778" s="13">
        <f>IF(B778="","",IFERROR(INDEX(Leases!$B$2:$B$101,MATCH(B778,Leases!$A$2:$A$101,0)),""))</f>
      </c>
      <c r="G778" s="16">
        <f>IF(A778="","",MONTH(A778))</f>
      </c>
      <c r="H778" s="22">
        <f>IF(A778="",0,IF(YEAR(A778)&lt;&gt;Properties!$C$5,0,N(D778)*IFERROR(INDEX(Lists!$B$1:$B$7,MATCH(C778,Lists!$A$1:$A$7,0)),0)))</f>
      </c>
      <c r="I778" s="22">
        <f>IF(A778="",0,IF(YEAR(A778)&lt;&gt;Properties!$C$5,0,N(D778)*IFERROR(INDEX(Lists!$C$1:$C$7,MATCH(C778,Lists!$A$1:$A$7,0)),0)))</f>
      </c>
      <c r="J778" s="22">
        <f>IF(A778="",0,IF(YEAR(A778)&lt;&gt;Properties!$C$5,0,N(D778)*IFERROR(INDEX(Lists!$D$1:$D$7,MATCH(C778,Lists!$A$1:$A$7,0)),0)))</f>
      </c>
    </row>
    <row r="779" spans="1:10" x14ac:dyDescent="0.25">
      <c r="A779" s="11"/>
      <c r="B779" s="19"/>
      <c r="C779" s="19"/>
      <c r="D779" s="23"/>
      <c r="E779" s="19"/>
      <c r="F779" s="13">
        <f>IF(B779="","",IFERROR(INDEX(Leases!$B$2:$B$101,MATCH(B779,Leases!$A$2:$A$101,0)),""))</f>
      </c>
      <c r="G779" s="16">
        <f>IF(A779="","",MONTH(A779))</f>
      </c>
      <c r="H779" s="22">
        <f>IF(A779="",0,IF(YEAR(A779)&lt;&gt;Properties!$C$5,0,N(D779)*IFERROR(INDEX(Lists!$B$1:$B$7,MATCH(C779,Lists!$A$1:$A$7,0)),0)))</f>
      </c>
      <c r="I779" s="22">
        <f>IF(A779="",0,IF(YEAR(A779)&lt;&gt;Properties!$C$5,0,N(D779)*IFERROR(INDEX(Lists!$C$1:$C$7,MATCH(C779,Lists!$A$1:$A$7,0)),0)))</f>
      </c>
      <c r="J779" s="22">
        <f>IF(A779="",0,IF(YEAR(A779)&lt;&gt;Properties!$C$5,0,N(D779)*IFERROR(INDEX(Lists!$D$1:$D$7,MATCH(C779,Lists!$A$1:$A$7,0)),0)))</f>
      </c>
    </row>
    <row r="780" spans="1:10" x14ac:dyDescent="0.25">
      <c r="A780" s="11"/>
      <c r="B780" s="19"/>
      <c r="C780" s="19"/>
      <c r="D780" s="23"/>
      <c r="E780" s="19"/>
      <c r="F780" s="13">
        <f>IF(B780="","",IFERROR(INDEX(Leases!$B$2:$B$101,MATCH(B780,Leases!$A$2:$A$101,0)),""))</f>
      </c>
      <c r="G780" s="16">
        <f>IF(A780="","",MONTH(A780))</f>
      </c>
      <c r="H780" s="22">
        <f>IF(A780="",0,IF(YEAR(A780)&lt;&gt;Properties!$C$5,0,N(D780)*IFERROR(INDEX(Lists!$B$1:$B$7,MATCH(C780,Lists!$A$1:$A$7,0)),0)))</f>
      </c>
      <c r="I780" s="22">
        <f>IF(A780="",0,IF(YEAR(A780)&lt;&gt;Properties!$C$5,0,N(D780)*IFERROR(INDEX(Lists!$C$1:$C$7,MATCH(C780,Lists!$A$1:$A$7,0)),0)))</f>
      </c>
      <c r="J780" s="22">
        <f>IF(A780="",0,IF(YEAR(A780)&lt;&gt;Properties!$C$5,0,N(D780)*IFERROR(INDEX(Lists!$D$1:$D$7,MATCH(C780,Lists!$A$1:$A$7,0)),0)))</f>
      </c>
    </row>
    <row r="781" spans="1:10" x14ac:dyDescent="0.25">
      <c r="A781" s="11"/>
      <c r="B781" s="19"/>
      <c r="C781" s="19"/>
      <c r="D781" s="23"/>
      <c r="E781" s="19"/>
      <c r="F781" s="13">
        <f>IF(B781="","",IFERROR(INDEX(Leases!$B$2:$B$101,MATCH(B781,Leases!$A$2:$A$101,0)),""))</f>
      </c>
      <c r="G781" s="16">
        <f>IF(A781="","",MONTH(A781))</f>
      </c>
      <c r="H781" s="22">
        <f>IF(A781="",0,IF(YEAR(A781)&lt;&gt;Properties!$C$5,0,N(D781)*IFERROR(INDEX(Lists!$B$1:$B$7,MATCH(C781,Lists!$A$1:$A$7,0)),0)))</f>
      </c>
      <c r="I781" s="22">
        <f>IF(A781="",0,IF(YEAR(A781)&lt;&gt;Properties!$C$5,0,N(D781)*IFERROR(INDEX(Lists!$C$1:$C$7,MATCH(C781,Lists!$A$1:$A$7,0)),0)))</f>
      </c>
      <c r="J781" s="22">
        <f>IF(A781="",0,IF(YEAR(A781)&lt;&gt;Properties!$C$5,0,N(D781)*IFERROR(INDEX(Lists!$D$1:$D$7,MATCH(C781,Lists!$A$1:$A$7,0)),0)))</f>
      </c>
    </row>
    <row r="782" spans="1:10" x14ac:dyDescent="0.25">
      <c r="A782" s="11"/>
      <c r="B782" s="19"/>
      <c r="C782" s="19"/>
      <c r="D782" s="23"/>
      <c r="E782" s="19"/>
      <c r="F782" s="13">
        <f>IF(B782="","",IFERROR(INDEX(Leases!$B$2:$B$101,MATCH(B782,Leases!$A$2:$A$101,0)),""))</f>
      </c>
      <c r="G782" s="16">
        <f>IF(A782="","",MONTH(A782))</f>
      </c>
      <c r="H782" s="22">
        <f>IF(A782="",0,IF(YEAR(A782)&lt;&gt;Properties!$C$5,0,N(D782)*IFERROR(INDEX(Lists!$B$1:$B$7,MATCH(C782,Lists!$A$1:$A$7,0)),0)))</f>
      </c>
      <c r="I782" s="22">
        <f>IF(A782="",0,IF(YEAR(A782)&lt;&gt;Properties!$C$5,0,N(D782)*IFERROR(INDEX(Lists!$C$1:$C$7,MATCH(C782,Lists!$A$1:$A$7,0)),0)))</f>
      </c>
      <c r="J782" s="22">
        <f>IF(A782="",0,IF(YEAR(A782)&lt;&gt;Properties!$C$5,0,N(D782)*IFERROR(INDEX(Lists!$D$1:$D$7,MATCH(C782,Lists!$A$1:$A$7,0)),0)))</f>
      </c>
    </row>
    <row r="783" spans="1:10" x14ac:dyDescent="0.25">
      <c r="A783" s="11"/>
      <c r="B783" s="19"/>
      <c r="C783" s="19"/>
      <c r="D783" s="23"/>
      <c r="E783" s="19"/>
      <c r="F783" s="13">
        <f>IF(B783="","",IFERROR(INDEX(Leases!$B$2:$B$101,MATCH(B783,Leases!$A$2:$A$101,0)),""))</f>
      </c>
      <c r="G783" s="16">
        <f>IF(A783="","",MONTH(A783))</f>
      </c>
      <c r="H783" s="22">
        <f>IF(A783="",0,IF(YEAR(A783)&lt;&gt;Properties!$C$5,0,N(D783)*IFERROR(INDEX(Lists!$B$1:$B$7,MATCH(C783,Lists!$A$1:$A$7,0)),0)))</f>
      </c>
      <c r="I783" s="22">
        <f>IF(A783="",0,IF(YEAR(A783)&lt;&gt;Properties!$C$5,0,N(D783)*IFERROR(INDEX(Lists!$C$1:$C$7,MATCH(C783,Lists!$A$1:$A$7,0)),0)))</f>
      </c>
      <c r="J783" s="22">
        <f>IF(A783="",0,IF(YEAR(A783)&lt;&gt;Properties!$C$5,0,N(D783)*IFERROR(INDEX(Lists!$D$1:$D$7,MATCH(C783,Lists!$A$1:$A$7,0)),0)))</f>
      </c>
    </row>
    <row r="784" spans="1:10" x14ac:dyDescent="0.25">
      <c r="A784" s="11"/>
      <c r="B784" s="19"/>
      <c r="C784" s="19"/>
      <c r="D784" s="23"/>
      <c r="E784" s="19"/>
      <c r="F784" s="13">
        <f>IF(B784="","",IFERROR(INDEX(Leases!$B$2:$B$101,MATCH(B784,Leases!$A$2:$A$101,0)),""))</f>
      </c>
      <c r="G784" s="16">
        <f>IF(A784="","",MONTH(A784))</f>
      </c>
      <c r="H784" s="22">
        <f>IF(A784="",0,IF(YEAR(A784)&lt;&gt;Properties!$C$5,0,N(D784)*IFERROR(INDEX(Lists!$B$1:$B$7,MATCH(C784,Lists!$A$1:$A$7,0)),0)))</f>
      </c>
      <c r="I784" s="22">
        <f>IF(A784="",0,IF(YEAR(A784)&lt;&gt;Properties!$C$5,0,N(D784)*IFERROR(INDEX(Lists!$C$1:$C$7,MATCH(C784,Lists!$A$1:$A$7,0)),0)))</f>
      </c>
      <c r="J784" s="22">
        <f>IF(A784="",0,IF(YEAR(A784)&lt;&gt;Properties!$C$5,0,N(D784)*IFERROR(INDEX(Lists!$D$1:$D$7,MATCH(C784,Lists!$A$1:$A$7,0)),0)))</f>
      </c>
    </row>
    <row r="785" spans="1:10" x14ac:dyDescent="0.25">
      <c r="A785" s="11"/>
      <c r="B785" s="19"/>
      <c r="C785" s="19"/>
      <c r="D785" s="23"/>
      <c r="E785" s="19"/>
      <c r="F785" s="13">
        <f>IF(B785="","",IFERROR(INDEX(Leases!$B$2:$B$101,MATCH(B785,Leases!$A$2:$A$101,0)),""))</f>
      </c>
      <c r="G785" s="16">
        <f>IF(A785="","",MONTH(A785))</f>
      </c>
      <c r="H785" s="22">
        <f>IF(A785="",0,IF(YEAR(A785)&lt;&gt;Properties!$C$5,0,N(D785)*IFERROR(INDEX(Lists!$B$1:$B$7,MATCH(C785,Lists!$A$1:$A$7,0)),0)))</f>
      </c>
      <c r="I785" s="22">
        <f>IF(A785="",0,IF(YEAR(A785)&lt;&gt;Properties!$C$5,0,N(D785)*IFERROR(INDEX(Lists!$C$1:$C$7,MATCH(C785,Lists!$A$1:$A$7,0)),0)))</f>
      </c>
      <c r="J785" s="22">
        <f>IF(A785="",0,IF(YEAR(A785)&lt;&gt;Properties!$C$5,0,N(D785)*IFERROR(INDEX(Lists!$D$1:$D$7,MATCH(C785,Lists!$A$1:$A$7,0)),0)))</f>
      </c>
    </row>
    <row r="786" spans="1:10" x14ac:dyDescent="0.25">
      <c r="A786" s="11"/>
      <c r="B786" s="19"/>
      <c r="C786" s="19"/>
      <c r="D786" s="23"/>
      <c r="E786" s="19"/>
      <c r="F786" s="13">
        <f>IF(B786="","",IFERROR(INDEX(Leases!$B$2:$B$101,MATCH(B786,Leases!$A$2:$A$101,0)),""))</f>
      </c>
      <c r="G786" s="16">
        <f>IF(A786="","",MONTH(A786))</f>
      </c>
      <c r="H786" s="22">
        <f>IF(A786="",0,IF(YEAR(A786)&lt;&gt;Properties!$C$5,0,N(D786)*IFERROR(INDEX(Lists!$B$1:$B$7,MATCH(C786,Lists!$A$1:$A$7,0)),0)))</f>
      </c>
      <c r="I786" s="22">
        <f>IF(A786="",0,IF(YEAR(A786)&lt;&gt;Properties!$C$5,0,N(D786)*IFERROR(INDEX(Lists!$C$1:$C$7,MATCH(C786,Lists!$A$1:$A$7,0)),0)))</f>
      </c>
      <c r="J786" s="22">
        <f>IF(A786="",0,IF(YEAR(A786)&lt;&gt;Properties!$C$5,0,N(D786)*IFERROR(INDEX(Lists!$D$1:$D$7,MATCH(C786,Lists!$A$1:$A$7,0)),0)))</f>
      </c>
    </row>
    <row r="787" spans="1:10" x14ac:dyDescent="0.25">
      <c r="A787" s="11"/>
      <c r="B787" s="19"/>
      <c r="C787" s="19"/>
      <c r="D787" s="23"/>
      <c r="E787" s="19"/>
      <c r="F787" s="13">
        <f>IF(B787="","",IFERROR(INDEX(Leases!$B$2:$B$101,MATCH(B787,Leases!$A$2:$A$101,0)),""))</f>
      </c>
      <c r="G787" s="16">
        <f>IF(A787="","",MONTH(A787))</f>
      </c>
      <c r="H787" s="22">
        <f>IF(A787="",0,IF(YEAR(A787)&lt;&gt;Properties!$C$5,0,N(D787)*IFERROR(INDEX(Lists!$B$1:$B$7,MATCH(C787,Lists!$A$1:$A$7,0)),0)))</f>
      </c>
      <c r="I787" s="22">
        <f>IF(A787="",0,IF(YEAR(A787)&lt;&gt;Properties!$C$5,0,N(D787)*IFERROR(INDEX(Lists!$C$1:$C$7,MATCH(C787,Lists!$A$1:$A$7,0)),0)))</f>
      </c>
      <c r="J787" s="22">
        <f>IF(A787="",0,IF(YEAR(A787)&lt;&gt;Properties!$C$5,0,N(D787)*IFERROR(INDEX(Lists!$D$1:$D$7,MATCH(C787,Lists!$A$1:$A$7,0)),0)))</f>
      </c>
    </row>
    <row r="788" spans="1:10" x14ac:dyDescent="0.25">
      <c r="A788" s="11"/>
      <c r="B788" s="19"/>
      <c r="C788" s="19"/>
      <c r="D788" s="23"/>
      <c r="E788" s="19"/>
      <c r="F788" s="13">
        <f>IF(B788="","",IFERROR(INDEX(Leases!$B$2:$B$101,MATCH(B788,Leases!$A$2:$A$101,0)),""))</f>
      </c>
      <c r="G788" s="16">
        <f>IF(A788="","",MONTH(A788))</f>
      </c>
      <c r="H788" s="22">
        <f>IF(A788="",0,IF(YEAR(A788)&lt;&gt;Properties!$C$5,0,N(D788)*IFERROR(INDEX(Lists!$B$1:$B$7,MATCH(C788,Lists!$A$1:$A$7,0)),0)))</f>
      </c>
      <c r="I788" s="22">
        <f>IF(A788="",0,IF(YEAR(A788)&lt;&gt;Properties!$C$5,0,N(D788)*IFERROR(INDEX(Lists!$C$1:$C$7,MATCH(C788,Lists!$A$1:$A$7,0)),0)))</f>
      </c>
      <c r="J788" s="22">
        <f>IF(A788="",0,IF(YEAR(A788)&lt;&gt;Properties!$C$5,0,N(D788)*IFERROR(INDEX(Lists!$D$1:$D$7,MATCH(C788,Lists!$A$1:$A$7,0)),0)))</f>
      </c>
    </row>
    <row r="789" spans="1:10" x14ac:dyDescent="0.25">
      <c r="A789" s="11"/>
      <c r="B789" s="19"/>
      <c r="C789" s="19"/>
      <c r="D789" s="23"/>
      <c r="E789" s="19"/>
      <c r="F789" s="13">
        <f>IF(B789="","",IFERROR(INDEX(Leases!$B$2:$B$101,MATCH(B789,Leases!$A$2:$A$101,0)),""))</f>
      </c>
      <c r="G789" s="16">
        <f>IF(A789="","",MONTH(A789))</f>
      </c>
      <c r="H789" s="22">
        <f>IF(A789="",0,IF(YEAR(A789)&lt;&gt;Properties!$C$5,0,N(D789)*IFERROR(INDEX(Lists!$B$1:$B$7,MATCH(C789,Lists!$A$1:$A$7,0)),0)))</f>
      </c>
      <c r="I789" s="22">
        <f>IF(A789="",0,IF(YEAR(A789)&lt;&gt;Properties!$C$5,0,N(D789)*IFERROR(INDEX(Lists!$C$1:$C$7,MATCH(C789,Lists!$A$1:$A$7,0)),0)))</f>
      </c>
      <c r="J789" s="22">
        <f>IF(A789="",0,IF(YEAR(A789)&lt;&gt;Properties!$C$5,0,N(D789)*IFERROR(INDEX(Lists!$D$1:$D$7,MATCH(C789,Lists!$A$1:$A$7,0)),0)))</f>
      </c>
    </row>
    <row r="790" spans="1:10" x14ac:dyDescent="0.25">
      <c r="A790" s="11"/>
      <c r="B790" s="19"/>
      <c r="C790" s="19"/>
      <c r="D790" s="23"/>
      <c r="E790" s="19"/>
      <c r="F790" s="13">
        <f>IF(B790="","",IFERROR(INDEX(Leases!$B$2:$B$101,MATCH(B790,Leases!$A$2:$A$101,0)),""))</f>
      </c>
      <c r="G790" s="16">
        <f>IF(A790="","",MONTH(A790))</f>
      </c>
      <c r="H790" s="22">
        <f>IF(A790="",0,IF(YEAR(A790)&lt;&gt;Properties!$C$5,0,N(D790)*IFERROR(INDEX(Lists!$B$1:$B$7,MATCH(C790,Lists!$A$1:$A$7,0)),0)))</f>
      </c>
      <c r="I790" s="22">
        <f>IF(A790="",0,IF(YEAR(A790)&lt;&gt;Properties!$C$5,0,N(D790)*IFERROR(INDEX(Lists!$C$1:$C$7,MATCH(C790,Lists!$A$1:$A$7,0)),0)))</f>
      </c>
      <c r="J790" s="22">
        <f>IF(A790="",0,IF(YEAR(A790)&lt;&gt;Properties!$C$5,0,N(D790)*IFERROR(INDEX(Lists!$D$1:$D$7,MATCH(C790,Lists!$A$1:$A$7,0)),0)))</f>
      </c>
    </row>
    <row r="791" spans="1:10" x14ac:dyDescent="0.25">
      <c r="A791" s="11"/>
      <c r="B791" s="19"/>
      <c r="C791" s="19"/>
      <c r="D791" s="23"/>
      <c r="E791" s="19"/>
      <c r="F791" s="13">
        <f>IF(B791="","",IFERROR(INDEX(Leases!$B$2:$B$101,MATCH(B791,Leases!$A$2:$A$101,0)),""))</f>
      </c>
      <c r="G791" s="16">
        <f>IF(A791="","",MONTH(A791))</f>
      </c>
      <c r="H791" s="22">
        <f>IF(A791="",0,IF(YEAR(A791)&lt;&gt;Properties!$C$5,0,N(D791)*IFERROR(INDEX(Lists!$B$1:$B$7,MATCH(C791,Lists!$A$1:$A$7,0)),0)))</f>
      </c>
      <c r="I791" s="22">
        <f>IF(A791="",0,IF(YEAR(A791)&lt;&gt;Properties!$C$5,0,N(D791)*IFERROR(INDEX(Lists!$C$1:$C$7,MATCH(C791,Lists!$A$1:$A$7,0)),0)))</f>
      </c>
      <c r="J791" s="22">
        <f>IF(A791="",0,IF(YEAR(A791)&lt;&gt;Properties!$C$5,0,N(D791)*IFERROR(INDEX(Lists!$D$1:$D$7,MATCH(C791,Lists!$A$1:$A$7,0)),0)))</f>
      </c>
    </row>
    <row r="792" spans="1:10" x14ac:dyDescent="0.25">
      <c r="A792" s="11"/>
      <c r="B792" s="19"/>
      <c r="C792" s="19"/>
      <c r="D792" s="23"/>
      <c r="E792" s="19"/>
      <c r="F792" s="13">
        <f>IF(B792="","",IFERROR(INDEX(Leases!$B$2:$B$101,MATCH(B792,Leases!$A$2:$A$101,0)),""))</f>
      </c>
      <c r="G792" s="16">
        <f>IF(A792="","",MONTH(A792))</f>
      </c>
      <c r="H792" s="22">
        <f>IF(A792="",0,IF(YEAR(A792)&lt;&gt;Properties!$C$5,0,N(D792)*IFERROR(INDEX(Lists!$B$1:$B$7,MATCH(C792,Lists!$A$1:$A$7,0)),0)))</f>
      </c>
      <c r="I792" s="22">
        <f>IF(A792="",0,IF(YEAR(A792)&lt;&gt;Properties!$C$5,0,N(D792)*IFERROR(INDEX(Lists!$C$1:$C$7,MATCH(C792,Lists!$A$1:$A$7,0)),0)))</f>
      </c>
      <c r="J792" s="22">
        <f>IF(A792="",0,IF(YEAR(A792)&lt;&gt;Properties!$C$5,0,N(D792)*IFERROR(INDEX(Lists!$D$1:$D$7,MATCH(C792,Lists!$A$1:$A$7,0)),0)))</f>
      </c>
    </row>
    <row r="793" spans="1:10" x14ac:dyDescent="0.25">
      <c r="A793" s="11"/>
      <c r="B793" s="19"/>
      <c r="C793" s="19"/>
      <c r="D793" s="23"/>
      <c r="E793" s="19"/>
      <c r="F793" s="13">
        <f>IF(B793="","",IFERROR(INDEX(Leases!$B$2:$B$101,MATCH(B793,Leases!$A$2:$A$101,0)),""))</f>
      </c>
      <c r="G793" s="16">
        <f>IF(A793="","",MONTH(A793))</f>
      </c>
      <c r="H793" s="22">
        <f>IF(A793="",0,IF(YEAR(A793)&lt;&gt;Properties!$C$5,0,N(D793)*IFERROR(INDEX(Lists!$B$1:$B$7,MATCH(C793,Lists!$A$1:$A$7,0)),0)))</f>
      </c>
      <c r="I793" s="22">
        <f>IF(A793="",0,IF(YEAR(A793)&lt;&gt;Properties!$C$5,0,N(D793)*IFERROR(INDEX(Lists!$C$1:$C$7,MATCH(C793,Lists!$A$1:$A$7,0)),0)))</f>
      </c>
      <c r="J793" s="22">
        <f>IF(A793="",0,IF(YEAR(A793)&lt;&gt;Properties!$C$5,0,N(D793)*IFERROR(INDEX(Lists!$D$1:$D$7,MATCH(C793,Lists!$A$1:$A$7,0)),0)))</f>
      </c>
    </row>
    <row r="794" spans="1:10" x14ac:dyDescent="0.25">
      <c r="A794" s="11"/>
      <c r="B794" s="19"/>
      <c r="C794" s="19"/>
      <c r="D794" s="23"/>
      <c r="E794" s="19"/>
      <c r="F794" s="13">
        <f>IF(B794="","",IFERROR(INDEX(Leases!$B$2:$B$101,MATCH(B794,Leases!$A$2:$A$101,0)),""))</f>
      </c>
      <c r="G794" s="16">
        <f>IF(A794="","",MONTH(A794))</f>
      </c>
      <c r="H794" s="22">
        <f>IF(A794="",0,IF(YEAR(A794)&lt;&gt;Properties!$C$5,0,N(D794)*IFERROR(INDEX(Lists!$B$1:$B$7,MATCH(C794,Lists!$A$1:$A$7,0)),0)))</f>
      </c>
      <c r="I794" s="22">
        <f>IF(A794="",0,IF(YEAR(A794)&lt;&gt;Properties!$C$5,0,N(D794)*IFERROR(INDEX(Lists!$C$1:$C$7,MATCH(C794,Lists!$A$1:$A$7,0)),0)))</f>
      </c>
      <c r="J794" s="22">
        <f>IF(A794="",0,IF(YEAR(A794)&lt;&gt;Properties!$C$5,0,N(D794)*IFERROR(INDEX(Lists!$D$1:$D$7,MATCH(C794,Lists!$A$1:$A$7,0)),0)))</f>
      </c>
    </row>
    <row r="795" spans="1:10" x14ac:dyDescent="0.25">
      <c r="A795" s="11"/>
      <c r="B795" s="19"/>
      <c r="C795" s="19"/>
      <c r="D795" s="23"/>
      <c r="E795" s="19"/>
      <c r="F795" s="13">
        <f>IF(B795="","",IFERROR(INDEX(Leases!$B$2:$B$101,MATCH(B795,Leases!$A$2:$A$101,0)),""))</f>
      </c>
      <c r="G795" s="16">
        <f>IF(A795="","",MONTH(A795))</f>
      </c>
      <c r="H795" s="22">
        <f>IF(A795="",0,IF(YEAR(A795)&lt;&gt;Properties!$C$5,0,N(D795)*IFERROR(INDEX(Lists!$B$1:$B$7,MATCH(C795,Lists!$A$1:$A$7,0)),0)))</f>
      </c>
      <c r="I795" s="22">
        <f>IF(A795="",0,IF(YEAR(A795)&lt;&gt;Properties!$C$5,0,N(D795)*IFERROR(INDEX(Lists!$C$1:$C$7,MATCH(C795,Lists!$A$1:$A$7,0)),0)))</f>
      </c>
      <c r="J795" s="22">
        <f>IF(A795="",0,IF(YEAR(A795)&lt;&gt;Properties!$C$5,0,N(D795)*IFERROR(INDEX(Lists!$D$1:$D$7,MATCH(C795,Lists!$A$1:$A$7,0)),0)))</f>
      </c>
    </row>
    <row r="796" spans="1:10" x14ac:dyDescent="0.25">
      <c r="A796" s="11"/>
      <c r="B796" s="19"/>
      <c r="C796" s="19"/>
      <c r="D796" s="23"/>
      <c r="E796" s="19"/>
      <c r="F796" s="13">
        <f>IF(B796="","",IFERROR(INDEX(Leases!$B$2:$B$101,MATCH(B796,Leases!$A$2:$A$101,0)),""))</f>
      </c>
      <c r="G796" s="16">
        <f>IF(A796="","",MONTH(A796))</f>
      </c>
      <c r="H796" s="22">
        <f>IF(A796="",0,IF(YEAR(A796)&lt;&gt;Properties!$C$5,0,N(D796)*IFERROR(INDEX(Lists!$B$1:$B$7,MATCH(C796,Lists!$A$1:$A$7,0)),0)))</f>
      </c>
      <c r="I796" s="22">
        <f>IF(A796="",0,IF(YEAR(A796)&lt;&gt;Properties!$C$5,0,N(D796)*IFERROR(INDEX(Lists!$C$1:$C$7,MATCH(C796,Lists!$A$1:$A$7,0)),0)))</f>
      </c>
      <c r="J796" s="22">
        <f>IF(A796="",0,IF(YEAR(A796)&lt;&gt;Properties!$C$5,0,N(D796)*IFERROR(INDEX(Lists!$D$1:$D$7,MATCH(C796,Lists!$A$1:$A$7,0)),0)))</f>
      </c>
    </row>
    <row r="797" spans="1:10" x14ac:dyDescent="0.25">
      <c r="A797" s="11"/>
      <c r="B797" s="19"/>
      <c r="C797" s="19"/>
      <c r="D797" s="23"/>
      <c r="E797" s="19"/>
      <c r="F797" s="13">
        <f>IF(B797="","",IFERROR(INDEX(Leases!$B$2:$B$101,MATCH(B797,Leases!$A$2:$A$101,0)),""))</f>
      </c>
      <c r="G797" s="16">
        <f>IF(A797="","",MONTH(A797))</f>
      </c>
      <c r="H797" s="22">
        <f>IF(A797="",0,IF(YEAR(A797)&lt;&gt;Properties!$C$5,0,N(D797)*IFERROR(INDEX(Lists!$B$1:$B$7,MATCH(C797,Lists!$A$1:$A$7,0)),0)))</f>
      </c>
      <c r="I797" s="22">
        <f>IF(A797="",0,IF(YEAR(A797)&lt;&gt;Properties!$C$5,0,N(D797)*IFERROR(INDEX(Lists!$C$1:$C$7,MATCH(C797,Lists!$A$1:$A$7,0)),0)))</f>
      </c>
      <c r="J797" s="22">
        <f>IF(A797="",0,IF(YEAR(A797)&lt;&gt;Properties!$C$5,0,N(D797)*IFERROR(INDEX(Lists!$D$1:$D$7,MATCH(C797,Lists!$A$1:$A$7,0)),0)))</f>
      </c>
    </row>
    <row r="798" spans="1:10" x14ac:dyDescent="0.25">
      <c r="A798" s="11"/>
      <c r="B798" s="19"/>
      <c r="C798" s="19"/>
      <c r="D798" s="23"/>
      <c r="E798" s="19"/>
      <c r="F798" s="13">
        <f>IF(B798="","",IFERROR(INDEX(Leases!$B$2:$B$101,MATCH(B798,Leases!$A$2:$A$101,0)),""))</f>
      </c>
      <c r="G798" s="16">
        <f>IF(A798="","",MONTH(A798))</f>
      </c>
      <c r="H798" s="22">
        <f>IF(A798="",0,IF(YEAR(A798)&lt;&gt;Properties!$C$5,0,N(D798)*IFERROR(INDEX(Lists!$B$1:$B$7,MATCH(C798,Lists!$A$1:$A$7,0)),0)))</f>
      </c>
      <c r="I798" s="22">
        <f>IF(A798="",0,IF(YEAR(A798)&lt;&gt;Properties!$C$5,0,N(D798)*IFERROR(INDEX(Lists!$C$1:$C$7,MATCH(C798,Lists!$A$1:$A$7,0)),0)))</f>
      </c>
      <c r="J798" s="22">
        <f>IF(A798="",0,IF(YEAR(A798)&lt;&gt;Properties!$C$5,0,N(D798)*IFERROR(INDEX(Lists!$D$1:$D$7,MATCH(C798,Lists!$A$1:$A$7,0)),0)))</f>
      </c>
    </row>
    <row r="799" spans="1:10" x14ac:dyDescent="0.25">
      <c r="A799" s="11"/>
      <c r="B799" s="19"/>
      <c r="C799" s="19"/>
      <c r="D799" s="23"/>
      <c r="E799" s="19"/>
      <c r="F799" s="13">
        <f>IF(B799="","",IFERROR(INDEX(Leases!$B$2:$B$101,MATCH(B799,Leases!$A$2:$A$101,0)),""))</f>
      </c>
      <c r="G799" s="16">
        <f>IF(A799="","",MONTH(A799))</f>
      </c>
      <c r="H799" s="22">
        <f>IF(A799="",0,IF(YEAR(A799)&lt;&gt;Properties!$C$5,0,N(D799)*IFERROR(INDEX(Lists!$B$1:$B$7,MATCH(C799,Lists!$A$1:$A$7,0)),0)))</f>
      </c>
      <c r="I799" s="22">
        <f>IF(A799="",0,IF(YEAR(A799)&lt;&gt;Properties!$C$5,0,N(D799)*IFERROR(INDEX(Lists!$C$1:$C$7,MATCH(C799,Lists!$A$1:$A$7,0)),0)))</f>
      </c>
      <c r="J799" s="22">
        <f>IF(A799="",0,IF(YEAR(A799)&lt;&gt;Properties!$C$5,0,N(D799)*IFERROR(INDEX(Lists!$D$1:$D$7,MATCH(C799,Lists!$A$1:$A$7,0)),0)))</f>
      </c>
    </row>
    <row r="800" spans="1:10" x14ac:dyDescent="0.25">
      <c r="A800" s="11"/>
      <c r="B800" s="19"/>
      <c r="C800" s="19"/>
      <c r="D800" s="23"/>
      <c r="E800" s="19"/>
      <c r="F800" s="13">
        <f>IF(B800="","",IFERROR(INDEX(Leases!$B$2:$B$101,MATCH(B800,Leases!$A$2:$A$101,0)),""))</f>
      </c>
      <c r="G800" s="16">
        <f>IF(A800="","",MONTH(A800))</f>
      </c>
      <c r="H800" s="22">
        <f>IF(A800="",0,IF(YEAR(A800)&lt;&gt;Properties!$C$5,0,N(D800)*IFERROR(INDEX(Lists!$B$1:$B$7,MATCH(C800,Lists!$A$1:$A$7,0)),0)))</f>
      </c>
      <c r="I800" s="22">
        <f>IF(A800="",0,IF(YEAR(A800)&lt;&gt;Properties!$C$5,0,N(D800)*IFERROR(INDEX(Lists!$C$1:$C$7,MATCH(C800,Lists!$A$1:$A$7,0)),0)))</f>
      </c>
      <c r="J800" s="22">
        <f>IF(A800="",0,IF(YEAR(A800)&lt;&gt;Properties!$C$5,0,N(D800)*IFERROR(INDEX(Lists!$D$1:$D$7,MATCH(C800,Lists!$A$1:$A$7,0)),0)))</f>
      </c>
    </row>
    <row r="801" spans="1:10" x14ac:dyDescent="0.25">
      <c r="A801" s="11"/>
      <c r="B801" s="19"/>
      <c r="C801" s="19"/>
      <c r="D801" s="23"/>
      <c r="E801" s="19"/>
      <c r="F801" s="13">
        <f>IF(B801="","",IFERROR(INDEX(Leases!$B$2:$B$101,MATCH(B801,Leases!$A$2:$A$101,0)),""))</f>
      </c>
      <c r="G801" s="16">
        <f>IF(A801="","",MONTH(A801))</f>
      </c>
      <c r="H801" s="22">
        <f>IF(A801="",0,IF(YEAR(A801)&lt;&gt;Properties!$C$5,0,N(D801)*IFERROR(INDEX(Lists!$B$1:$B$7,MATCH(C801,Lists!$A$1:$A$7,0)),0)))</f>
      </c>
      <c r="I801" s="22">
        <f>IF(A801="",0,IF(YEAR(A801)&lt;&gt;Properties!$C$5,0,N(D801)*IFERROR(INDEX(Lists!$C$1:$C$7,MATCH(C801,Lists!$A$1:$A$7,0)),0)))</f>
      </c>
      <c r="J801" s="22">
        <f>IF(A801="",0,IF(YEAR(A801)&lt;&gt;Properties!$C$5,0,N(D801)*IFERROR(INDEX(Lists!$D$1:$D$7,MATCH(C801,Lists!$A$1:$A$7,0)),0)))</f>
      </c>
    </row>
    <row r="802" spans="1:10" x14ac:dyDescent="0.25">
      <c r="A802" s="11"/>
      <c r="B802" s="19"/>
      <c r="C802" s="19"/>
      <c r="D802" s="23"/>
      <c r="E802" s="19"/>
      <c r="F802" s="13">
        <f>IF(B802="","",IFERROR(INDEX(Leases!$B$2:$B$101,MATCH(B802,Leases!$A$2:$A$101,0)),""))</f>
      </c>
      <c r="G802" s="16">
        <f>IF(A802="","",MONTH(A802))</f>
      </c>
      <c r="H802" s="22">
        <f>IF(A802="",0,IF(YEAR(A802)&lt;&gt;Properties!$C$5,0,N(D802)*IFERROR(INDEX(Lists!$B$1:$B$7,MATCH(C802,Lists!$A$1:$A$7,0)),0)))</f>
      </c>
      <c r="I802" s="22">
        <f>IF(A802="",0,IF(YEAR(A802)&lt;&gt;Properties!$C$5,0,N(D802)*IFERROR(INDEX(Lists!$C$1:$C$7,MATCH(C802,Lists!$A$1:$A$7,0)),0)))</f>
      </c>
      <c r="J802" s="22">
        <f>IF(A802="",0,IF(YEAR(A802)&lt;&gt;Properties!$C$5,0,N(D802)*IFERROR(INDEX(Lists!$D$1:$D$7,MATCH(C802,Lists!$A$1:$A$7,0)),0)))</f>
      </c>
    </row>
    <row r="803" spans="1:10" x14ac:dyDescent="0.25">
      <c r="A803" s="11"/>
      <c r="B803" s="19"/>
      <c r="C803" s="19"/>
      <c r="D803" s="23"/>
      <c r="E803" s="19"/>
      <c r="F803" s="13">
        <f>IF(B803="","",IFERROR(INDEX(Leases!$B$2:$B$101,MATCH(B803,Leases!$A$2:$A$101,0)),""))</f>
      </c>
      <c r="G803" s="16">
        <f>IF(A803="","",MONTH(A803))</f>
      </c>
      <c r="H803" s="22">
        <f>IF(A803="",0,IF(YEAR(A803)&lt;&gt;Properties!$C$5,0,N(D803)*IFERROR(INDEX(Lists!$B$1:$B$7,MATCH(C803,Lists!$A$1:$A$7,0)),0)))</f>
      </c>
      <c r="I803" s="22">
        <f>IF(A803="",0,IF(YEAR(A803)&lt;&gt;Properties!$C$5,0,N(D803)*IFERROR(INDEX(Lists!$C$1:$C$7,MATCH(C803,Lists!$A$1:$A$7,0)),0)))</f>
      </c>
      <c r="J803" s="22">
        <f>IF(A803="",0,IF(YEAR(A803)&lt;&gt;Properties!$C$5,0,N(D803)*IFERROR(INDEX(Lists!$D$1:$D$7,MATCH(C803,Lists!$A$1:$A$7,0)),0)))</f>
      </c>
    </row>
    <row r="804" spans="1:10" x14ac:dyDescent="0.25">
      <c r="A804" s="11"/>
      <c r="B804" s="19"/>
      <c r="C804" s="19"/>
      <c r="D804" s="23"/>
      <c r="E804" s="19"/>
      <c r="F804" s="13">
        <f>IF(B804="","",IFERROR(INDEX(Leases!$B$2:$B$101,MATCH(B804,Leases!$A$2:$A$101,0)),""))</f>
      </c>
      <c r="G804" s="16">
        <f>IF(A804="","",MONTH(A804))</f>
      </c>
      <c r="H804" s="22">
        <f>IF(A804="",0,IF(YEAR(A804)&lt;&gt;Properties!$C$5,0,N(D804)*IFERROR(INDEX(Lists!$B$1:$B$7,MATCH(C804,Lists!$A$1:$A$7,0)),0)))</f>
      </c>
      <c r="I804" s="22">
        <f>IF(A804="",0,IF(YEAR(A804)&lt;&gt;Properties!$C$5,0,N(D804)*IFERROR(INDEX(Lists!$C$1:$C$7,MATCH(C804,Lists!$A$1:$A$7,0)),0)))</f>
      </c>
      <c r="J804" s="22">
        <f>IF(A804="",0,IF(YEAR(A804)&lt;&gt;Properties!$C$5,0,N(D804)*IFERROR(INDEX(Lists!$D$1:$D$7,MATCH(C804,Lists!$A$1:$A$7,0)),0)))</f>
      </c>
    </row>
    <row r="805" spans="1:10" x14ac:dyDescent="0.25">
      <c r="A805" s="11"/>
      <c r="B805" s="19"/>
      <c r="C805" s="19"/>
      <c r="D805" s="23"/>
      <c r="E805" s="19"/>
      <c r="F805" s="13">
        <f>IF(B805="","",IFERROR(INDEX(Leases!$B$2:$B$101,MATCH(B805,Leases!$A$2:$A$101,0)),""))</f>
      </c>
      <c r="G805" s="16">
        <f>IF(A805="","",MONTH(A805))</f>
      </c>
      <c r="H805" s="22">
        <f>IF(A805="",0,IF(YEAR(A805)&lt;&gt;Properties!$C$5,0,N(D805)*IFERROR(INDEX(Lists!$B$1:$B$7,MATCH(C805,Lists!$A$1:$A$7,0)),0)))</f>
      </c>
      <c r="I805" s="22">
        <f>IF(A805="",0,IF(YEAR(A805)&lt;&gt;Properties!$C$5,0,N(D805)*IFERROR(INDEX(Lists!$C$1:$C$7,MATCH(C805,Lists!$A$1:$A$7,0)),0)))</f>
      </c>
      <c r="J805" s="22">
        <f>IF(A805="",0,IF(YEAR(A805)&lt;&gt;Properties!$C$5,0,N(D805)*IFERROR(INDEX(Lists!$D$1:$D$7,MATCH(C805,Lists!$A$1:$A$7,0)),0)))</f>
      </c>
    </row>
    <row r="806" spans="1:10" x14ac:dyDescent="0.25">
      <c r="A806" s="11"/>
      <c r="B806" s="19"/>
      <c r="C806" s="19"/>
      <c r="D806" s="23"/>
      <c r="E806" s="19"/>
      <c r="F806" s="13">
        <f>IF(B806="","",IFERROR(INDEX(Leases!$B$2:$B$101,MATCH(B806,Leases!$A$2:$A$101,0)),""))</f>
      </c>
      <c r="G806" s="16">
        <f>IF(A806="","",MONTH(A806))</f>
      </c>
      <c r="H806" s="22">
        <f>IF(A806="",0,IF(YEAR(A806)&lt;&gt;Properties!$C$5,0,N(D806)*IFERROR(INDEX(Lists!$B$1:$B$7,MATCH(C806,Lists!$A$1:$A$7,0)),0)))</f>
      </c>
      <c r="I806" s="22">
        <f>IF(A806="",0,IF(YEAR(A806)&lt;&gt;Properties!$C$5,0,N(D806)*IFERROR(INDEX(Lists!$C$1:$C$7,MATCH(C806,Lists!$A$1:$A$7,0)),0)))</f>
      </c>
      <c r="J806" s="22">
        <f>IF(A806="",0,IF(YEAR(A806)&lt;&gt;Properties!$C$5,0,N(D806)*IFERROR(INDEX(Lists!$D$1:$D$7,MATCH(C806,Lists!$A$1:$A$7,0)),0)))</f>
      </c>
    </row>
    <row r="807" spans="1:10" x14ac:dyDescent="0.25">
      <c r="A807" s="11"/>
      <c r="B807" s="19"/>
      <c r="C807" s="19"/>
      <c r="D807" s="23"/>
      <c r="E807" s="19"/>
      <c r="F807" s="13">
        <f>IF(B807="","",IFERROR(INDEX(Leases!$B$2:$B$101,MATCH(B807,Leases!$A$2:$A$101,0)),""))</f>
      </c>
      <c r="G807" s="16">
        <f>IF(A807="","",MONTH(A807))</f>
      </c>
      <c r="H807" s="22">
        <f>IF(A807="",0,IF(YEAR(A807)&lt;&gt;Properties!$C$5,0,N(D807)*IFERROR(INDEX(Lists!$B$1:$B$7,MATCH(C807,Lists!$A$1:$A$7,0)),0)))</f>
      </c>
      <c r="I807" s="22">
        <f>IF(A807="",0,IF(YEAR(A807)&lt;&gt;Properties!$C$5,0,N(D807)*IFERROR(INDEX(Lists!$C$1:$C$7,MATCH(C807,Lists!$A$1:$A$7,0)),0)))</f>
      </c>
      <c r="J807" s="22">
        <f>IF(A807="",0,IF(YEAR(A807)&lt;&gt;Properties!$C$5,0,N(D807)*IFERROR(INDEX(Lists!$D$1:$D$7,MATCH(C807,Lists!$A$1:$A$7,0)),0)))</f>
      </c>
    </row>
    <row r="808" spans="1:10" x14ac:dyDescent="0.25">
      <c r="A808" s="11"/>
      <c r="B808" s="19"/>
      <c r="C808" s="19"/>
      <c r="D808" s="23"/>
      <c r="E808" s="19"/>
      <c r="F808" s="13">
        <f>IF(B808="","",IFERROR(INDEX(Leases!$B$2:$B$101,MATCH(B808,Leases!$A$2:$A$101,0)),""))</f>
      </c>
      <c r="G808" s="16">
        <f>IF(A808="","",MONTH(A808))</f>
      </c>
      <c r="H808" s="22">
        <f>IF(A808="",0,IF(YEAR(A808)&lt;&gt;Properties!$C$5,0,N(D808)*IFERROR(INDEX(Lists!$B$1:$B$7,MATCH(C808,Lists!$A$1:$A$7,0)),0)))</f>
      </c>
      <c r="I808" s="22">
        <f>IF(A808="",0,IF(YEAR(A808)&lt;&gt;Properties!$C$5,0,N(D808)*IFERROR(INDEX(Lists!$C$1:$C$7,MATCH(C808,Lists!$A$1:$A$7,0)),0)))</f>
      </c>
      <c r="J808" s="22">
        <f>IF(A808="",0,IF(YEAR(A808)&lt;&gt;Properties!$C$5,0,N(D808)*IFERROR(INDEX(Lists!$D$1:$D$7,MATCH(C808,Lists!$A$1:$A$7,0)),0)))</f>
      </c>
    </row>
    <row r="809" spans="1:10" x14ac:dyDescent="0.25">
      <c r="A809" s="11"/>
      <c r="B809" s="19"/>
      <c r="C809" s="19"/>
      <c r="D809" s="23"/>
      <c r="E809" s="19"/>
      <c r="F809" s="13">
        <f>IF(B809="","",IFERROR(INDEX(Leases!$B$2:$B$101,MATCH(B809,Leases!$A$2:$A$101,0)),""))</f>
      </c>
      <c r="G809" s="16">
        <f>IF(A809="","",MONTH(A809))</f>
      </c>
      <c r="H809" s="22">
        <f>IF(A809="",0,IF(YEAR(A809)&lt;&gt;Properties!$C$5,0,N(D809)*IFERROR(INDEX(Lists!$B$1:$B$7,MATCH(C809,Lists!$A$1:$A$7,0)),0)))</f>
      </c>
      <c r="I809" s="22">
        <f>IF(A809="",0,IF(YEAR(A809)&lt;&gt;Properties!$C$5,0,N(D809)*IFERROR(INDEX(Lists!$C$1:$C$7,MATCH(C809,Lists!$A$1:$A$7,0)),0)))</f>
      </c>
      <c r="J809" s="22">
        <f>IF(A809="",0,IF(YEAR(A809)&lt;&gt;Properties!$C$5,0,N(D809)*IFERROR(INDEX(Lists!$D$1:$D$7,MATCH(C809,Lists!$A$1:$A$7,0)),0)))</f>
      </c>
    </row>
    <row r="810" spans="1:10" x14ac:dyDescent="0.25">
      <c r="A810" s="11"/>
      <c r="B810" s="19"/>
      <c r="C810" s="19"/>
      <c r="D810" s="23"/>
      <c r="E810" s="19"/>
      <c r="F810" s="13">
        <f>IF(B810="","",IFERROR(INDEX(Leases!$B$2:$B$101,MATCH(B810,Leases!$A$2:$A$101,0)),""))</f>
      </c>
      <c r="G810" s="16">
        <f>IF(A810="","",MONTH(A810))</f>
      </c>
      <c r="H810" s="22">
        <f>IF(A810="",0,IF(YEAR(A810)&lt;&gt;Properties!$C$5,0,N(D810)*IFERROR(INDEX(Lists!$B$1:$B$7,MATCH(C810,Lists!$A$1:$A$7,0)),0)))</f>
      </c>
      <c r="I810" s="22">
        <f>IF(A810="",0,IF(YEAR(A810)&lt;&gt;Properties!$C$5,0,N(D810)*IFERROR(INDEX(Lists!$C$1:$C$7,MATCH(C810,Lists!$A$1:$A$7,0)),0)))</f>
      </c>
      <c r="J810" s="22">
        <f>IF(A810="",0,IF(YEAR(A810)&lt;&gt;Properties!$C$5,0,N(D810)*IFERROR(INDEX(Lists!$D$1:$D$7,MATCH(C810,Lists!$A$1:$A$7,0)),0)))</f>
      </c>
    </row>
    <row r="811" spans="1:10" x14ac:dyDescent="0.25">
      <c r="A811" s="11"/>
      <c r="B811" s="19"/>
      <c r="C811" s="19"/>
      <c r="D811" s="23"/>
      <c r="E811" s="19"/>
      <c r="F811" s="13">
        <f>IF(B811="","",IFERROR(INDEX(Leases!$B$2:$B$101,MATCH(B811,Leases!$A$2:$A$101,0)),""))</f>
      </c>
      <c r="G811" s="16">
        <f>IF(A811="","",MONTH(A811))</f>
      </c>
      <c r="H811" s="22">
        <f>IF(A811="",0,IF(YEAR(A811)&lt;&gt;Properties!$C$5,0,N(D811)*IFERROR(INDEX(Lists!$B$1:$B$7,MATCH(C811,Lists!$A$1:$A$7,0)),0)))</f>
      </c>
      <c r="I811" s="22">
        <f>IF(A811="",0,IF(YEAR(A811)&lt;&gt;Properties!$C$5,0,N(D811)*IFERROR(INDEX(Lists!$C$1:$C$7,MATCH(C811,Lists!$A$1:$A$7,0)),0)))</f>
      </c>
      <c r="J811" s="22">
        <f>IF(A811="",0,IF(YEAR(A811)&lt;&gt;Properties!$C$5,0,N(D811)*IFERROR(INDEX(Lists!$D$1:$D$7,MATCH(C811,Lists!$A$1:$A$7,0)),0)))</f>
      </c>
    </row>
    <row r="812" spans="1:10" x14ac:dyDescent="0.25">
      <c r="A812" s="11"/>
      <c r="B812" s="19"/>
      <c r="C812" s="19"/>
      <c r="D812" s="23"/>
      <c r="E812" s="19"/>
      <c r="F812" s="13">
        <f>IF(B812="","",IFERROR(INDEX(Leases!$B$2:$B$101,MATCH(B812,Leases!$A$2:$A$101,0)),""))</f>
      </c>
      <c r="G812" s="16">
        <f>IF(A812="","",MONTH(A812))</f>
      </c>
      <c r="H812" s="22">
        <f>IF(A812="",0,IF(YEAR(A812)&lt;&gt;Properties!$C$5,0,N(D812)*IFERROR(INDEX(Lists!$B$1:$B$7,MATCH(C812,Lists!$A$1:$A$7,0)),0)))</f>
      </c>
      <c r="I812" s="22">
        <f>IF(A812="",0,IF(YEAR(A812)&lt;&gt;Properties!$C$5,0,N(D812)*IFERROR(INDEX(Lists!$C$1:$C$7,MATCH(C812,Lists!$A$1:$A$7,0)),0)))</f>
      </c>
      <c r="J812" s="22">
        <f>IF(A812="",0,IF(YEAR(A812)&lt;&gt;Properties!$C$5,0,N(D812)*IFERROR(INDEX(Lists!$D$1:$D$7,MATCH(C812,Lists!$A$1:$A$7,0)),0)))</f>
      </c>
    </row>
    <row r="813" spans="1:10" x14ac:dyDescent="0.25">
      <c r="A813" s="11"/>
      <c r="B813" s="19"/>
      <c r="C813" s="19"/>
      <c r="D813" s="23"/>
      <c r="E813" s="19"/>
      <c r="F813" s="13">
        <f>IF(B813="","",IFERROR(INDEX(Leases!$B$2:$B$101,MATCH(B813,Leases!$A$2:$A$101,0)),""))</f>
      </c>
      <c r="G813" s="16">
        <f>IF(A813="","",MONTH(A813))</f>
      </c>
      <c r="H813" s="22">
        <f>IF(A813="",0,IF(YEAR(A813)&lt;&gt;Properties!$C$5,0,N(D813)*IFERROR(INDEX(Lists!$B$1:$B$7,MATCH(C813,Lists!$A$1:$A$7,0)),0)))</f>
      </c>
      <c r="I813" s="22">
        <f>IF(A813="",0,IF(YEAR(A813)&lt;&gt;Properties!$C$5,0,N(D813)*IFERROR(INDEX(Lists!$C$1:$C$7,MATCH(C813,Lists!$A$1:$A$7,0)),0)))</f>
      </c>
      <c r="J813" s="22">
        <f>IF(A813="",0,IF(YEAR(A813)&lt;&gt;Properties!$C$5,0,N(D813)*IFERROR(INDEX(Lists!$D$1:$D$7,MATCH(C813,Lists!$A$1:$A$7,0)),0)))</f>
      </c>
    </row>
    <row r="814" spans="1:10" x14ac:dyDescent="0.25">
      <c r="A814" s="11"/>
      <c r="B814" s="19"/>
      <c r="C814" s="19"/>
      <c r="D814" s="23"/>
      <c r="E814" s="19"/>
      <c r="F814" s="13">
        <f>IF(B814="","",IFERROR(INDEX(Leases!$B$2:$B$101,MATCH(B814,Leases!$A$2:$A$101,0)),""))</f>
      </c>
      <c r="G814" s="16">
        <f>IF(A814="","",MONTH(A814))</f>
      </c>
      <c r="H814" s="22">
        <f>IF(A814="",0,IF(YEAR(A814)&lt;&gt;Properties!$C$5,0,N(D814)*IFERROR(INDEX(Lists!$B$1:$B$7,MATCH(C814,Lists!$A$1:$A$7,0)),0)))</f>
      </c>
      <c r="I814" s="22">
        <f>IF(A814="",0,IF(YEAR(A814)&lt;&gt;Properties!$C$5,0,N(D814)*IFERROR(INDEX(Lists!$C$1:$C$7,MATCH(C814,Lists!$A$1:$A$7,0)),0)))</f>
      </c>
      <c r="J814" s="22">
        <f>IF(A814="",0,IF(YEAR(A814)&lt;&gt;Properties!$C$5,0,N(D814)*IFERROR(INDEX(Lists!$D$1:$D$7,MATCH(C814,Lists!$A$1:$A$7,0)),0)))</f>
      </c>
    </row>
    <row r="815" spans="1:10" x14ac:dyDescent="0.25">
      <c r="A815" s="11"/>
      <c r="B815" s="19"/>
      <c r="C815" s="19"/>
      <c r="D815" s="23"/>
      <c r="E815" s="19"/>
      <c r="F815" s="13">
        <f>IF(B815="","",IFERROR(INDEX(Leases!$B$2:$B$101,MATCH(B815,Leases!$A$2:$A$101,0)),""))</f>
      </c>
      <c r="G815" s="16">
        <f>IF(A815="","",MONTH(A815))</f>
      </c>
      <c r="H815" s="22">
        <f>IF(A815="",0,IF(YEAR(A815)&lt;&gt;Properties!$C$5,0,N(D815)*IFERROR(INDEX(Lists!$B$1:$B$7,MATCH(C815,Lists!$A$1:$A$7,0)),0)))</f>
      </c>
      <c r="I815" s="22">
        <f>IF(A815="",0,IF(YEAR(A815)&lt;&gt;Properties!$C$5,0,N(D815)*IFERROR(INDEX(Lists!$C$1:$C$7,MATCH(C815,Lists!$A$1:$A$7,0)),0)))</f>
      </c>
      <c r="J815" s="22">
        <f>IF(A815="",0,IF(YEAR(A815)&lt;&gt;Properties!$C$5,0,N(D815)*IFERROR(INDEX(Lists!$D$1:$D$7,MATCH(C815,Lists!$A$1:$A$7,0)),0)))</f>
      </c>
    </row>
    <row r="816" spans="1:10" x14ac:dyDescent="0.25">
      <c r="A816" s="11"/>
      <c r="B816" s="19"/>
      <c r="C816" s="19"/>
      <c r="D816" s="23"/>
      <c r="E816" s="19"/>
      <c r="F816" s="13">
        <f>IF(B816="","",IFERROR(INDEX(Leases!$B$2:$B$101,MATCH(B816,Leases!$A$2:$A$101,0)),""))</f>
      </c>
      <c r="G816" s="16">
        <f>IF(A816="","",MONTH(A816))</f>
      </c>
      <c r="H816" s="22">
        <f>IF(A816="",0,IF(YEAR(A816)&lt;&gt;Properties!$C$5,0,N(D816)*IFERROR(INDEX(Lists!$B$1:$B$7,MATCH(C816,Lists!$A$1:$A$7,0)),0)))</f>
      </c>
      <c r="I816" s="22">
        <f>IF(A816="",0,IF(YEAR(A816)&lt;&gt;Properties!$C$5,0,N(D816)*IFERROR(INDEX(Lists!$C$1:$C$7,MATCH(C816,Lists!$A$1:$A$7,0)),0)))</f>
      </c>
      <c r="J816" s="22">
        <f>IF(A816="",0,IF(YEAR(A816)&lt;&gt;Properties!$C$5,0,N(D816)*IFERROR(INDEX(Lists!$D$1:$D$7,MATCH(C816,Lists!$A$1:$A$7,0)),0)))</f>
      </c>
    </row>
    <row r="817" spans="1:10" x14ac:dyDescent="0.25">
      <c r="A817" s="11"/>
      <c r="B817" s="19"/>
      <c r="C817" s="19"/>
      <c r="D817" s="23"/>
      <c r="E817" s="19"/>
      <c r="F817" s="13">
        <f>IF(B817="","",IFERROR(INDEX(Leases!$B$2:$B$101,MATCH(B817,Leases!$A$2:$A$101,0)),""))</f>
      </c>
      <c r="G817" s="16">
        <f>IF(A817="","",MONTH(A817))</f>
      </c>
      <c r="H817" s="22">
        <f>IF(A817="",0,IF(YEAR(A817)&lt;&gt;Properties!$C$5,0,N(D817)*IFERROR(INDEX(Lists!$B$1:$B$7,MATCH(C817,Lists!$A$1:$A$7,0)),0)))</f>
      </c>
      <c r="I817" s="22">
        <f>IF(A817="",0,IF(YEAR(A817)&lt;&gt;Properties!$C$5,0,N(D817)*IFERROR(INDEX(Lists!$C$1:$C$7,MATCH(C817,Lists!$A$1:$A$7,0)),0)))</f>
      </c>
      <c r="J817" s="22">
        <f>IF(A817="",0,IF(YEAR(A817)&lt;&gt;Properties!$C$5,0,N(D817)*IFERROR(INDEX(Lists!$D$1:$D$7,MATCH(C817,Lists!$A$1:$A$7,0)),0)))</f>
      </c>
    </row>
    <row r="818" spans="1:10" x14ac:dyDescent="0.25">
      <c r="A818" s="11"/>
      <c r="B818" s="19"/>
      <c r="C818" s="19"/>
      <c r="D818" s="23"/>
      <c r="E818" s="19"/>
      <c r="F818" s="13">
        <f>IF(B818="","",IFERROR(INDEX(Leases!$B$2:$B$101,MATCH(B818,Leases!$A$2:$A$101,0)),""))</f>
      </c>
      <c r="G818" s="16">
        <f>IF(A818="","",MONTH(A818))</f>
      </c>
      <c r="H818" s="22">
        <f>IF(A818="",0,IF(YEAR(A818)&lt;&gt;Properties!$C$5,0,N(D818)*IFERROR(INDEX(Lists!$B$1:$B$7,MATCH(C818,Lists!$A$1:$A$7,0)),0)))</f>
      </c>
      <c r="I818" s="22">
        <f>IF(A818="",0,IF(YEAR(A818)&lt;&gt;Properties!$C$5,0,N(D818)*IFERROR(INDEX(Lists!$C$1:$C$7,MATCH(C818,Lists!$A$1:$A$7,0)),0)))</f>
      </c>
      <c r="J818" s="22">
        <f>IF(A818="",0,IF(YEAR(A818)&lt;&gt;Properties!$C$5,0,N(D818)*IFERROR(INDEX(Lists!$D$1:$D$7,MATCH(C818,Lists!$A$1:$A$7,0)),0)))</f>
      </c>
    </row>
    <row r="819" spans="1:10" x14ac:dyDescent="0.25">
      <c r="A819" s="11"/>
      <c r="B819" s="19"/>
      <c r="C819" s="19"/>
      <c r="D819" s="23"/>
      <c r="E819" s="19"/>
      <c r="F819" s="13">
        <f>IF(B819="","",IFERROR(INDEX(Leases!$B$2:$B$101,MATCH(B819,Leases!$A$2:$A$101,0)),""))</f>
      </c>
      <c r="G819" s="16">
        <f>IF(A819="","",MONTH(A819))</f>
      </c>
      <c r="H819" s="22">
        <f>IF(A819="",0,IF(YEAR(A819)&lt;&gt;Properties!$C$5,0,N(D819)*IFERROR(INDEX(Lists!$B$1:$B$7,MATCH(C819,Lists!$A$1:$A$7,0)),0)))</f>
      </c>
      <c r="I819" s="22">
        <f>IF(A819="",0,IF(YEAR(A819)&lt;&gt;Properties!$C$5,0,N(D819)*IFERROR(INDEX(Lists!$C$1:$C$7,MATCH(C819,Lists!$A$1:$A$7,0)),0)))</f>
      </c>
      <c r="J819" s="22">
        <f>IF(A819="",0,IF(YEAR(A819)&lt;&gt;Properties!$C$5,0,N(D819)*IFERROR(INDEX(Lists!$D$1:$D$7,MATCH(C819,Lists!$A$1:$A$7,0)),0)))</f>
      </c>
    </row>
    <row r="820" spans="1:10" x14ac:dyDescent="0.25">
      <c r="A820" s="11"/>
      <c r="B820" s="19"/>
      <c r="C820" s="19"/>
      <c r="D820" s="23"/>
      <c r="E820" s="19"/>
      <c r="F820" s="13">
        <f>IF(B820="","",IFERROR(INDEX(Leases!$B$2:$B$101,MATCH(B820,Leases!$A$2:$A$101,0)),""))</f>
      </c>
      <c r="G820" s="16">
        <f>IF(A820="","",MONTH(A820))</f>
      </c>
      <c r="H820" s="22">
        <f>IF(A820="",0,IF(YEAR(A820)&lt;&gt;Properties!$C$5,0,N(D820)*IFERROR(INDEX(Lists!$B$1:$B$7,MATCH(C820,Lists!$A$1:$A$7,0)),0)))</f>
      </c>
      <c r="I820" s="22">
        <f>IF(A820="",0,IF(YEAR(A820)&lt;&gt;Properties!$C$5,0,N(D820)*IFERROR(INDEX(Lists!$C$1:$C$7,MATCH(C820,Lists!$A$1:$A$7,0)),0)))</f>
      </c>
      <c r="J820" s="22">
        <f>IF(A820="",0,IF(YEAR(A820)&lt;&gt;Properties!$C$5,0,N(D820)*IFERROR(INDEX(Lists!$D$1:$D$7,MATCH(C820,Lists!$A$1:$A$7,0)),0)))</f>
      </c>
    </row>
    <row r="821" spans="1:10" x14ac:dyDescent="0.25">
      <c r="A821" s="11"/>
      <c r="B821" s="19"/>
      <c r="C821" s="19"/>
      <c r="D821" s="23"/>
      <c r="E821" s="19"/>
      <c r="F821" s="13">
        <f>IF(B821="","",IFERROR(INDEX(Leases!$B$2:$B$101,MATCH(B821,Leases!$A$2:$A$101,0)),""))</f>
      </c>
      <c r="G821" s="16">
        <f>IF(A821="","",MONTH(A821))</f>
      </c>
      <c r="H821" s="22">
        <f>IF(A821="",0,IF(YEAR(A821)&lt;&gt;Properties!$C$5,0,N(D821)*IFERROR(INDEX(Lists!$B$1:$B$7,MATCH(C821,Lists!$A$1:$A$7,0)),0)))</f>
      </c>
      <c r="I821" s="22">
        <f>IF(A821="",0,IF(YEAR(A821)&lt;&gt;Properties!$C$5,0,N(D821)*IFERROR(INDEX(Lists!$C$1:$C$7,MATCH(C821,Lists!$A$1:$A$7,0)),0)))</f>
      </c>
      <c r="J821" s="22">
        <f>IF(A821="",0,IF(YEAR(A821)&lt;&gt;Properties!$C$5,0,N(D821)*IFERROR(INDEX(Lists!$D$1:$D$7,MATCH(C821,Lists!$A$1:$A$7,0)),0)))</f>
      </c>
    </row>
    <row r="822" spans="1:10" x14ac:dyDescent="0.25">
      <c r="A822" s="11"/>
      <c r="B822" s="19"/>
      <c r="C822" s="19"/>
      <c r="D822" s="23"/>
      <c r="E822" s="19"/>
      <c r="F822" s="13">
        <f>IF(B822="","",IFERROR(INDEX(Leases!$B$2:$B$101,MATCH(B822,Leases!$A$2:$A$101,0)),""))</f>
      </c>
      <c r="G822" s="16">
        <f>IF(A822="","",MONTH(A822))</f>
      </c>
      <c r="H822" s="22">
        <f>IF(A822="",0,IF(YEAR(A822)&lt;&gt;Properties!$C$5,0,N(D822)*IFERROR(INDEX(Lists!$B$1:$B$7,MATCH(C822,Lists!$A$1:$A$7,0)),0)))</f>
      </c>
      <c r="I822" s="22">
        <f>IF(A822="",0,IF(YEAR(A822)&lt;&gt;Properties!$C$5,0,N(D822)*IFERROR(INDEX(Lists!$C$1:$C$7,MATCH(C822,Lists!$A$1:$A$7,0)),0)))</f>
      </c>
      <c r="J822" s="22">
        <f>IF(A822="",0,IF(YEAR(A822)&lt;&gt;Properties!$C$5,0,N(D822)*IFERROR(INDEX(Lists!$D$1:$D$7,MATCH(C822,Lists!$A$1:$A$7,0)),0)))</f>
      </c>
    </row>
    <row r="823" spans="1:10" x14ac:dyDescent="0.25">
      <c r="A823" s="11"/>
      <c r="B823" s="19"/>
      <c r="C823" s="19"/>
      <c r="D823" s="23"/>
      <c r="E823" s="19"/>
      <c r="F823" s="13">
        <f>IF(B823="","",IFERROR(INDEX(Leases!$B$2:$B$101,MATCH(B823,Leases!$A$2:$A$101,0)),""))</f>
      </c>
      <c r="G823" s="16">
        <f>IF(A823="","",MONTH(A823))</f>
      </c>
      <c r="H823" s="22">
        <f>IF(A823="",0,IF(YEAR(A823)&lt;&gt;Properties!$C$5,0,N(D823)*IFERROR(INDEX(Lists!$B$1:$B$7,MATCH(C823,Lists!$A$1:$A$7,0)),0)))</f>
      </c>
      <c r="I823" s="22">
        <f>IF(A823="",0,IF(YEAR(A823)&lt;&gt;Properties!$C$5,0,N(D823)*IFERROR(INDEX(Lists!$C$1:$C$7,MATCH(C823,Lists!$A$1:$A$7,0)),0)))</f>
      </c>
      <c r="J823" s="22">
        <f>IF(A823="",0,IF(YEAR(A823)&lt;&gt;Properties!$C$5,0,N(D823)*IFERROR(INDEX(Lists!$D$1:$D$7,MATCH(C823,Lists!$A$1:$A$7,0)),0)))</f>
      </c>
    </row>
    <row r="824" spans="1:10" x14ac:dyDescent="0.25">
      <c r="A824" s="11"/>
      <c r="B824" s="19"/>
      <c r="C824" s="19"/>
      <c r="D824" s="23"/>
      <c r="E824" s="19"/>
      <c r="F824" s="13">
        <f>IF(B824="","",IFERROR(INDEX(Leases!$B$2:$B$101,MATCH(B824,Leases!$A$2:$A$101,0)),""))</f>
      </c>
      <c r="G824" s="16">
        <f>IF(A824="","",MONTH(A824))</f>
      </c>
      <c r="H824" s="22">
        <f>IF(A824="",0,IF(YEAR(A824)&lt;&gt;Properties!$C$5,0,N(D824)*IFERROR(INDEX(Lists!$B$1:$B$7,MATCH(C824,Lists!$A$1:$A$7,0)),0)))</f>
      </c>
      <c r="I824" s="22">
        <f>IF(A824="",0,IF(YEAR(A824)&lt;&gt;Properties!$C$5,0,N(D824)*IFERROR(INDEX(Lists!$C$1:$C$7,MATCH(C824,Lists!$A$1:$A$7,0)),0)))</f>
      </c>
      <c r="J824" s="22">
        <f>IF(A824="",0,IF(YEAR(A824)&lt;&gt;Properties!$C$5,0,N(D824)*IFERROR(INDEX(Lists!$D$1:$D$7,MATCH(C824,Lists!$A$1:$A$7,0)),0)))</f>
      </c>
    </row>
    <row r="825" spans="1:10" x14ac:dyDescent="0.25">
      <c r="A825" s="11"/>
      <c r="B825" s="19"/>
      <c r="C825" s="19"/>
      <c r="D825" s="23"/>
      <c r="E825" s="19"/>
      <c r="F825" s="13">
        <f>IF(B825="","",IFERROR(INDEX(Leases!$B$2:$B$101,MATCH(B825,Leases!$A$2:$A$101,0)),""))</f>
      </c>
      <c r="G825" s="16">
        <f>IF(A825="","",MONTH(A825))</f>
      </c>
      <c r="H825" s="22">
        <f>IF(A825="",0,IF(YEAR(A825)&lt;&gt;Properties!$C$5,0,N(D825)*IFERROR(INDEX(Lists!$B$1:$B$7,MATCH(C825,Lists!$A$1:$A$7,0)),0)))</f>
      </c>
      <c r="I825" s="22">
        <f>IF(A825="",0,IF(YEAR(A825)&lt;&gt;Properties!$C$5,0,N(D825)*IFERROR(INDEX(Lists!$C$1:$C$7,MATCH(C825,Lists!$A$1:$A$7,0)),0)))</f>
      </c>
      <c r="J825" s="22">
        <f>IF(A825="",0,IF(YEAR(A825)&lt;&gt;Properties!$C$5,0,N(D825)*IFERROR(INDEX(Lists!$D$1:$D$7,MATCH(C825,Lists!$A$1:$A$7,0)),0)))</f>
      </c>
    </row>
    <row r="826" spans="1:10" x14ac:dyDescent="0.25">
      <c r="A826" s="11"/>
      <c r="B826" s="19"/>
      <c r="C826" s="19"/>
      <c r="D826" s="23"/>
      <c r="E826" s="19"/>
      <c r="F826" s="13">
        <f>IF(B826="","",IFERROR(INDEX(Leases!$B$2:$B$101,MATCH(B826,Leases!$A$2:$A$101,0)),""))</f>
      </c>
      <c r="G826" s="16">
        <f>IF(A826="","",MONTH(A826))</f>
      </c>
      <c r="H826" s="22">
        <f>IF(A826="",0,IF(YEAR(A826)&lt;&gt;Properties!$C$5,0,N(D826)*IFERROR(INDEX(Lists!$B$1:$B$7,MATCH(C826,Lists!$A$1:$A$7,0)),0)))</f>
      </c>
      <c r="I826" s="22">
        <f>IF(A826="",0,IF(YEAR(A826)&lt;&gt;Properties!$C$5,0,N(D826)*IFERROR(INDEX(Lists!$C$1:$C$7,MATCH(C826,Lists!$A$1:$A$7,0)),0)))</f>
      </c>
      <c r="J826" s="22">
        <f>IF(A826="",0,IF(YEAR(A826)&lt;&gt;Properties!$C$5,0,N(D826)*IFERROR(INDEX(Lists!$D$1:$D$7,MATCH(C826,Lists!$A$1:$A$7,0)),0)))</f>
      </c>
    </row>
    <row r="827" spans="1:10" x14ac:dyDescent="0.25">
      <c r="A827" s="11"/>
      <c r="B827" s="19"/>
      <c r="C827" s="19"/>
      <c r="D827" s="23"/>
      <c r="E827" s="19"/>
      <c r="F827" s="13">
        <f>IF(B827="","",IFERROR(INDEX(Leases!$B$2:$B$101,MATCH(B827,Leases!$A$2:$A$101,0)),""))</f>
      </c>
      <c r="G827" s="16">
        <f>IF(A827="","",MONTH(A827))</f>
      </c>
      <c r="H827" s="22">
        <f>IF(A827="",0,IF(YEAR(A827)&lt;&gt;Properties!$C$5,0,N(D827)*IFERROR(INDEX(Lists!$B$1:$B$7,MATCH(C827,Lists!$A$1:$A$7,0)),0)))</f>
      </c>
      <c r="I827" s="22">
        <f>IF(A827="",0,IF(YEAR(A827)&lt;&gt;Properties!$C$5,0,N(D827)*IFERROR(INDEX(Lists!$C$1:$C$7,MATCH(C827,Lists!$A$1:$A$7,0)),0)))</f>
      </c>
      <c r="J827" s="22">
        <f>IF(A827="",0,IF(YEAR(A827)&lt;&gt;Properties!$C$5,0,N(D827)*IFERROR(INDEX(Lists!$D$1:$D$7,MATCH(C827,Lists!$A$1:$A$7,0)),0)))</f>
      </c>
    </row>
    <row r="828" spans="1:10" x14ac:dyDescent="0.25">
      <c r="A828" s="11"/>
      <c r="B828" s="19"/>
      <c r="C828" s="19"/>
      <c r="D828" s="23"/>
      <c r="E828" s="19"/>
      <c r="F828" s="13">
        <f>IF(B828="","",IFERROR(INDEX(Leases!$B$2:$B$101,MATCH(B828,Leases!$A$2:$A$101,0)),""))</f>
      </c>
      <c r="G828" s="16">
        <f>IF(A828="","",MONTH(A828))</f>
      </c>
      <c r="H828" s="22">
        <f>IF(A828="",0,IF(YEAR(A828)&lt;&gt;Properties!$C$5,0,N(D828)*IFERROR(INDEX(Lists!$B$1:$B$7,MATCH(C828,Lists!$A$1:$A$7,0)),0)))</f>
      </c>
      <c r="I828" s="22">
        <f>IF(A828="",0,IF(YEAR(A828)&lt;&gt;Properties!$C$5,0,N(D828)*IFERROR(INDEX(Lists!$C$1:$C$7,MATCH(C828,Lists!$A$1:$A$7,0)),0)))</f>
      </c>
      <c r="J828" s="22">
        <f>IF(A828="",0,IF(YEAR(A828)&lt;&gt;Properties!$C$5,0,N(D828)*IFERROR(INDEX(Lists!$D$1:$D$7,MATCH(C828,Lists!$A$1:$A$7,0)),0)))</f>
      </c>
    </row>
    <row r="829" spans="1:10" x14ac:dyDescent="0.25">
      <c r="A829" s="11"/>
      <c r="B829" s="19"/>
      <c r="C829" s="19"/>
      <c r="D829" s="23"/>
      <c r="E829" s="19"/>
      <c r="F829" s="13">
        <f>IF(B829="","",IFERROR(INDEX(Leases!$B$2:$B$101,MATCH(B829,Leases!$A$2:$A$101,0)),""))</f>
      </c>
      <c r="G829" s="16">
        <f>IF(A829="","",MONTH(A829))</f>
      </c>
      <c r="H829" s="22">
        <f>IF(A829="",0,IF(YEAR(A829)&lt;&gt;Properties!$C$5,0,N(D829)*IFERROR(INDEX(Lists!$B$1:$B$7,MATCH(C829,Lists!$A$1:$A$7,0)),0)))</f>
      </c>
      <c r="I829" s="22">
        <f>IF(A829="",0,IF(YEAR(A829)&lt;&gt;Properties!$C$5,0,N(D829)*IFERROR(INDEX(Lists!$C$1:$C$7,MATCH(C829,Lists!$A$1:$A$7,0)),0)))</f>
      </c>
      <c r="J829" s="22">
        <f>IF(A829="",0,IF(YEAR(A829)&lt;&gt;Properties!$C$5,0,N(D829)*IFERROR(INDEX(Lists!$D$1:$D$7,MATCH(C829,Lists!$A$1:$A$7,0)),0)))</f>
      </c>
    </row>
    <row r="830" spans="1:10" x14ac:dyDescent="0.25">
      <c r="A830" s="11"/>
      <c r="B830" s="19"/>
      <c r="C830" s="19"/>
      <c r="D830" s="23"/>
      <c r="E830" s="19"/>
      <c r="F830" s="13">
        <f>IF(B830="","",IFERROR(INDEX(Leases!$B$2:$B$101,MATCH(B830,Leases!$A$2:$A$101,0)),""))</f>
      </c>
      <c r="G830" s="16">
        <f>IF(A830="","",MONTH(A830))</f>
      </c>
      <c r="H830" s="22">
        <f>IF(A830="",0,IF(YEAR(A830)&lt;&gt;Properties!$C$5,0,N(D830)*IFERROR(INDEX(Lists!$B$1:$B$7,MATCH(C830,Lists!$A$1:$A$7,0)),0)))</f>
      </c>
      <c r="I830" s="22">
        <f>IF(A830="",0,IF(YEAR(A830)&lt;&gt;Properties!$C$5,0,N(D830)*IFERROR(INDEX(Lists!$C$1:$C$7,MATCH(C830,Lists!$A$1:$A$7,0)),0)))</f>
      </c>
      <c r="J830" s="22">
        <f>IF(A830="",0,IF(YEAR(A830)&lt;&gt;Properties!$C$5,0,N(D830)*IFERROR(INDEX(Lists!$D$1:$D$7,MATCH(C830,Lists!$A$1:$A$7,0)),0)))</f>
      </c>
    </row>
    <row r="831" spans="1:10" x14ac:dyDescent="0.25">
      <c r="A831" s="11"/>
      <c r="B831" s="19"/>
      <c r="C831" s="19"/>
      <c r="D831" s="23"/>
      <c r="E831" s="19"/>
      <c r="F831" s="13">
        <f>IF(B831="","",IFERROR(INDEX(Leases!$B$2:$B$101,MATCH(B831,Leases!$A$2:$A$101,0)),""))</f>
      </c>
      <c r="G831" s="16">
        <f>IF(A831="","",MONTH(A831))</f>
      </c>
      <c r="H831" s="22">
        <f>IF(A831="",0,IF(YEAR(A831)&lt;&gt;Properties!$C$5,0,N(D831)*IFERROR(INDEX(Lists!$B$1:$B$7,MATCH(C831,Lists!$A$1:$A$7,0)),0)))</f>
      </c>
      <c r="I831" s="22">
        <f>IF(A831="",0,IF(YEAR(A831)&lt;&gt;Properties!$C$5,0,N(D831)*IFERROR(INDEX(Lists!$C$1:$C$7,MATCH(C831,Lists!$A$1:$A$7,0)),0)))</f>
      </c>
      <c r="J831" s="22">
        <f>IF(A831="",0,IF(YEAR(A831)&lt;&gt;Properties!$C$5,0,N(D831)*IFERROR(INDEX(Lists!$D$1:$D$7,MATCH(C831,Lists!$A$1:$A$7,0)),0)))</f>
      </c>
    </row>
    <row r="832" spans="1:10" x14ac:dyDescent="0.25">
      <c r="A832" s="11"/>
      <c r="B832" s="19"/>
      <c r="C832" s="19"/>
      <c r="D832" s="23"/>
      <c r="E832" s="19"/>
      <c r="F832" s="13">
        <f>IF(B832="","",IFERROR(INDEX(Leases!$B$2:$B$101,MATCH(B832,Leases!$A$2:$A$101,0)),""))</f>
      </c>
      <c r="G832" s="16">
        <f>IF(A832="","",MONTH(A832))</f>
      </c>
      <c r="H832" s="22">
        <f>IF(A832="",0,IF(YEAR(A832)&lt;&gt;Properties!$C$5,0,N(D832)*IFERROR(INDEX(Lists!$B$1:$B$7,MATCH(C832,Lists!$A$1:$A$7,0)),0)))</f>
      </c>
      <c r="I832" s="22">
        <f>IF(A832="",0,IF(YEAR(A832)&lt;&gt;Properties!$C$5,0,N(D832)*IFERROR(INDEX(Lists!$C$1:$C$7,MATCH(C832,Lists!$A$1:$A$7,0)),0)))</f>
      </c>
      <c r="J832" s="22">
        <f>IF(A832="",0,IF(YEAR(A832)&lt;&gt;Properties!$C$5,0,N(D832)*IFERROR(INDEX(Lists!$D$1:$D$7,MATCH(C832,Lists!$A$1:$A$7,0)),0)))</f>
      </c>
    </row>
    <row r="833" spans="1:10" x14ac:dyDescent="0.25">
      <c r="A833" s="11"/>
      <c r="B833" s="19"/>
      <c r="C833" s="19"/>
      <c r="D833" s="23"/>
      <c r="E833" s="19"/>
      <c r="F833" s="13">
        <f>IF(B833="","",IFERROR(INDEX(Leases!$B$2:$B$101,MATCH(B833,Leases!$A$2:$A$101,0)),""))</f>
      </c>
      <c r="G833" s="16">
        <f>IF(A833="","",MONTH(A833))</f>
      </c>
      <c r="H833" s="22">
        <f>IF(A833="",0,IF(YEAR(A833)&lt;&gt;Properties!$C$5,0,N(D833)*IFERROR(INDEX(Lists!$B$1:$B$7,MATCH(C833,Lists!$A$1:$A$7,0)),0)))</f>
      </c>
      <c r="I833" s="22">
        <f>IF(A833="",0,IF(YEAR(A833)&lt;&gt;Properties!$C$5,0,N(D833)*IFERROR(INDEX(Lists!$C$1:$C$7,MATCH(C833,Lists!$A$1:$A$7,0)),0)))</f>
      </c>
      <c r="J833" s="22">
        <f>IF(A833="",0,IF(YEAR(A833)&lt;&gt;Properties!$C$5,0,N(D833)*IFERROR(INDEX(Lists!$D$1:$D$7,MATCH(C833,Lists!$A$1:$A$7,0)),0)))</f>
      </c>
    </row>
    <row r="834" spans="1:10" x14ac:dyDescent="0.25">
      <c r="A834" s="11"/>
      <c r="B834" s="19"/>
      <c r="C834" s="19"/>
      <c r="D834" s="23"/>
      <c r="E834" s="19"/>
      <c r="F834" s="13">
        <f>IF(B834="","",IFERROR(INDEX(Leases!$B$2:$B$101,MATCH(B834,Leases!$A$2:$A$101,0)),""))</f>
      </c>
      <c r="G834" s="16">
        <f>IF(A834="","",MONTH(A834))</f>
      </c>
      <c r="H834" s="22">
        <f>IF(A834="",0,IF(YEAR(A834)&lt;&gt;Properties!$C$5,0,N(D834)*IFERROR(INDEX(Lists!$B$1:$B$7,MATCH(C834,Lists!$A$1:$A$7,0)),0)))</f>
      </c>
      <c r="I834" s="22">
        <f>IF(A834="",0,IF(YEAR(A834)&lt;&gt;Properties!$C$5,0,N(D834)*IFERROR(INDEX(Lists!$C$1:$C$7,MATCH(C834,Lists!$A$1:$A$7,0)),0)))</f>
      </c>
      <c r="J834" s="22">
        <f>IF(A834="",0,IF(YEAR(A834)&lt;&gt;Properties!$C$5,0,N(D834)*IFERROR(INDEX(Lists!$D$1:$D$7,MATCH(C834,Lists!$A$1:$A$7,0)),0)))</f>
      </c>
    </row>
    <row r="835" spans="1:10" x14ac:dyDescent="0.25">
      <c r="A835" s="11"/>
      <c r="B835" s="19"/>
      <c r="C835" s="19"/>
      <c r="D835" s="23"/>
      <c r="E835" s="19"/>
      <c r="F835" s="13">
        <f>IF(B835="","",IFERROR(INDEX(Leases!$B$2:$B$101,MATCH(B835,Leases!$A$2:$A$101,0)),""))</f>
      </c>
      <c r="G835" s="16">
        <f>IF(A835="","",MONTH(A835))</f>
      </c>
      <c r="H835" s="22">
        <f>IF(A835="",0,IF(YEAR(A835)&lt;&gt;Properties!$C$5,0,N(D835)*IFERROR(INDEX(Lists!$B$1:$B$7,MATCH(C835,Lists!$A$1:$A$7,0)),0)))</f>
      </c>
      <c r="I835" s="22">
        <f>IF(A835="",0,IF(YEAR(A835)&lt;&gt;Properties!$C$5,0,N(D835)*IFERROR(INDEX(Lists!$C$1:$C$7,MATCH(C835,Lists!$A$1:$A$7,0)),0)))</f>
      </c>
      <c r="J835" s="22">
        <f>IF(A835="",0,IF(YEAR(A835)&lt;&gt;Properties!$C$5,0,N(D835)*IFERROR(INDEX(Lists!$D$1:$D$7,MATCH(C835,Lists!$A$1:$A$7,0)),0)))</f>
      </c>
    </row>
    <row r="836" spans="1:10" x14ac:dyDescent="0.25">
      <c r="A836" s="11"/>
      <c r="B836" s="19"/>
      <c r="C836" s="19"/>
      <c r="D836" s="23"/>
      <c r="E836" s="19"/>
      <c r="F836" s="13">
        <f>IF(B836="","",IFERROR(INDEX(Leases!$B$2:$B$101,MATCH(B836,Leases!$A$2:$A$101,0)),""))</f>
      </c>
      <c r="G836" s="16">
        <f>IF(A836="","",MONTH(A836))</f>
      </c>
      <c r="H836" s="22">
        <f>IF(A836="",0,IF(YEAR(A836)&lt;&gt;Properties!$C$5,0,N(D836)*IFERROR(INDEX(Lists!$B$1:$B$7,MATCH(C836,Lists!$A$1:$A$7,0)),0)))</f>
      </c>
      <c r="I836" s="22">
        <f>IF(A836="",0,IF(YEAR(A836)&lt;&gt;Properties!$C$5,0,N(D836)*IFERROR(INDEX(Lists!$C$1:$C$7,MATCH(C836,Lists!$A$1:$A$7,0)),0)))</f>
      </c>
      <c r="J836" s="22">
        <f>IF(A836="",0,IF(YEAR(A836)&lt;&gt;Properties!$C$5,0,N(D836)*IFERROR(INDEX(Lists!$D$1:$D$7,MATCH(C836,Lists!$A$1:$A$7,0)),0)))</f>
      </c>
    </row>
    <row r="837" spans="1:10" x14ac:dyDescent="0.25">
      <c r="A837" s="11"/>
      <c r="B837" s="19"/>
      <c r="C837" s="19"/>
      <c r="D837" s="23"/>
      <c r="E837" s="19"/>
      <c r="F837" s="13">
        <f>IF(B837="","",IFERROR(INDEX(Leases!$B$2:$B$101,MATCH(B837,Leases!$A$2:$A$101,0)),""))</f>
      </c>
      <c r="G837" s="16">
        <f>IF(A837="","",MONTH(A837))</f>
      </c>
      <c r="H837" s="22">
        <f>IF(A837="",0,IF(YEAR(A837)&lt;&gt;Properties!$C$5,0,N(D837)*IFERROR(INDEX(Lists!$B$1:$B$7,MATCH(C837,Lists!$A$1:$A$7,0)),0)))</f>
      </c>
      <c r="I837" s="22">
        <f>IF(A837="",0,IF(YEAR(A837)&lt;&gt;Properties!$C$5,0,N(D837)*IFERROR(INDEX(Lists!$C$1:$C$7,MATCH(C837,Lists!$A$1:$A$7,0)),0)))</f>
      </c>
      <c r="J837" s="22">
        <f>IF(A837="",0,IF(YEAR(A837)&lt;&gt;Properties!$C$5,0,N(D837)*IFERROR(INDEX(Lists!$D$1:$D$7,MATCH(C837,Lists!$A$1:$A$7,0)),0)))</f>
      </c>
    </row>
    <row r="838" spans="1:10" x14ac:dyDescent="0.25">
      <c r="A838" s="11"/>
      <c r="B838" s="19"/>
      <c r="C838" s="19"/>
      <c r="D838" s="23"/>
      <c r="E838" s="19"/>
      <c r="F838" s="13">
        <f>IF(B838="","",IFERROR(INDEX(Leases!$B$2:$B$101,MATCH(B838,Leases!$A$2:$A$101,0)),""))</f>
      </c>
      <c r="G838" s="16">
        <f>IF(A838="","",MONTH(A838))</f>
      </c>
      <c r="H838" s="22">
        <f>IF(A838="",0,IF(YEAR(A838)&lt;&gt;Properties!$C$5,0,N(D838)*IFERROR(INDEX(Lists!$B$1:$B$7,MATCH(C838,Lists!$A$1:$A$7,0)),0)))</f>
      </c>
      <c r="I838" s="22">
        <f>IF(A838="",0,IF(YEAR(A838)&lt;&gt;Properties!$C$5,0,N(D838)*IFERROR(INDEX(Lists!$C$1:$C$7,MATCH(C838,Lists!$A$1:$A$7,0)),0)))</f>
      </c>
      <c r="J838" s="22">
        <f>IF(A838="",0,IF(YEAR(A838)&lt;&gt;Properties!$C$5,0,N(D838)*IFERROR(INDEX(Lists!$D$1:$D$7,MATCH(C838,Lists!$A$1:$A$7,0)),0)))</f>
      </c>
    </row>
    <row r="839" spans="1:10" x14ac:dyDescent="0.25">
      <c r="A839" s="11"/>
      <c r="B839" s="19"/>
      <c r="C839" s="19"/>
      <c r="D839" s="23"/>
      <c r="E839" s="19"/>
      <c r="F839" s="13">
        <f>IF(B839="","",IFERROR(INDEX(Leases!$B$2:$B$101,MATCH(B839,Leases!$A$2:$A$101,0)),""))</f>
      </c>
      <c r="G839" s="16">
        <f>IF(A839="","",MONTH(A839))</f>
      </c>
      <c r="H839" s="22">
        <f>IF(A839="",0,IF(YEAR(A839)&lt;&gt;Properties!$C$5,0,N(D839)*IFERROR(INDEX(Lists!$B$1:$B$7,MATCH(C839,Lists!$A$1:$A$7,0)),0)))</f>
      </c>
      <c r="I839" s="22">
        <f>IF(A839="",0,IF(YEAR(A839)&lt;&gt;Properties!$C$5,0,N(D839)*IFERROR(INDEX(Lists!$C$1:$C$7,MATCH(C839,Lists!$A$1:$A$7,0)),0)))</f>
      </c>
      <c r="J839" s="22">
        <f>IF(A839="",0,IF(YEAR(A839)&lt;&gt;Properties!$C$5,0,N(D839)*IFERROR(INDEX(Lists!$D$1:$D$7,MATCH(C839,Lists!$A$1:$A$7,0)),0)))</f>
      </c>
    </row>
    <row r="840" spans="1:10" x14ac:dyDescent="0.25">
      <c r="A840" s="11"/>
      <c r="B840" s="19"/>
      <c r="C840" s="19"/>
      <c r="D840" s="23"/>
      <c r="E840" s="19"/>
      <c r="F840" s="13">
        <f>IF(B840="","",IFERROR(INDEX(Leases!$B$2:$B$101,MATCH(B840,Leases!$A$2:$A$101,0)),""))</f>
      </c>
      <c r="G840" s="16">
        <f>IF(A840="","",MONTH(A840))</f>
      </c>
      <c r="H840" s="22">
        <f>IF(A840="",0,IF(YEAR(A840)&lt;&gt;Properties!$C$5,0,N(D840)*IFERROR(INDEX(Lists!$B$1:$B$7,MATCH(C840,Lists!$A$1:$A$7,0)),0)))</f>
      </c>
      <c r="I840" s="22">
        <f>IF(A840="",0,IF(YEAR(A840)&lt;&gt;Properties!$C$5,0,N(D840)*IFERROR(INDEX(Lists!$C$1:$C$7,MATCH(C840,Lists!$A$1:$A$7,0)),0)))</f>
      </c>
      <c r="J840" s="22">
        <f>IF(A840="",0,IF(YEAR(A840)&lt;&gt;Properties!$C$5,0,N(D840)*IFERROR(INDEX(Lists!$D$1:$D$7,MATCH(C840,Lists!$A$1:$A$7,0)),0)))</f>
      </c>
    </row>
    <row r="841" spans="1:10" x14ac:dyDescent="0.25">
      <c r="A841" s="11"/>
      <c r="B841" s="19"/>
      <c r="C841" s="19"/>
      <c r="D841" s="23"/>
      <c r="E841" s="19"/>
      <c r="F841" s="13">
        <f>IF(B841="","",IFERROR(INDEX(Leases!$B$2:$B$101,MATCH(B841,Leases!$A$2:$A$101,0)),""))</f>
      </c>
      <c r="G841" s="16">
        <f>IF(A841="","",MONTH(A841))</f>
      </c>
      <c r="H841" s="22">
        <f>IF(A841="",0,IF(YEAR(A841)&lt;&gt;Properties!$C$5,0,N(D841)*IFERROR(INDEX(Lists!$B$1:$B$7,MATCH(C841,Lists!$A$1:$A$7,0)),0)))</f>
      </c>
      <c r="I841" s="22">
        <f>IF(A841="",0,IF(YEAR(A841)&lt;&gt;Properties!$C$5,0,N(D841)*IFERROR(INDEX(Lists!$C$1:$C$7,MATCH(C841,Lists!$A$1:$A$7,0)),0)))</f>
      </c>
      <c r="J841" s="22">
        <f>IF(A841="",0,IF(YEAR(A841)&lt;&gt;Properties!$C$5,0,N(D841)*IFERROR(INDEX(Lists!$D$1:$D$7,MATCH(C841,Lists!$A$1:$A$7,0)),0)))</f>
      </c>
    </row>
    <row r="842" spans="1:10" x14ac:dyDescent="0.25">
      <c r="A842" s="11"/>
      <c r="B842" s="19"/>
      <c r="C842" s="19"/>
      <c r="D842" s="23"/>
      <c r="E842" s="19"/>
      <c r="F842" s="13">
        <f>IF(B842="","",IFERROR(INDEX(Leases!$B$2:$B$101,MATCH(B842,Leases!$A$2:$A$101,0)),""))</f>
      </c>
      <c r="G842" s="16">
        <f>IF(A842="","",MONTH(A842))</f>
      </c>
      <c r="H842" s="22">
        <f>IF(A842="",0,IF(YEAR(A842)&lt;&gt;Properties!$C$5,0,N(D842)*IFERROR(INDEX(Lists!$B$1:$B$7,MATCH(C842,Lists!$A$1:$A$7,0)),0)))</f>
      </c>
      <c r="I842" s="22">
        <f>IF(A842="",0,IF(YEAR(A842)&lt;&gt;Properties!$C$5,0,N(D842)*IFERROR(INDEX(Lists!$C$1:$C$7,MATCH(C842,Lists!$A$1:$A$7,0)),0)))</f>
      </c>
      <c r="J842" s="22">
        <f>IF(A842="",0,IF(YEAR(A842)&lt;&gt;Properties!$C$5,0,N(D842)*IFERROR(INDEX(Lists!$D$1:$D$7,MATCH(C842,Lists!$A$1:$A$7,0)),0)))</f>
      </c>
    </row>
    <row r="843" spans="1:10" x14ac:dyDescent="0.25">
      <c r="A843" s="11"/>
      <c r="B843" s="19"/>
      <c r="C843" s="19"/>
      <c r="D843" s="23"/>
      <c r="E843" s="19"/>
      <c r="F843" s="13">
        <f>IF(B843="","",IFERROR(INDEX(Leases!$B$2:$B$101,MATCH(B843,Leases!$A$2:$A$101,0)),""))</f>
      </c>
      <c r="G843" s="16">
        <f>IF(A843="","",MONTH(A843))</f>
      </c>
      <c r="H843" s="22">
        <f>IF(A843="",0,IF(YEAR(A843)&lt;&gt;Properties!$C$5,0,N(D843)*IFERROR(INDEX(Lists!$B$1:$B$7,MATCH(C843,Lists!$A$1:$A$7,0)),0)))</f>
      </c>
      <c r="I843" s="22">
        <f>IF(A843="",0,IF(YEAR(A843)&lt;&gt;Properties!$C$5,0,N(D843)*IFERROR(INDEX(Lists!$C$1:$C$7,MATCH(C843,Lists!$A$1:$A$7,0)),0)))</f>
      </c>
      <c r="J843" s="22">
        <f>IF(A843="",0,IF(YEAR(A843)&lt;&gt;Properties!$C$5,0,N(D843)*IFERROR(INDEX(Lists!$D$1:$D$7,MATCH(C843,Lists!$A$1:$A$7,0)),0)))</f>
      </c>
    </row>
    <row r="844" spans="1:10" x14ac:dyDescent="0.25">
      <c r="A844" s="11"/>
      <c r="B844" s="19"/>
      <c r="C844" s="19"/>
      <c r="D844" s="23"/>
      <c r="E844" s="19"/>
      <c r="F844" s="13">
        <f>IF(B844="","",IFERROR(INDEX(Leases!$B$2:$B$101,MATCH(B844,Leases!$A$2:$A$101,0)),""))</f>
      </c>
      <c r="G844" s="16">
        <f>IF(A844="","",MONTH(A844))</f>
      </c>
      <c r="H844" s="22">
        <f>IF(A844="",0,IF(YEAR(A844)&lt;&gt;Properties!$C$5,0,N(D844)*IFERROR(INDEX(Lists!$B$1:$B$7,MATCH(C844,Lists!$A$1:$A$7,0)),0)))</f>
      </c>
      <c r="I844" s="22">
        <f>IF(A844="",0,IF(YEAR(A844)&lt;&gt;Properties!$C$5,0,N(D844)*IFERROR(INDEX(Lists!$C$1:$C$7,MATCH(C844,Lists!$A$1:$A$7,0)),0)))</f>
      </c>
      <c r="J844" s="22">
        <f>IF(A844="",0,IF(YEAR(A844)&lt;&gt;Properties!$C$5,0,N(D844)*IFERROR(INDEX(Lists!$D$1:$D$7,MATCH(C844,Lists!$A$1:$A$7,0)),0)))</f>
      </c>
    </row>
    <row r="845" spans="1:10" x14ac:dyDescent="0.25">
      <c r="A845" s="11"/>
      <c r="B845" s="19"/>
      <c r="C845" s="19"/>
      <c r="D845" s="23"/>
      <c r="E845" s="19"/>
      <c r="F845" s="13">
        <f>IF(B845="","",IFERROR(INDEX(Leases!$B$2:$B$101,MATCH(B845,Leases!$A$2:$A$101,0)),""))</f>
      </c>
      <c r="G845" s="16">
        <f>IF(A845="","",MONTH(A845))</f>
      </c>
      <c r="H845" s="22">
        <f>IF(A845="",0,IF(YEAR(A845)&lt;&gt;Properties!$C$5,0,N(D845)*IFERROR(INDEX(Lists!$B$1:$B$7,MATCH(C845,Lists!$A$1:$A$7,0)),0)))</f>
      </c>
      <c r="I845" s="22">
        <f>IF(A845="",0,IF(YEAR(A845)&lt;&gt;Properties!$C$5,0,N(D845)*IFERROR(INDEX(Lists!$C$1:$C$7,MATCH(C845,Lists!$A$1:$A$7,0)),0)))</f>
      </c>
      <c r="J845" s="22">
        <f>IF(A845="",0,IF(YEAR(A845)&lt;&gt;Properties!$C$5,0,N(D845)*IFERROR(INDEX(Lists!$D$1:$D$7,MATCH(C845,Lists!$A$1:$A$7,0)),0)))</f>
      </c>
    </row>
    <row r="846" spans="1:10" x14ac:dyDescent="0.25">
      <c r="A846" s="11"/>
      <c r="B846" s="19"/>
      <c r="C846" s="19"/>
      <c r="D846" s="23"/>
      <c r="E846" s="19"/>
      <c r="F846" s="13">
        <f>IF(B846="","",IFERROR(INDEX(Leases!$B$2:$B$101,MATCH(B846,Leases!$A$2:$A$101,0)),""))</f>
      </c>
      <c r="G846" s="16">
        <f>IF(A846="","",MONTH(A846))</f>
      </c>
      <c r="H846" s="22">
        <f>IF(A846="",0,IF(YEAR(A846)&lt;&gt;Properties!$C$5,0,N(D846)*IFERROR(INDEX(Lists!$B$1:$B$7,MATCH(C846,Lists!$A$1:$A$7,0)),0)))</f>
      </c>
      <c r="I846" s="22">
        <f>IF(A846="",0,IF(YEAR(A846)&lt;&gt;Properties!$C$5,0,N(D846)*IFERROR(INDEX(Lists!$C$1:$C$7,MATCH(C846,Lists!$A$1:$A$7,0)),0)))</f>
      </c>
      <c r="J846" s="22">
        <f>IF(A846="",0,IF(YEAR(A846)&lt;&gt;Properties!$C$5,0,N(D846)*IFERROR(INDEX(Lists!$D$1:$D$7,MATCH(C846,Lists!$A$1:$A$7,0)),0)))</f>
      </c>
    </row>
    <row r="847" spans="1:10" x14ac:dyDescent="0.25">
      <c r="A847" s="11"/>
      <c r="B847" s="19"/>
      <c r="C847" s="19"/>
      <c r="D847" s="23"/>
      <c r="E847" s="19"/>
      <c r="F847" s="13">
        <f>IF(B847="","",IFERROR(INDEX(Leases!$B$2:$B$101,MATCH(B847,Leases!$A$2:$A$101,0)),""))</f>
      </c>
      <c r="G847" s="16">
        <f>IF(A847="","",MONTH(A847))</f>
      </c>
      <c r="H847" s="22">
        <f>IF(A847="",0,IF(YEAR(A847)&lt;&gt;Properties!$C$5,0,N(D847)*IFERROR(INDEX(Lists!$B$1:$B$7,MATCH(C847,Lists!$A$1:$A$7,0)),0)))</f>
      </c>
      <c r="I847" s="22">
        <f>IF(A847="",0,IF(YEAR(A847)&lt;&gt;Properties!$C$5,0,N(D847)*IFERROR(INDEX(Lists!$C$1:$C$7,MATCH(C847,Lists!$A$1:$A$7,0)),0)))</f>
      </c>
      <c r="J847" s="22">
        <f>IF(A847="",0,IF(YEAR(A847)&lt;&gt;Properties!$C$5,0,N(D847)*IFERROR(INDEX(Lists!$D$1:$D$7,MATCH(C847,Lists!$A$1:$A$7,0)),0)))</f>
      </c>
    </row>
    <row r="848" spans="1:10" x14ac:dyDescent="0.25">
      <c r="A848" s="11"/>
      <c r="B848" s="19"/>
      <c r="C848" s="19"/>
      <c r="D848" s="23"/>
      <c r="E848" s="19"/>
      <c r="F848" s="13">
        <f>IF(B848="","",IFERROR(INDEX(Leases!$B$2:$B$101,MATCH(B848,Leases!$A$2:$A$101,0)),""))</f>
      </c>
      <c r="G848" s="16">
        <f>IF(A848="","",MONTH(A848))</f>
      </c>
      <c r="H848" s="22">
        <f>IF(A848="",0,IF(YEAR(A848)&lt;&gt;Properties!$C$5,0,N(D848)*IFERROR(INDEX(Lists!$B$1:$B$7,MATCH(C848,Lists!$A$1:$A$7,0)),0)))</f>
      </c>
      <c r="I848" s="22">
        <f>IF(A848="",0,IF(YEAR(A848)&lt;&gt;Properties!$C$5,0,N(D848)*IFERROR(INDEX(Lists!$C$1:$C$7,MATCH(C848,Lists!$A$1:$A$7,0)),0)))</f>
      </c>
      <c r="J848" s="22">
        <f>IF(A848="",0,IF(YEAR(A848)&lt;&gt;Properties!$C$5,0,N(D848)*IFERROR(INDEX(Lists!$D$1:$D$7,MATCH(C848,Lists!$A$1:$A$7,0)),0)))</f>
      </c>
    </row>
    <row r="849" spans="1:10" x14ac:dyDescent="0.25">
      <c r="A849" s="11"/>
      <c r="B849" s="19"/>
      <c r="C849" s="19"/>
      <c r="D849" s="23"/>
      <c r="E849" s="19"/>
      <c r="F849" s="13">
        <f>IF(B849="","",IFERROR(INDEX(Leases!$B$2:$B$101,MATCH(B849,Leases!$A$2:$A$101,0)),""))</f>
      </c>
      <c r="G849" s="16">
        <f>IF(A849="","",MONTH(A849))</f>
      </c>
      <c r="H849" s="22">
        <f>IF(A849="",0,IF(YEAR(A849)&lt;&gt;Properties!$C$5,0,N(D849)*IFERROR(INDEX(Lists!$B$1:$B$7,MATCH(C849,Lists!$A$1:$A$7,0)),0)))</f>
      </c>
      <c r="I849" s="22">
        <f>IF(A849="",0,IF(YEAR(A849)&lt;&gt;Properties!$C$5,0,N(D849)*IFERROR(INDEX(Lists!$C$1:$C$7,MATCH(C849,Lists!$A$1:$A$7,0)),0)))</f>
      </c>
      <c r="J849" s="22">
        <f>IF(A849="",0,IF(YEAR(A849)&lt;&gt;Properties!$C$5,0,N(D849)*IFERROR(INDEX(Lists!$D$1:$D$7,MATCH(C849,Lists!$A$1:$A$7,0)),0)))</f>
      </c>
    </row>
    <row r="850" spans="1:10" x14ac:dyDescent="0.25">
      <c r="A850" s="11"/>
      <c r="B850" s="19"/>
      <c r="C850" s="19"/>
      <c r="D850" s="23"/>
      <c r="E850" s="19"/>
      <c r="F850" s="13">
        <f>IF(B850="","",IFERROR(INDEX(Leases!$B$2:$B$101,MATCH(B850,Leases!$A$2:$A$101,0)),""))</f>
      </c>
      <c r="G850" s="16">
        <f>IF(A850="","",MONTH(A850))</f>
      </c>
      <c r="H850" s="22">
        <f>IF(A850="",0,IF(YEAR(A850)&lt;&gt;Properties!$C$5,0,N(D850)*IFERROR(INDEX(Lists!$B$1:$B$7,MATCH(C850,Lists!$A$1:$A$7,0)),0)))</f>
      </c>
      <c r="I850" s="22">
        <f>IF(A850="",0,IF(YEAR(A850)&lt;&gt;Properties!$C$5,0,N(D850)*IFERROR(INDEX(Lists!$C$1:$C$7,MATCH(C850,Lists!$A$1:$A$7,0)),0)))</f>
      </c>
      <c r="J850" s="22">
        <f>IF(A850="",0,IF(YEAR(A850)&lt;&gt;Properties!$C$5,0,N(D850)*IFERROR(INDEX(Lists!$D$1:$D$7,MATCH(C850,Lists!$A$1:$A$7,0)),0)))</f>
      </c>
    </row>
    <row r="851" spans="1:10" x14ac:dyDescent="0.25">
      <c r="A851" s="11"/>
      <c r="B851" s="19"/>
      <c r="C851" s="19"/>
      <c r="D851" s="23"/>
      <c r="E851" s="19"/>
      <c r="F851" s="13">
        <f>IF(B851="","",IFERROR(INDEX(Leases!$B$2:$B$101,MATCH(B851,Leases!$A$2:$A$101,0)),""))</f>
      </c>
      <c r="G851" s="16">
        <f>IF(A851="","",MONTH(A851))</f>
      </c>
      <c r="H851" s="22">
        <f>IF(A851="",0,IF(YEAR(A851)&lt;&gt;Properties!$C$5,0,N(D851)*IFERROR(INDEX(Lists!$B$1:$B$7,MATCH(C851,Lists!$A$1:$A$7,0)),0)))</f>
      </c>
      <c r="I851" s="22">
        <f>IF(A851="",0,IF(YEAR(A851)&lt;&gt;Properties!$C$5,0,N(D851)*IFERROR(INDEX(Lists!$C$1:$C$7,MATCH(C851,Lists!$A$1:$A$7,0)),0)))</f>
      </c>
      <c r="J851" s="22">
        <f>IF(A851="",0,IF(YEAR(A851)&lt;&gt;Properties!$C$5,0,N(D851)*IFERROR(INDEX(Lists!$D$1:$D$7,MATCH(C851,Lists!$A$1:$A$7,0)),0)))</f>
      </c>
    </row>
    <row r="852" spans="1:10" x14ac:dyDescent="0.25">
      <c r="A852" s="11"/>
      <c r="B852" s="19"/>
      <c r="C852" s="19"/>
      <c r="D852" s="23"/>
      <c r="E852" s="19"/>
      <c r="F852" s="13">
        <f>IF(B852="","",IFERROR(INDEX(Leases!$B$2:$B$101,MATCH(B852,Leases!$A$2:$A$101,0)),""))</f>
      </c>
      <c r="G852" s="16">
        <f>IF(A852="","",MONTH(A852))</f>
      </c>
      <c r="H852" s="22">
        <f>IF(A852="",0,IF(YEAR(A852)&lt;&gt;Properties!$C$5,0,N(D852)*IFERROR(INDEX(Lists!$B$1:$B$7,MATCH(C852,Lists!$A$1:$A$7,0)),0)))</f>
      </c>
      <c r="I852" s="22">
        <f>IF(A852="",0,IF(YEAR(A852)&lt;&gt;Properties!$C$5,0,N(D852)*IFERROR(INDEX(Lists!$C$1:$C$7,MATCH(C852,Lists!$A$1:$A$7,0)),0)))</f>
      </c>
      <c r="J852" s="22">
        <f>IF(A852="",0,IF(YEAR(A852)&lt;&gt;Properties!$C$5,0,N(D852)*IFERROR(INDEX(Lists!$D$1:$D$7,MATCH(C852,Lists!$A$1:$A$7,0)),0)))</f>
      </c>
    </row>
    <row r="853" spans="1:10" x14ac:dyDescent="0.25">
      <c r="A853" s="11"/>
      <c r="B853" s="19"/>
      <c r="C853" s="19"/>
      <c r="D853" s="23"/>
      <c r="E853" s="19"/>
      <c r="F853" s="13">
        <f>IF(B853="","",IFERROR(INDEX(Leases!$B$2:$B$101,MATCH(B853,Leases!$A$2:$A$101,0)),""))</f>
      </c>
      <c r="G853" s="16">
        <f>IF(A853="","",MONTH(A853))</f>
      </c>
      <c r="H853" s="22">
        <f>IF(A853="",0,IF(YEAR(A853)&lt;&gt;Properties!$C$5,0,N(D853)*IFERROR(INDEX(Lists!$B$1:$B$7,MATCH(C853,Lists!$A$1:$A$7,0)),0)))</f>
      </c>
      <c r="I853" s="22">
        <f>IF(A853="",0,IF(YEAR(A853)&lt;&gt;Properties!$C$5,0,N(D853)*IFERROR(INDEX(Lists!$C$1:$C$7,MATCH(C853,Lists!$A$1:$A$7,0)),0)))</f>
      </c>
      <c r="J853" s="22">
        <f>IF(A853="",0,IF(YEAR(A853)&lt;&gt;Properties!$C$5,0,N(D853)*IFERROR(INDEX(Lists!$D$1:$D$7,MATCH(C853,Lists!$A$1:$A$7,0)),0)))</f>
      </c>
    </row>
    <row r="854" spans="1:10" x14ac:dyDescent="0.25">
      <c r="A854" s="11"/>
      <c r="B854" s="19"/>
      <c r="C854" s="19"/>
      <c r="D854" s="23"/>
      <c r="E854" s="19"/>
      <c r="F854" s="13">
        <f>IF(B854="","",IFERROR(INDEX(Leases!$B$2:$B$101,MATCH(B854,Leases!$A$2:$A$101,0)),""))</f>
      </c>
      <c r="G854" s="16">
        <f>IF(A854="","",MONTH(A854))</f>
      </c>
      <c r="H854" s="22">
        <f>IF(A854="",0,IF(YEAR(A854)&lt;&gt;Properties!$C$5,0,N(D854)*IFERROR(INDEX(Lists!$B$1:$B$7,MATCH(C854,Lists!$A$1:$A$7,0)),0)))</f>
      </c>
      <c r="I854" s="22">
        <f>IF(A854="",0,IF(YEAR(A854)&lt;&gt;Properties!$C$5,0,N(D854)*IFERROR(INDEX(Lists!$C$1:$C$7,MATCH(C854,Lists!$A$1:$A$7,0)),0)))</f>
      </c>
      <c r="J854" s="22">
        <f>IF(A854="",0,IF(YEAR(A854)&lt;&gt;Properties!$C$5,0,N(D854)*IFERROR(INDEX(Lists!$D$1:$D$7,MATCH(C854,Lists!$A$1:$A$7,0)),0)))</f>
      </c>
    </row>
    <row r="855" spans="1:10" x14ac:dyDescent="0.25">
      <c r="A855" s="11"/>
      <c r="B855" s="19"/>
      <c r="C855" s="19"/>
      <c r="D855" s="23"/>
      <c r="E855" s="19"/>
      <c r="F855" s="13">
        <f>IF(B855="","",IFERROR(INDEX(Leases!$B$2:$B$101,MATCH(B855,Leases!$A$2:$A$101,0)),""))</f>
      </c>
      <c r="G855" s="16">
        <f>IF(A855="","",MONTH(A855))</f>
      </c>
      <c r="H855" s="22">
        <f>IF(A855="",0,IF(YEAR(A855)&lt;&gt;Properties!$C$5,0,N(D855)*IFERROR(INDEX(Lists!$B$1:$B$7,MATCH(C855,Lists!$A$1:$A$7,0)),0)))</f>
      </c>
      <c r="I855" s="22">
        <f>IF(A855="",0,IF(YEAR(A855)&lt;&gt;Properties!$C$5,0,N(D855)*IFERROR(INDEX(Lists!$C$1:$C$7,MATCH(C855,Lists!$A$1:$A$7,0)),0)))</f>
      </c>
      <c r="J855" s="22">
        <f>IF(A855="",0,IF(YEAR(A855)&lt;&gt;Properties!$C$5,0,N(D855)*IFERROR(INDEX(Lists!$D$1:$D$7,MATCH(C855,Lists!$A$1:$A$7,0)),0)))</f>
      </c>
    </row>
    <row r="856" spans="1:10" x14ac:dyDescent="0.25">
      <c r="A856" s="11"/>
      <c r="B856" s="19"/>
      <c r="C856" s="19"/>
      <c r="D856" s="23"/>
      <c r="E856" s="19"/>
      <c r="F856" s="13">
        <f>IF(B856="","",IFERROR(INDEX(Leases!$B$2:$B$101,MATCH(B856,Leases!$A$2:$A$101,0)),""))</f>
      </c>
      <c r="G856" s="16">
        <f>IF(A856="","",MONTH(A856))</f>
      </c>
      <c r="H856" s="22">
        <f>IF(A856="",0,IF(YEAR(A856)&lt;&gt;Properties!$C$5,0,N(D856)*IFERROR(INDEX(Lists!$B$1:$B$7,MATCH(C856,Lists!$A$1:$A$7,0)),0)))</f>
      </c>
      <c r="I856" s="22">
        <f>IF(A856="",0,IF(YEAR(A856)&lt;&gt;Properties!$C$5,0,N(D856)*IFERROR(INDEX(Lists!$C$1:$C$7,MATCH(C856,Lists!$A$1:$A$7,0)),0)))</f>
      </c>
      <c r="J856" s="22">
        <f>IF(A856="",0,IF(YEAR(A856)&lt;&gt;Properties!$C$5,0,N(D856)*IFERROR(INDEX(Lists!$D$1:$D$7,MATCH(C856,Lists!$A$1:$A$7,0)),0)))</f>
      </c>
    </row>
    <row r="857" spans="1:10" x14ac:dyDescent="0.25">
      <c r="A857" s="11"/>
      <c r="B857" s="19"/>
      <c r="C857" s="19"/>
      <c r="D857" s="23"/>
      <c r="E857" s="19"/>
      <c r="F857" s="13">
        <f>IF(B857="","",IFERROR(INDEX(Leases!$B$2:$B$101,MATCH(B857,Leases!$A$2:$A$101,0)),""))</f>
      </c>
      <c r="G857" s="16">
        <f>IF(A857="","",MONTH(A857))</f>
      </c>
      <c r="H857" s="22">
        <f>IF(A857="",0,IF(YEAR(A857)&lt;&gt;Properties!$C$5,0,N(D857)*IFERROR(INDEX(Lists!$B$1:$B$7,MATCH(C857,Lists!$A$1:$A$7,0)),0)))</f>
      </c>
      <c r="I857" s="22">
        <f>IF(A857="",0,IF(YEAR(A857)&lt;&gt;Properties!$C$5,0,N(D857)*IFERROR(INDEX(Lists!$C$1:$C$7,MATCH(C857,Lists!$A$1:$A$7,0)),0)))</f>
      </c>
      <c r="J857" s="22">
        <f>IF(A857="",0,IF(YEAR(A857)&lt;&gt;Properties!$C$5,0,N(D857)*IFERROR(INDEX(Lists!$D$1:$D$7,MATCH(C857,Lists!$A$1:$A$7,0)),0)))</f>
      </c>
    </row>
    <row r="858" spans="1:10" x14ac:dyDescent="0.25">
      <c r="A858" s="11"/>
      <c r="B858" s="19"/>
      <c r="C858" s="19"/>
      <c r="D858" s="23"/>
      <c r="E858" s="19"/>
      <c r="F858" s="13">
        <f>IF(B858="","",IFERROR(INDEX(Leases!$B$2:$B$101,MATCH(B858,Leases!$A$2:$A$101,0)),""))</f>
      </c>
      <c r="G858" s="16">
        <f>IF(A858="","",MONTH(A858))</f>
      </c>
      <c r="H858" s="22">
        <f>IF(A858="",0,IF(YEAR(A858)&lt;&gt;Properties!$C$5,0,N(D858)*IFERROR(INDEX(Lists!$B$1:$B$7,MATCH(C858,Lists!$A$1:$A$7,0)),0)))</f>
      </c>
      <c r="I858" s="22">
        <f>IF(A858="",0,IF(YEAR(A858)&lt;&gt;Properties!$C$5,0,N(D858)*IFERROR(INDEX(Lists!$C$1:$C$7,MATCH(C858,Lists!$A$1:$A$7,0)),0)))</f>
      </c>
      <c r="J858" s="22">
        <f>IF(A858="",0,IF(YEAR(A858)&lt;&gt;Properties!$C$5,0,N(D858)*IFERROR(INDEX(Lists!$D$1:$D$7,MATCH(C858,Lists!$A$1:$A$7,0)),0)))</f>
      </c>
    </row>
    <row r="859" spans="1:10" x14ac:dyDescent="0.25">
      <c r="A859" s="11"/>
      <c r="B859" s="19"/>
      <c r="C859" s="19"/>
      <c r="D859" s="23"/>
      <c r="E859" s="19"/>
      <c r="F859" s="13">
        <f>IF(B859="","",IFERROR(INDEX(Leases!$B$2:$B$101,MATCH(B859,Leases!$A$2:$A$101,0)),""))</f>
      </c>
      <c r="G859" s="16">
        <f>IF(A859="","",MONTH(A859))</f>
      </c>
      <c r="H859" s="22">
        <f>IF(A859="",0,IF(YEAR(A859)&lt;&gt;Properties!$C$5,0,N(D859)*IFERROR(INDEX(Lists!$B$1:$B$7,MATCH(C859,Lists!$A$1:$A$7,0)),0)))</f>
      </c>
      <c r="I859" s="22">
        <f>IF(A859="",0,IF(YEAR(A859)&lt;&gt;Properties!$C$5,0,N(D859)*IFERROR(INDEX(Lists!$C$1:$C$7,MATCH(C859,Lists!$A$1:$A$7,0)),0)))</f>
      </c>
      <c r="J859" s="22">
        <f>IF(A859="",0,IF(YEAR(A859)&lt;&gt;Properties!$C$5,0,N(D859)*IFERROR(INDEX(Lists!$D$1:$D$7,MATCH(C859,Lists!$A$1:$A$7,0)),0)))</f>
      </c>
    </row>
    <row r="860" spans="1:10" x14ac:dyDescent="0.25">
      <c r="A860" s="11"/>
      <c r="B860" s="19"/>
      <c r="C860" s="19"/>
      <c r="D860" s="23"/>
      <c r="E860" s="19"/>
      <c r="F860" s="13">
        <f>IF(B860="","",IFERROR(INDEX(Leases!$B$2:$B$101,MATCH(B860,Leases!$A$2:$A$101,0)),""))</f>
      </c>
      <c r="G860" s="16">
        <f>IF(A860="","",MONTH(A860))</f>
      </c>
      <c r="H860" s="22">
        <f>IF(A860="",0,IF(YEAR(A860)&lt;&gt;Properties!$C$5,0,N(D860)*IFERROR(INDEX(Lists!$B$1:$B$7,MATCH(C860,Lists!$A$1:$A$7,0)),0)))</f>
      </c>
      <c r="I860" s="22">
        <f>IF(A860="",0,IF(YEAR(A860)&lt;&gt;Properties!$C$5,0,N(D860)*IFERROR(INDEX(Lists!$C$1:$C$7,MATCH(C860,Lists!$A$1:$A$7,0)),0)))</f>
      </c>
      <c r="J860" s="22">
        <f>IF(A860="",0,IF(YEAR(A860)&lt;&gt;Properties!$C$5,0,N(D860)*IFERROR(INDEX(Lists!$D$1:$D$7,MATCH(C860,Lists!$A$1:$A$7,0)),0)))</f>
      </c>
    </row>
    <row r="861" spans="1:10" x14ac:dyDescent="0.25">
      <c r="A861" s="11"/>
      <c r="B861" s="19"/>
      <c r="C861" s="19"/>
      <c r="D861" s="23"/>
      <c r="E861" s="19"/>
      <c r="F861" s="13">
        <f>IF(B861="","",IFERROR(INDEX(Leases!$B$2:$B$101,MATCH(B861,Leases!$A$2:$A$101,0)),""))</f>
      </c>
      <c r="G861" s="16">
        <f>IF(A861="","",MONTH(A861))</f>
      </c>
      <c r="H861" s="22">
        <f>IF(A861="",0,IF(YEAR(A861)&lt;&gt;Properties!$C$5,0,N(D861)*IFERROR(INDEX(Lists!$B$1:$B$7,MATCH(C861,Lists!$A$1:$A$7,0)),0)))</f>
      </c>
      <c r="I861" s="22">
        <f>IF(A861="",0,IF(YEAR(A861)&lt;&gt;Properties!$C$5,0,N(D861)*IFERROR(INDEX(Lists!$C$1:$C$7,MATCH(C861,Lists!$A$1:$A$7,0)),0)))</f>
      </c>
      <c r="J861" s="22">
        <f>IF(A861="",0,IF(YEAR(A861)&lt;&gt;Properties!$C$5,0,N(D861)*IFERROR(INDEX(Lists!$D$1:$D$7,MATCH(C861,Lists!$A$1:$A$7,0)),0)))</f>
      </c>
    </row>
    <row r="862" spans="1:10" x14ac:dyDescent="0.25">
      <c r="A862" s="11"/>
      <c r="B862" s="19"/>
      <c r="C862" s="19"/>
      <c r="D862" s="23"/>
      <c r="E862" s="19"/>
      <c r="F862" s="13">
        <f>IF(B862="","",IFERROR(INDEX(Leases!$B$2:$B$101,MATCH(B862,Leases!$A$2:$A$101,0)),""))</f>
      </c>
      <c r="G862" s="16">
        <f>IF(A862="","",MONTH(A862))</f>
      </c>
      <c r="H862" s="22">
        <f>IF(A862="",0,IF(YEAR(A862)&lt;&gt;Properties!$C$5,0,N(D862)*IFERROR(INDEX(Lists!$B$1:$B$7,MATCH(C862,Lists!$A$1:$A$7,0)),0)))</f>
      </c>
      <c r="I862" s="22">
        <f>IF(A862="",0,IF(YEAR(A862)&lt;&gt;Properties!$C$5,0,N(D862)*IFERROR(INDEX(Lists!$C$1:$C$7,MATCH(C862,Lists!$A$1:$A$7,0)),0)))</f>
      </c>
      <c r="J862" s="22">
        <f>IF(A862="",0,IF(YEAR(A862)&lt;&gt;Properties!$C$5,0,N(D862)*IFERROR(INDEX(Lists!$D$1:$D$7,MATCH(C862,Lists!$A$1:$A$7,0)),0)))</f>
      </c>
    </row>
    <row r="863" spans="1:10" x14ac:dyDescent="0.25">
      <c r="A863" s="11"/>
      <c r="B863" s="19"/>
      <c r="C863" s="19"/>
      <c r="D863" s="23"/>
      <c r="E863" s="19"/>
      <c r="F863" s="13">
        <f>IF(B863="","",IFERROR(INDEX(Leases!$B$2:$B$101,MATCH(B863,Leases!$A$2:$A$101,0)),""))</f>
      </c>
      <c r="G863" s="16">
        <f>IF(A863="","",MONTH(A863))</f>
      </c>
      <c r="H863" s="22">
        <f>IF(A863="",0,IF(YEAR(A863)&lt;&gt;Properties!$C$5,0,N(D863)*IFERROR(INDEX(Lists!$B$1:$B$7,MATCH(C863,Lists!$A$1:$A$7,0)),0)))</f>
      </c>
      <c r="I863" s="22">
        <f>IF(A863="",0,IF(YEAR(A863)&lt;&gt;Properties!$C$5,0,N(D863)*IFERROR(INDEX(Lists!$C$1:$C$7,MATCH(C863,Lists!$A$1:$A$7,0)),0)))</f>
      </c>
      <c r="J863" s="22">
        <f>IF(A863="",0,IF(YEAR(A863)&lt;&gt;Properties!$C$5,0,N(D863)*IFERROR(INDEX(Lists!$D$1:$D$7,MATCH(C863,Lists!$A$1:$A$7,0)),0)))</f>
      </c>
    </row>
    <row r="864" spans="1:10" x14ac:dyDescent="0.25">
      <c r="A864" s="11"/>
      <c r="B864" s="19"/>
      <c r="C864" s="19"/>
      <c r="D864" s="23"/>
      <c r="E864" s="19"/>
      <c r="F864" s="13">
        <f>IF(B864="","",IFERROR(INDEX(Leases!$B$2:$B$101,MATCH(B864,Leases!$A$2:$A$101,0)),""))</f>
      </c>
      <c r="G864" s="16">
        <f>IF(A864="","",MONTH(A864))</f>
      </c>
      <c r="H864" s="22">
        <f>IF(A864="",0,IF(YEAR(A864)&lt;&gt;Properties!$C$5,0,N(D864)*IFERROR(INDEX(Lists!$B$1:$B$7,MATCH(C864,Lists!$A$1:$A$7,0)),0)))</f>
      </c>
      <c r="I864" s="22">
        <f>IF(A864="",0,IF(YEAR(A864)&lt;&gt;Properties!$C$5,0,N(D864)*IFERROR(INDEX(Lists!$C$1:$C$7,MATCH(C864,Lists!$A$1:$A$7,0)),0)))</f>
      </c>
      <c r="J864" s="22">
        <f>IF(A864="",0,IF(YEAR(A864)&lt;&gt;Properties!$C$5,0,N(D864)*IFERROR(INDEX(Lists!$D$1:$D$7,MATCH(C864,Lists!$A$1:$A$7,0)),0)))</f>
      </c>
    </row>
    <row r="865" spans="1:10" x14ac:dyDescent="0.25">
      <c r="A865" s="11"/>
      <c r="B865" s="19"/>
      <c r="C865" s="19"/>
      <c r="D865" s="23"/>
      <c r="E865" s="19"/>
      <c r="F865" s="13">
        <f>IF(B865="","",IFERROR(INDEX(Leases!$B$2:$B$101,MATCH(B865,Leases!$A$2:$A$101,0)),""))</f>
      </c>
      <c r="G865" s="16">
        <f>IF(A865="","",MONTH(A865))</f>
      </c>
      <c r="H865" s="22">
        <f>IF(A865="",0,IF(YEAR(A865)&lt;&gt;Properties!$C$5,0,N(D865)*IFERROR(INDEX(Lists!$B$1:$B$7,MATCH(C865,Lists!$A$1:$A$7,0)),0)))</f>
      </c>
      <c r="I865" s="22">
        <f>IF(A865="",0,IF(YEAR(A865)&lt;&gt;Properties!$C$5,0,N(D865)*IFERROR(INDEX(Lists!$C$1:$C$7,MATCH(C865,Lists!$A$1:$A$7,0)),0)))</f>
      </c>
      <c r="J865" s="22">
        <f>IF(A865="",0,IF(YEAR(A865)&lt;&gt;Properties!$C$5,0,N(D865)*IFERROR(INDEX(Lists!$D$1:$D$7,MATCH(C865,Lists!$A$1:$A$7,0)),0)))</f>
      </c>
    </row>
    <row r="866" spans="1:10" x14ac:dyDescent="0.25">
      <c r="A866" s="11"/>
      <c r="B866" s="19"/>
      <c r="C866" s="19"/>
      <c r="D866" s="23"/>
      <c r="E866" s="19"/>
      <c r="F866" s="13">
        <f>IF(B866="","",IFERROR(INDEX(Leases!$B$2:$B$101,MATCH(B866,Leases!$A$2:$A$101,0)),""))</f>
      </c>
      <c r="G866" s="16">
        <f>IF(A866="","",MONTH(A866))</f>
      </c>
      <c r="H866" s="22">
        <f>IF(A866="",0,IF(YEAR(A866)&lt;&gt;Properties!$C$5,0,N(D866)*IFERROR(INDEX(Lists!$B$1:$B$7,MATCH(C866,Lists!$A$1:$A$7,0)),0)))</f>
      </c>
      <c r="I866" s="22">
        <f>IF(A866="",0,IF(YEAR(A866)&lt;&gt;Properties!$C$5,0,N(D866)*IFERROR(INDEX(Lists!$C$1:$C$7,MATCH(C866,Lists!$A$1:$A$7,0)),0)))</f>
      </c>
      <c r="J866" s="22">
        <f>IF(A866="",0,IF(YEAR(A866)&lt;&gt;Properties!$C$5,0,N(D866)*IFERROR(INDEX(Lists!$D$1:$D$7,MATCH(C866,Lists!$A$1:$A$7,0)),0)))</f>
      </c>
    </row>
    <row r="867" spans="1:10" x14ac:dyDescent="0.25">
      <c r="A867" s="11"/>
      <c r="B867" s="19"/>
      <c r="C867" s="19"/>
      <c r="D867" s="23"/>
      <c r="E867" s="19"/>
      <c r="F867" s="13">
        <f>IF(B867="","",IFERROR(INDEX(Leases!$B$2:$B$101,MATCH(B867,Leases!$A$2:$A$101,0)),""))</f>
      </c>
      <c r="G867" s="16">
        <f>IF(A867="","",MONTH(A867))</f>
      </c>
      <c r="H867" s="22">
        <f>IF(A867="",0,IF(YEAR(A867)&lt;&gt;Properties!$C$5,0,N(D867)*IFERROR(INDEX(Lists!$B$1:$B$7,MATCH(C867,Lists!$A$1:$A$7,0)),0)))</f>
      </c>
      <c r="I867" s="22">
        <f>IF(A867="",0,IF(YEAR(A867)&lt;&gt;Properties!$C$5,0,N(D867)*IFERROR(INDEX(Lists!$C$1:$C$7,MATCH(C867,Lists!$A$1:$A$7,0)),0)))</f>
      </c>
      <c r="J867" s="22">
        <f>IF(A867="",0,IF(YEAR(A867)&lt;&gt;Properties!$C$5,0,N(D867)*IFERROR(INDEX(Lists!$D$1:$D$7,MATCH(C867,Lists!$A$1:$A$7,0)),0)))</f>
      </c>
    </row>
    <row r="868" spans="1:10" x14ac:dyDescent="0.25">
      <c r="A868" s="11"/>
      <c r="B868" s="19"/>
      <c r="C868" s="19"/>
      <c r="D868" s="23"/>
      <c r="E868" s="19"/>
      <c r="F868" s="13">
        <f>IF(B868="","",IFERROR(INDEX(Leases!$B$2:$B$101,MATCH(B868,Leases!$A$2:$A$101,0)),""))</f>
      </c>
      <c r="G868" s="16">
        <f>IF(A868="","",MONTH(A868))</f>
      </c>
      <c r="H868" s="22">
        <f>IF(A868="",0,IF(YEAR(A868)&lt;&gt;Properties!$C$5,0,N(D868)*IFERROR(INDEX(Lists!$B$1:$B$7,MATCH(C868,Lists!$A$1:$A$7,0)),0)))</f>
      </c>
      <c r="I868" s="22">
        <f>IF(A868="",0,IF(YEAR(A868)&lt;&gt;Properties!$C$5,0,N(D868)*IFERROR(INDEX(Lists!$C$1:$C$7,MATCH(C868,Lists!$A$1:$A$7,0)),0)))</f>
      </c>
      <c r="J868" s="22">
        <f>IF(A868="",0,IF(YEAR(A868)&lt;&gt;Properties!$C$5,0,N(D868)*IFERROR(INDEX(Lists!$D$1:$D$7,MATCH(C868,Lists!$A$1:$A$7,0)),0)))</f>
      </c>
    </row>
    <row r="869" spans="1:10" x14ac:dyDescent="0.25">
      <c r="A869" s="11"/>
      <c r="B869" s="19"/>
      <c r="C869" s="19"/>
      <c r="D869" s="23"/>
      <c r="E869" s="19"/>
      <c r="F869" s="13">
        <f>IF(B869="","",IFERROR(INDEX(Leases!$B$2:$B$101,MATCH(B869,Leases!$A$2:$A$101,0)),""))</f>
      </c>
      <c r="G869" s="16">
        <f>IF(A869="","",MONTH(A869))</f>
      </c>
      <c r="H869" s="22">
        <f>IF(A869="",0,IF(YEAR(A869)&lt;&gt;Properties!$C$5,0,N(D869)*IFERROR(INDEX(Lists!$B$1:$B$7,MATCH(C869,Lists!$A$1:$A$7,0)),0)))</f>
      </c>
      <c r="I869" s="22">
        <f>IF(A869="",0,IF(YEAR(A869)&lt;&gt;Properties!$C$5,0,N(D869)*IFERROR(INDEX(Lists!$C$1:$C$7,MATCH(C869,Lists!$A$1:$A$7,0)),0)))</f>
      </c>
      <c r="J869" s="22">
        <f>IF(A869="",0,IF(YEAR(A869)&lt;&gt;Properties!$C$5,0,N(D869)*IFERROR(INDEX(Lists!$D$1:$D$7,MATCH(C869,Lists!$A$1:$A$7,0)),0)))</f>
      </c>
    </row>
    <row r="870" spans="1:10" x14ac:dyDescent="0.25">
      <c r="A870" s="11"/>
      <c r="B870" s="19"/>
      <c r="C870" s="19"/>
      <c r="D870" s="23"/>
      <c r="E870" s="19"/>
      <c r="F870" s="13">
        <f>IF(B870="","",IFERROR(INDEX(Leases!$B$2:$B$101,MATCH(B870,Leases!$A$2:$A$101,0)),""))</f>
      </c>
      <c r="G870" s="16">
        <f>IF(A870="","",MONTH(A870))</f>
      </c>
      <c r="H870" s="22">
        <f>IF(A870="",0,IF(YEAR(A870)&lt;&gt;Properties!$C$5,0,N(D870)*IFERROR(INDEX(Lists!$B$1:$B$7,MATCH(C870,Lists!$A$1:$A$7,0)),0)))</f>
      </c>
      <c r="I870" s="22">
        <f>IF(A870="",0,IF(YEAR(A870)&lt;&gt;Properties!$C$5,0,N(D870)*IFERROR(INDEX(Lists!$C$1:$C$7,MATCH(C870,Lists!$A$1:$A$7,0)),0)))</f>
      </c>
      <c r="J870" s="22">
        <f>IF(A870="",0,IF(YEAR(A870)&lt;&gt;Properties!$C$5,0,N(D870)*IFERROR(INDEX(Lists!$D$1:$D$7,MATCH(C870,Lists!$A$1:$A$7,0)),0)))</f>
      </c>
    </row>
    <row r="871" spans="1:10" x14ac:dyDescent="0.25">
      <c r="A871" s="11"/>
      <c r="B871" s="19"/>
      <c r="C871" s="19"/>
      <c r="D871" s="23"/>
      <c r="E871" s="19"/>
      <c r="F871" s="13">
        <f>IF(B871="","",IFERROR(INDEX(Leases!$B$2:$B$101,MATCH(B871,Leases!$A$2:$A$101,0)),""))</f>
      </c>
      <c r="G871" s="16">
        <f>IF(A871="","",MONTH(A871))</f>
      </c>
      <c r="H871" s="22">
        <f>IF(A871="",0,IF(YEAR(A871)&lt;&gt;Properties!$C$5,0,N(D871)*IFERROR(INDEX(Lists!$B$1:$B$7,MATCH(C871,Lists!$A$1:$A$7,0)),0)))</f>
      </c>
      <c r="I871" s="22">
        <f>IF(A871="",0,IF(YEAR(A871)&lt;&gt;Properties!$C$5,0,N(D871)*IFERROR(INDEX(Lists!$C$1:$C$7,MATCH(C871,Lists!$A$1:$A$7,0)),0)))</f>
      </c>
      <c r="J871" s="22">
        <f>IF(A871="",0,IF(YEAR(A871)&lt;&gt;Properties!$C$5,0,N(D871)*IFERROR(INDEX(Lists!$D$1:$D$7,MATCH(C871,Lists!$A$1:$A$7,0)),0)))</f>
      </c>
    </row>
    <row r="872" spans="1:10" x14ac:dyDescent="0.25">
      <c r="A872" s="11"/>
      <c r="B872" s="19"/>
      <c r="C872" s="19"/>
      <c r="D872" s="23"/>
      <c r="E872" s="19"/>
      <c r="F872" s="13">
        <f>IF(B872="","",IFERROR(INDEX(Leases!$B$2:$B$101,MATCH(B872,Leases!$A$2:$A$101,0)),""))</f>
      </c>
      <c r="G872" s="16">
        <f>IF(A872="","",MONTH(A872))</f>
      </c>
      <c r="H872" s="22">
        <f>IF(A872="",0,IF(YEAR(A872)&lt;&gt;Properties!$C$5,0,N(D872)*IFERROR(INDEX(Lists!$B$1:$B$7,MATCH(C872,Lists!$A$1:$A$7,0)),0)))</f>
      </c>
      <c r="I872" s="22">
        <f>IF(A872="",0,IF(YEAR(A872)&lt;&gt;Properties!$C$5,0,N(D872)*IFERROR(INDEX(Lists!$C$1:$C$7,MATCH(C872,Lists!$A$1:$A$7,0)),0)))</f>
      </c>
      <c r="J872" s="22">
        <f>IF(A872="",0,IF(YEAR(A872)&lt;&gt;Properties!$C$5,0,N(D872)*IFERROR(INDEX(Lists!$D$1:$D$7,MATCH(C872,Lists!$A$1:$A$7,0)),0)))</f>
      </c>
    </row>
    <row r="873" spans="1:10" x14ac:dyDescent="0.25">
      <c r="A873" s="11"/>
      <c r="B873" s="19"/>
      <c r="C873" s="19"/>
      <c r="D873" s="23"/>
      <c r="E873" s="19"/>
      <c r="F873" s="13">
        <f>IF(B873="","",IFERROR(INDEX(Leases!$B$2:$B$101,MATCH(B873,Leases!$A$2:$A$101,0)),""))</f>
      </c>
      <c r="G873" s="16">
        <f>IF(A873="","",MONTH(A873))</f>
      </c>
      <c r="H873" s="22">
        <f>IF(A873="",0,IF(YEAR(A873)&lt;&gt;Properties!$C$5,0,N(D873)*IFERROR(INDEX(Lists!$B$1:$B$7,MATCH(C873,Lists!$A$1:$A$7,0)),0)))</f>
      </c>
      <c r="I873" s="22">
        <f>IF(A873="",0,IF(YEAR(A873)&lt;&gt;Properties!$C$5,0,N(D873)*IFERROR(INDEX(Lists!$C$1:$C$7,MATCH(C873,Lists!$A$1:$A$7,0)),0)))</f>
      </c>
      <c r="J873" s="22">
        <f>IF(A873="",0,IF(YEAR(A873)&lt;&gt;Properties!$C$5,0,N(D873)*IFERROR(INDEX(Lists!$D$1:$D$7,MATCH(C873,Lists!$A$1:$A$7,0)),0)))</f>
      </c>
    </row>
    <row r="874" spans="1:10" x14ac:dyDescent="0.25">
      <c r="A874" s="11"/>
      <c r="B874" s="19"/>
      <c r="C874" s="19"/>
      <c r="D874" s="23"/>
      <c r="E874" s="19"/>
      <c r="F874" s="13">
        <f>IF(B874="","",IFERROR(INDEX(Leases!$B$2:$B$101,MATCH(B874,Leases!$A$2:$A$101,0)),""))</f>
      </c>
      <c r="G874" s="16">
        <f>IF(A874="","",MONTH(A874))</f>
      </c>
      <c r="H874" s="22">
        <f>IF(A874="",0,IF(YEAR(A874)&lt;&gt;Properties!$C$5,0,N(D874)*IFERROR(INDEX(Lists!$B$1:$B$7,MATCH(C874,Lists!$A$1:$A$7,0)),0)))</f>
      </c>
      <c r="I874" s="22">
        <f>IF(A874="",0,IF(YEAR(A874)&lt;&gt;Properties!$C$5,0,N(D874)*IFERROR(INDEX(Lists!$C$1:$C$7,MATCH(C874,Lists!$A$1:$A$7,0)),0)))</f>
      </c>
      <c r="J874" s="22">
        <f>IF(A874="",0,IF(YEAR(A874)&lt;&gt;Properties!$C$5,0,N(D874)*IFERROR(INDEX(Lists!$D$1:$D$7,MATCH(C874,Lists!$A$1:$A$7,0)),0)))</f>
      </c>
    </row>
    <row r="875" spans="1:10" x14ac:dyDescent="0.25">
      <c r="A875" s="11"/>
      <c r="B875" s="19"/>
      <c r="C875" s="19"/>
      <c r="D875" s="23"/>
      <c r="E875" s="19"/>
      <c r="F875" s="13">
        <f>IF(B875="","",IFERROR(INDEX(Leases!$B$2:$B$101,MATCH(B875,Leases!$A$2:$A$101,0)),""))</f>
      </c>
      <c r="G875" s="16">
        <f>IF(A875="","",MONTH(A875))</f>
      </c>
      <c r="H875" s="22">
        <f>IF(A875="",0,IF(YEAR(A875)&lt;&gt;Properties!$C$5,0,N(D875)*IFERROR(INDEX(Lists!$B$1:$B$7,MATCH(C875,Lists!$A$1:$A$7,0)),0)))</f>
      </c>
      <c r="I875" s="22">
        <f>IF(A875="",0,IF(YEAR(A875)&lt;&gt;Properties!$C$5,0,N(D875)*IFERROR(INDEX(Lists!$C$1:$C$7,MATCH(C875,Lists!$A$1:$A$7,0)),0)))</f>
      </c>
      <c r="J875" s="22">
        <f>IF(A875="",0,IF(YEAR(A875)&lt;&gt;Properties!$C$5,0,N(D875)*IFERROR(INDEX(Lists!$D$1:$D$7,MATCH(C875,Lists!$A$1:$A$7,0)),0)))</f>
      </c>
    </row>
    <row r="876" spans="1:10" x14ac:dyDescent="0.25">
      <c r="A876" s="11"/>
      <c r="B876" s="19"/>
      <c r="C876" s="19"/>
      <c r="D876" s="23"/>
      <c r="E876" s="19"/>
      <c r="F876" s="13">
        <f>IF(B876="","",IFERROR(INDEX(Leases!$B$2:$B$101,MATCH(B876,Leases!$A$2:$A$101,0)),""))</f>
      </c>
      <c r="G876" s="16">
        <f>IF(A876="","",MONTH(A876))</f>
      </c>
      <c r="H876" s="22">
        <f>IF(A876="",0,IF(YEAR(A876)&lt;&gt;Properties!$C$5,0,N(D876)*IFERROR(INDEX(Lists!$B$1:$B$7,MATCH(C876,Lists!$A$1:$A$7,0)),0)))</f>
      </c>
      <c r="I876" s="22">
        <f>IF(A876="",0,IF(YEAR(A876)&lt;&gt;Properties!$C$5,0,N(D876)*IFERROR(INDEX(Lists!$C$1:$C$7,MATCH(C876,Lists!$A$1:$A$7,0)),0)))</f>
      </c>
      <c r="J876" s="22">
        <f>IF(A876="",0,IF(YEAR(A876)&lt;&gt;Properties!$C$5,0,N(D876)*IFERROR(INDEX(Lists!$D$1:$D$7,MATCH(C876,Lists!$A$1:$A$7,0)),0)))</f>
      </c>
    </row>
    <row r="877" spans="1:10" x14ac:dyDescent="0.25">
      <c r="A877" s="11"/>
      <c r="B877" s="19"/>
      <c r="C877" s="19"/>
      <c r="D877" s="23"/>
      <c r="E877" s="19"/>
      <c r="F877" s="13">
        <f>IF(B877="","",IFERROR(INDEX(Leases!$B$2:$B$101,MATCH(B877,Leases!$A$2:$A$101,0)),""))</f>
      </c>
      <c r="G877" s="16">
        <f>IF(A877="","",MONTH(A877))</f>
      </c>
      <c r="H877" s="22">
        <f>IF(A877="",0,IF(YEAR(A877)&lt;&gt;Properties!$C$5,0,N(D877)*IFERROR(INDEX(Lists!$B$1:$B$7,MATCH(C877,Lists!$A$1:$A$7,0)),0)))</f>
      </c>
      <c r="I877" s="22">
        <f>IF(A877="",0,IF(YEAR(A877)&lt;&gt;Properties!$C$5,0,N(D877)*IFERROR(INDEX(Lists!$C$1:$C$7,MATCH(C877,Lists!$A$1:$A$7,0)),0)))</f>
      </c>
      <c r="J877" s="22">
        <f>IF(A877="",0,IF(YEAR(A877)&lt;&gt;Properties!$C$5,0,N(D877)*IFERROR(INDEX(Lists!$D$1:$D$7,MATCH(C877,Lists!$A$1:$A$7,0)),0)))</f>
      </c>
    </row>
    <row r="878" spans="1:10" x14ac:dyDescent="0.25">
      <c r="A878" s="11"/>
      <c r="B878" s="19"/>
      <c r="C878" s="19"/>
      <c r="D878" s="23"/>
      <c r="E878" s="19"/>
      <c r="F878" s="13">
        <f>IF(B878="","",IFERROR(INDEX(Leases!$B$2:$B$101,MATCH(B878,Leases!$A$2:$A$101,0)),""))</f>
      </c>
      <c r="G878" s="16">
        <f>IF(A878="","",MONTH(A878))</f>
      </c>
      <c r="H878" s="22">
        <f>IF(A878="",0,IF(YEAR(A878)&lt;&gt;Properties!$C$5,0,N(D878)*IFERROR(INDEX(Lists!$B$1:$B$7,MATCH(C878,Lists!$A$1:$A$7,0)),0)))</f>
      </c>
      <c r="I878" s="22">
        <f>IF(A878="",0,IF(YEAR(A878)&lt;&gt;Properties!$C$5,0,N(D878)*IFERROR(INDEX(Lists!$C$1:$C$7,MATCH(C878,Lists!$A$1:$A$7,0)),0)))</f>
      </c>
      <c r="J878" s="22">
        <f>IF(A878="",0,IF(YEAR(A878)&lt;&gt;Properties!$C$5,0,N(D878)*IFERROR(INDEX(Lists!$D$1:$D$7,MATCH(C878,Lists!$A$1:$A$7,0)),0)))</f>
      </c>
    </row>
    <row r="879" spans="1:10" x14ac:dyDescent="0.25">
      <c r="A879" s="11"/>
      <c r="B879" s="19"/>
      <c r="C879" s="19"/>
      <c r="D879" s="23"/>
      <c r="E879" s="19"/>
      <c r="F879" s="13">
        <f>IF(B879="","",IFERROR(INDEX(Leases!$B$2:$B$101,MATCH(B879,Leases!$A$2:$A$101,0)),""))</f>
      </c>
      <c r="G879" s="16">
        <f>IF(A879="","",MONTH(A879))</f>
      </c>
      <c r="H879" s="22">
        <f>IF(A879="",0,IF(YEAR(A879)&lt;&gt;Properties!$C$5,0,N(D879)*IFERROR(INDEX(Lists!$B$1:$B$7,MATCH(C879,Lists!$A$1:$A$7,0)),0)))</f>
      </c>
      <c r="I879" s="22">
        <f>IF(A879="",0,IF(YEAR(A879)&lt;&gt;Properties!$C$5,0,N(D879)*IFERROR(INDEX(Lists!$C$1:$C$7,MATCH(C879,Lists!$A$1:$A$7,0)),0)))</f>
      </c>
      <c r="J879" s="22">
        <f>IF(A879="",0,IF(YEAR(A879)&lt;&gt;Properties!$C$5,0,N(D879)*IFERROR(INDEX(Lists!$D$1:$D$7,MATCH(C879,Lists!$A$1:$A$7,0)),0)))</f>
      </c>
    </row>
    <row r="880" spans="1:10" x14ac:dyDescent="0.25">
      <c r="A880" s="11"/>
      <c r="B880" s="19"/>
      <c r="C880" s="19"/>
      <c r="D880" s="23"/>
      <c r="E880" s="19"/>
      <c r="F880" s="13">
        <f>IF(B880="","",IFERROR(INDEX(Leases!$B$2:$B$101,MATCH(B880,Leases!$A$2:$A$101,0)),""))</f>
      </c>
      <c r="G880" s="16">
        <f>IF(A880="","",MONTH(A880))</f>
      </c>
      <c r="H880" s="22">
        <f>IF(A880="",0,IF(YEAR(A880)&lt;&gt;Properties!$C$5,0,N(D880)*IFERROR(INDEX(Lists!$B$1:$B$7,MATCH(C880,Lists!$A$1:$A$7,0)),0)))</f>
      </c>
      <c r="I880" s="22">
        <f>IF(A880="",0,IF(YEAR(A880)&lt;&gt;Properties!$C$5,0,N(D880)*IFERROR(INDEX(Lists!$C$1:$C$7,MATCH(C880,Lists!$A$1:$A$7,0)),0)))</f>
      </c>
      <c r="J880" s="22">
        <f>IF(A880="",0,IF(YEAR(A880)&lt;&gt;Properties!$C$5,0,N(D880)*IFERROR(INDEX(Lists!$D$1:$D$7,MATCH(C880,Lists!$A$1:$A$7,0)),0)))</f>
      </c>
    </row>
    <row r="881" spans="1:10" x14ac:dyDescent="0.25">
      <c r="A881" s="11"/>
      <c r="B881" s="19"/>
      <c r="C881" s="19"/>
      <c r="D881" s="23"/>
      <c r="E881" s="19"/>
      <c r="F881" s="13">
        <f>IF(B881="","",IFERROR(INDEX(Leases!$B$2:$B$101,MATCH(B881,Leases!$A$2:$A$101,0)),""))</f>
      </c>
      <c r="G881" s="16">
        <f>IF(A881="","",MONTH(A881))</f>
      </c>
      <c r="H881" s="22">
        <f>IF(A881="",0,IF(YEAR(A881)&lt;&gt;Properties!$C$5,0,N(D881)*IFERROR(INDEX(Lists!$B$1:$B$7,MATCH(C881,Lists!$A$1:$A$7,0)),0)))</f>
      </c>
      <c r="I881" s="22">
        <f>IF(A881="",0,IF(YEAR(A881)&lt;&gt;Properties!$C$5,0,N(D881)*IFERROR(INDEX(Lists!$C$1:$C$7,MATCH(C881,Lists!$A$1:$A$7,0)),0)))</f>
      </c>
      <c r="J881" s="22">
        <f>IF(A881="",0,IF(YEAR(A881)&lt;&gt;Properties!$C$5,0,N(D881)*IFERROR(INDEX(Lists!$D$1:$D$7,MATCH(C881,Lists!$A$1:$A$7,0)),0)))</f>
      </c>
    </row>
    <row r="882" spans="1:10" x14ac:dyDescent="0.25">
      <c r="A882" s="11"/>
      <c r="B882" s="19"/>
      <c r="C882" s="19"/>
      <c r="D882" s="23"/>
      <c r="E882" s="19"/>
      <c r="F882" s="13">
        <f>IF(B882="","",IFERROR(INDEX(Leases!$B$2:$B$101,MATCH(B882,Leases!$A$2:$A$101,0)),""))</f>
      </c>
      <c r="G882" s="16">
        <f>IF(A882="","",MONTH(A882))</f>
      </c>
      <c r="H882" s="22">
        <f>IF(A882="",0,IF(YEAR(A882)&lt;&gt;Properties!$C$5,0,N(D882)*IFERROR(INDEX(Lists!$B$1:$B$7,MATCH(C882,Lists!$A$1:$A$7,0)),0)))</f>
      </c>
      <c r="I882" s="22">
        <f>IF(A882="",0,IF(YEAR(A882)&lt;&gt;Properties!$C$5,0,N(D882)*IFERROR(INDEX(Lists!$C$1:$C$7,MATCH(C882,Lists!$A$1:$A$7,0)),0)))</f>
      </c>
      <c r="J882" s="22">
        <f>IF(A882="",0,IF(YEAR(A882)&lt;&gt;Properties!$C$5,0,N(D882)*IFERROR(INDEX(Lists!$D$1:$D$7,MATCH(C882,Lists!$A$1:$A$7,0)),0)))</f>
      </c>
    </row>
    <row r="883" spans="1:10" x14ac:dyDescent="0.25">
      <c r="A883" s="11"/>
      <c r="B883" s="19"/>
      <c r="C883" s="19"/>
      <c r="D883" s="23"/>
      <c r="E883" s="19"/>
      <c r="F883" s="13">
        <f>IF(B883="","",IFERROR(INDEX(Leases!$B$2:$B$101,MATCH(B883,Leases!$A$2:$A$101,0)),""))</f>
      </c>
      <c r="G883" s="16">
        <f>IF(A883="","",MONTH(A883))</f>
      </c>
      <c r="H883" s="22">
        <f>IF(A883="",0,IF(YEAR(A883)&lt;&gt;Properties!$C$5,0,N(D883)*IFERROR(INDEX(Lists!$B$1:$B$7,MATCH(C883,Lists!$A$1:$A$7,0)),0)))</f>
      </c>
      <c r="I883" s="22">
        <f>IF(A883="",0,IF(YEAR(A883)&lt;&gt;Properties!$C$5,0,N(D883)*IFERROR(INDEX(Lists!$C$1:$C$7,MATCH(C883,Lists!$A$1:$A$7,0)),0)))</f>
      </c>
      <c r="J883" s="22">
        <f>IF(A883="",0,IF(YEAR(A883)&lt;&gt;Properties!$C$5,0,N(D883)*IFERROR(INDEX(Lists!$D$1:$D$7,MATCH(C883,Lists!$A$1:$A$7,0)),0)))</f>
      </c>
    </row>
    <row r="884" spans="1:10" x14ac:dyDescent="0.25">
      <c r="A884" s="11"/>
      <c r="B884" s="19"/>
      <c r="C884" s="19"/>
      <c r="D884" s="23"/>
      <c r="E884" s="19"/>
      <c r="F884" s="13">
        <f>IF(B884="","",IFERROR(INDEX(Leases!$B$2:$B$101,MATCH(B884,Leases!$A$2:$A$101,0)),""))</f>
      </c>
      <c r="G884" s="16">
        <f>IF(A884="","",MONTH(A884))</f>
      </c>
      <c r="H884" s="22">
        <f>IF(A884="",0,IF(YEAR(A884)&lt;&gt;Properties!$C$5,0,N(D884)*IFERROR(INDEX(Lists!$B$1:$B$7,MATCH(C884,Lists!$A$1:$A$7,0)),0)))</f>
      </c>
      <c r="I884" s="22">
        <f>IF(A884="",0,IF(YEAR(A884)&lt;&gt;Properties!$C$5,0,N(D884)*IFERROR(INDEX(Lists!$C$1:$C$7,MATCH(C884,Lists!$A$1:$A$7,0)),0)))</f>
      </c>
      <c r="J884" s="22">
        <f>IF(A884="",0,IF(YEAR(A884)&lt;&gt;Properties!$C$5,0,N(D884)*IFERROR(INDEX(Lists!$D$1:$D$7,MATCH(C884,Lists!$A$1:$A$7,0)),0)))</f>
      </c>
    </row>
    <row r="885" spans="1:10" x14ac:dyDescent="0.25">
      <c r="A885" s="11"/>
      <c r="B885" s="19"/>
      <c r="C885" s="19"/>
      <c r="D885" s="23"/>
      <c r="E885" s="19"/>
      <c r="F885" s="13">
        <f>IF(B885="","",IFERROR(INDEX(Leases!$B$2:$B$101,MATCH(B885,Leases!$A$2:$A$101,0)),""))</f>
      </c>
      <c r="G885" s="16">
        <f>IF(A885="","",MONTH(A885))</f>
      </c>
      <c r="H885" s="22">
        <f>IF(A885="",0,IF(YEAR(A885)&lt;&gt;Properties!$C$5,0,N(D885)*IFERROR(INDEX(Lists!$B$1:$B$7,MATCH(C885,Lists!$A$1:$A$7,0)),0)))</f>
      </c>
      <c r="I885" s="22">
        <f>IF(A885="",0,IF(YEAR(A885)&lt;&gt;Properties!$C$5,0,N(D885)*IFERROR(INDEX(Lists!$C$1:$C$7,MATCH(C885,Lists!$A$1:$A$7,0)),0)))</f>
      </c>
      <c r="J885" s="22">
        <f>IF(A885="",0,IF(YEAR(A885)&lt;&gt;Properties!$C$5,0,N(D885)*IFERROR(INDEX(Lists!$D$1:$D$7,MATCH(C885,Lists!$A$1:$A$7,0)),0)))</f>
      </c>
    </row>
    <row r="886" spans="1:10" x14ac:dyDescent="0.25">
      <c r="A886" s="11"/>
      <c r="B886" s="19"/>
      <c r="C886" s="19"/>
      <c r="D886" s="23"/>
      <c r="E886" s="19"/>
      <c r="F886" s="13">
        <f>IF(B886="","",IFERROR(INDEX(Leases!$B$2:$B$101,MATCH(B886,Leases!$A$2:$A$101,0)),""))</f>
      </c>
      <c r="G886" s="16">
        <f>IF(A886="","",MONTH(A886))</f>
      </c>
      <c r="H886" s="22">
        <f>IF(A886="",0,IF(YEAR(A886)&lt;&gt;Properties!$C$5,0,N(D886)*IFERROR(INDEX(Lists!$B$1:$B$7,MATCH(C886,Lists!$A$1:$A$7,0)),0)))</f>
      </c>
      <c r="I886" s="22">
        <f>IF(A886="",0,IF(YEAR(A886)&lt;&gt;Properties!$C$5,0,N(D886)*IFERROR(INDEX(Lists!$C$1:$C$7,MATCH(C886,Lists!$A$1:$A$7,0)),0)))</f>
      </c>
      <c r="J886" s="22">
        <f>IF(A886="",0,IF(YEAR(A886)&lt;&gt;Properties!$C$5,0,N(D886)*IFERROR(INDEX(Lists!$D$1:$D$7,MATCH(C886,Lists!$A$1:$A$7,0)),0)))</f>
      </c>
    </row>
    <row r="887" spans="1:10" x14ac:dyDescent="0.25">
      <c r="A887" s="11"/>
      <c r="B887" s="19"/>
      <c r="C887" s="19"/>
      <c r="D887" s="23"/>
      <c r="E887" s="19"/>
      <c r="F887" s="13">
        <f>IF(B887="","",IFERROR(INDEX(Leases!$B$2:$B$101,MATCH(B887,Leases!$A$2:$A$101,0)),""))</f>
      </c>
      <c r="G887" s="16">
        <f>IF(A887="","",MONTH(A887))</f>
      </c>
      <c r="H887" s="22">
        <f>IF(A887="",0,IF(YEAR(A887)&lt;&gt;Properties!$C$5,0,N(D887)*IFERROR(INDEX(Lists!$B$1:$B$7,MATCH(C887,Lists!$A$1:$A$7,0)),0)))</f>
      </c>
      <c r="I887" s="22">
        <f>IF(A887="",0,IF(YEAR(A887)&lt;&gt;Properties!$C$5,0,N(D887)*IFERROR(INDEX(Lists!$C$1:$C$7,MATCH(C887,Lists!$A$1:$A$7,0)),0)))</f>
      </c>
      <c r="J887" s="22">
        <f>IF(A887="",0,IF(YEAR(A887)&lt;&gt;Properties!$C$5,0,N(D887)*IFERROR(INDEX(Lists!$D$1:$D$7,MATCH(C887,Lists!$A$1:$A$7,0)),0)))</f>
      </c>
    </row>
    <row r="888" spans="1:10" x14ac:dyDescent="0.25">
      <c r="A888" s="11"/>
      <c r="B888" s="19"/>
      <c r="C888" s="19"/>
      <c r="D888" s="23"/>
      <c r="E888" s="19"/>
      <c r="F888" s="13">
        <f>IF(B888="","",IFERROR(INDEX(Leases!$B$2:$B$101,MATCH(B888,Leases!$A$2:$A$101,0)),""))</f>
      </c>
      <c r="G888" s="16">
        <f>IF(A888="","",MONTH(A888))</f>
      </c>
      <c r="H888" s="22">
        <f>IF(A888="",0,IF(YEAR(A888)&lt;&gt;Properties!$C$5,0,N(D888)*IFERROR(INDEX(Lists!$B$1:$B$7,MATCH(C888,Lists!$A$1:$A$7,0)),0)))</f>
      </c>
      <c r="I888" s="22">
        <f>IF(A888="",0,IF(YEAR(A888)&lt;&gt;Properties!$C$5,0,N(D888)*IFERROR(INDEX(Lists!$C$1:$C$7,MATCH(C888,Lists!$A$1:$A$7,0)),0)))</f>
      </c>
      <c r="J888" s="22">
        <f>IF(A888="",0,IF(YEAR(A888)&lt;&gt;Properties!$C$5,0,N(D888)*IFERROR(INDEX(Lists!$D$1:$D$7,MATCH(C888,Lists!$A$1:$A$7,0)),0)))</f>
      </c>
    </row>
    <row r="889" spans="1:10" x14ac:dyDescent="0.25">
      <c r="A889" s="11"/>
      <c r="B889" s="19"/>
      <c r="C889" s="19"/>
      <c r="D889" s="23"/>
      <c r="E889" s="19"/>
      <c r="F889" s="13">
        <f>IF(B889="","",IFERROR(INDEX(Leases!$B$2:$B$101,MATCH(B889,Leases!$A$2:$A$101,0)),""))</f>
      </c>
      <c r="G889" s="16">
        <f>IF(A889="","",MONTH(A889))</f>
      </c>
      <c r="H889" s="22">
        <f>IF(A889="",0,IF(YEAR(A889)&lt;&gt;Properties!$C$5,0,N(D889)*IFERROR(INDEX(Lists!$B$1:$B$7,MATCH(C889,Lists!$A$1:$A$7,0)),0)))</f>
      </c>
      <c r="I889" s="22">
        <f>IF(A889="",0,IF(YEAR(A889)&lt;&gt;Properties!$C$5,0,N(D889)*IFERROR(INDEX(Lists!$C$1:$C$7,MATCH(C889,Lists!$A$1:$A$7,0)),0)))</f>
      </c>
      <c r="J889" s="22">
        <f>IF(A889="",0,IF(YEAR(A889)&lt;&gt;Properties!$C$5,0,N(D889)*IFERROR(INDEX(Lists!$D$1:$D$7,MATCH(C889,Lists!$A$1:$A$7,0)),0)))</f>
      </c>
    </row>
    <row r="890" spans="1:10" x14ac:dyDescent="0.25">
      <c r="A890" s="11"/>
      <c r="B890" s="19"/>
      <c r="C890" s="19"/>
      <c r="D890" s="23"/>
      <c r="E890" s="19"/>
      <c r="F890" s="13">
        <f>IF(B890="","",IFERROR(INDEX(Leases!$B$2:$B$101,MATCH(B890,Leases!$A$2:$A$101,0)),""))</f>
      </c>
      <c r="G890" s="16">
        <f>IF(A890="","",MONTH(A890))</f>
      </c>
      <c r="H890" s="22">
        <f>IF(A890="",0,IF(YEAR(A890)&lt;&gt;Properties!$C$5,0,N(D890)*IFERROR(INDEX(Lists!$B$1:$B$7,MATCH(C890,Lists!$A$1:$A$7,0)),0)))</f>
      </c>
      <c r="I890" s="22">
        <f>IF(A890="",0,IF(YEAR(A890)&lt;&gt;Properties!$C$5,0,N(D890)*IFERROR(INDEX(Lists!$C$1:$C$7,MATCH(C890,Lists!$A$1:$A$7,0)),0)))</f>
      </c>
      <c r="J890" s="22">
        <f>IF(A890="",0,IF(YEAR(A890)&lt;&gt;Properties!$C$5,0,N(D890)*IFERROR(INDEX(Lists!$D$1:$D$7,MATCH(C890,Lists!$A$1:$A$7,0)),0)))</f>
      </c>
    </row>
    <row r="891" spans="1:10" x14ac:dyDescent="0.25">
      <c r="A891" s="11"/>
      <c r="B891" s="19"/>
      <c r="C891" s="19"/>
      <c r="D891" s="23"/>
      <c r="E891" s="19"/>
      <c r="F891" s="13">
        <f>IF(B891="","",IFERROR(INDEX(Leases!$B$2:$B$101,MATCH(B891,Leases!$A$2:$A$101,0)),""))</f>
      </c>
      <c r="G891" s="16">
        <f>IF(A891="","",MONTH(A891))</f>
      </c>
      <c r="H891" s="22">
        <f>IF(A891="",0,IF(YEAR(A891)&lt;&gt;Properties!$C$5,0,N(D891)*IFERROR(INDEX(Lists!$B$1:$B$7,MATCH(C891,Lists!$A$1:$A$7,0)),0)))</f>
      </c>
      <c r="I891" s="22">
        <f>IF(A891="",0,IF(YEAR(A891)&lt;&gt;Properties!$C$5,0,N(D891)*IFERROR(INDEX(Lists!$C$1:$C$7,MATCH(C891,Lists!$A$1:$A$7,0)),0)))</f>
      </c>
      <c r="J891" s="22">
        <f>IF(A891="",0,IF(YEAR(A891)&lt;&gt;Properties!$C$5,0,N(D891)*IFERROR(INDEX(Lists!$D$1:$D$7,MATCH(C891,Lists!$A$1:$A$7,0)),0)))</f>
      </c>
    </row>
    <row r="892" spans="1:10" x14ac:dyDescent="0.25">
      <c r="A892" s="11"/>
      <c r="B892" s="19"/>
      <c r="C892" s="19"/>
      <c r="D892" s="23"/>
      <c r="E892" s="19"/>
      <c r="F892" s="13">
        <f>IF(B892="","",IFERROR(INDEX(Leases!$B$2:$B$101,MATCH(B892,Leases!$A$2:$A$101,0)),""))</f>
      </c>
      <c r="G892" s="16">
        <f>IF(A892="","",MONTH(A892))</f>
      </c>
      <c r="H892" s="22">
        <f>IF(A892="",0,IF(YEAR(A892)&lt;&gt;Properties!$C$5,0,N(D892)*IFERROR(INDEX(Lists!$B$1:$B$7,MATCH(C892,Lists!$A$1:$A$7,0)),0)))</f>
      </c>
      <c r="I892" s="22">
        <f>IF(A892="",0,IF(YEAR(A892)&lt;&gt;Properties!$C$5,0,N(D892)*IFERROR(INDEX(Lists!$C$1:$C$7,MATCH(C892,Lists!$A$1:$A$7,0)),0)))</f>
      </c>
      <c r="J892" s="22">
        <f>IF(A892="",0,IF(YEAR(A892)&lt;&gt;Properties!$C$5,0,N(D892)*IFERROR(INDEX(Lists!$D$1:$D$7,MATCH(C892,Lists!$A$1:$A$7,0)),0)))</f>
      </c>
    </row>
    <row r="893" spans="1:10" x14ac:dyDescent="0.25">
      <c r="A893" s="11"/>
      <c r="B893" s="19"/>
      <c r="C893" s="19"/>
      <c r="D893" s="23"/>
      <c r="E893" s="19"/>
      <c r="F893" s="13">
        <f>IF(B893="","",IFERROR(INDEX(Leases!$B$2:$B$101,MATCH(B893,Leases!$A$2:$A$101,0)),""))</f>
      </c>
      <c r="G893" s="16">
        <f>IF(A893="","",MONTH(A893))</f>
      </c>
      <c r="H893" s="22">
        <f>IF(A893="",0,IF(YEAR(A893)&lt;&gt;Properties!$C$5,0,N(D893)*IFERROR(INDEX(Lists!$B$1:$B$7,MATCH(C893,Lists!$A$1:$A$7,0)),0)))</f>
      </c>
      <c r="I893" s="22">
        <f>IF(A893="",0,IF(YEAR(A893)&lt;&gt;Properties!$C$5,0,N(D893)*IFERROR(INDEX(Lists!$C$1:$C$7,MATCH(C893,Lists!$A$1:$A$7,0)),0)))</f>
      </c>
      <c r="J893" s="22">
        <f>IF(A893="",0,IF(YEAR(A893)&lt;&gt;Properties!$C$5,0,N(D893)*IFERROR(INDEX(Lists!$D$1:$D$7,MATCH(C893,Lists!$A$1:$A$7,0)),0)))</f>
      </c>
    </row>
    <row r="894" spans="1:10" x14ac:dyDescent="0.25">
      <c r="A894" s="11"/>
      <c r="B894" s="19"/>
      <c r="C894" s="19"/>
      <c r="D894" s="23"/>
      <c r="E894" s="19"/>
      <c r="F894" s="13">
        <f>IF(B894="","",IFERROR(INDEX(Leases!$B$2:$B$101,MATCH(B894,Leases!$A$2:$A$101,0)),""))</f>
      </c>
      <c r="G894" s="16">
        <f>IF(A894="","",MONTH(A894))</f>
      </c>
      <c r="H894" s="22">
        <f>IF(A894="",0,IF(YEAR(A894)&lt;&gt;Properties!$C$5,0,N(D894)*IFERROR(INDEX(Lists!$B$1:$B$7,MATCH(C894,Lists!$A$1:$A$7,0)),0)))</f>
      </c>
      <c r="I894" s="22">
        <f>IF(A894="",0,IF(YEAR(A894)&lt;&gt;Properties!$C$5,0,N(D894)*IFERROR(INDEX(Lists!$C$1:$C$7,MATCH(C894,Lists!$A$1:$A$7,0)),0)))</f>
      </c>
      <c r="J894" s="22">
        <f>IF(A894="",0,IF(YEAR(A894)&lt;&gt;Properties!$C$5,0,N(D894)*IFERROR(INDEX(Lists!$D$1:$D$7,MATCH(C894,Lists!$A$1:$A$7,0)),0)))</f>
      </c>
    </row>
    <row r="895" spans="1:10" x14ac:dyDescent="0.25">
      <c r="A895" s="11"/>
      <c r="B895" s="19"/>
      <c r="C895" s="19"/>
      <c r="D895" s="23"/>
      <c r="E895" s="19"/>
      <c r="F895" s="13">
        <f>IF(B895="","",IFERROR(INDEX(Leases!$B$2:$B$101,MATCH(B895,Leases!$A$2:$A$101,0)),""))</f>
      </c>
      <c r="G895" s="16">
        <f>IF(A895="","",MONTH(A895))</f>
      </c>
      <c r="H895" s="22">
        <f>IF(A895="",0,IF(YEAR(A895)&lt;&gt;Properties!$C$5,0,N(D895)*IFERROR(INDEX(Lists!$B$1:$B$7,MATCH(C895,Lists!$A$1:$A$7,0)),0)))</f>
      </c>
      <c r="I895" s="22">
        <f>IF(A895="",0,IF(YEAR(A895)&lt;&gt;Properties!$C$5,0,N(D895)*IFERROR(INDEX(Lists!$C$1:$C$7,MATCH(C895,Lists!$A$1:$A$7,0)),0)))</f>
      </c>
      <c r="J895" s="22">
        <f>IF(A895="",0,IF(YEAR(A895)&lt;&gt;Properties!$C$5,0,N(D895)*IFERROR(INDEX(Lists!$D$1:$D$7,MATCH(C895,Lists!$A$1:$A$7,0)),0)))</f>
      </c>
    </row>
    <row r="896" spans="1:10" x14ac:dyDescent="0.25">
      <c r="A896" s="11"/>
      <c r="B896" s="19"/>
      <c r="C896" s="19"/>
      <c r="D896" s="23"/>
      <c r="E896" s="19"/>
      <c r="F896" s="13">
        <f>IF(B896="","",IFERROR(INDEX(Leases!$B$2:$B$101,MATCH(B896,Leases!$A$2:$A$101,0)),""))</f>
      </c>
      <c r="G896" s="16">
        <f>IF(A896="","",MONTH(A896))</f>
      </c>
      <c r="H896" s="22">
        <f>IF(A896="",0,IF(YEAR(A896)&lt;&gt;Properties!$C$5,0,N(D896)*IFERROR(INDEX(Lists!$B$1:$B$7,MATCH(C896,Lists!$A$1:$A$7,0)),0)))</f>
      </c>
      <c r="I896" s="22">
        <f>IF(A896="",0,IF(YEAR(A896)&lt;&gt;Properties!$C$5,0,N(D896)*IFERROR(INDEX(Lists!$C$1:$C$7,MATCH(C896,Lists!$A$1:$A$7,0)),0)))</f>
      </c>
      <c r="J896" s="22">
        <f>IF(A896="",0,IF(YEAR(A896)&lt;&gt;Properties!$C$5,0,N(D896)*IFERROR(INDEX(Lists!$D$1:$D$7,MATCH(C896,Lists!$A$1:$A$7,0)),0)))</f>
      </c>
    </row>
    <row r="897" spans="1:10" x14ac:dyDescent="0.25">
      <c r="A897" s="11"/>
      <c r="B897" s="19"/>
      <c r="C897" s="19"/>
      <c r="D897" s="23"/>
      <c r="E897" s="19"/>
      <c r="F897" s="13">
        <f>IF(B897="","",IFERROR(INDEX(Leases!$B$2:$B$101,MATCH(B897,Leases!$A$2:$A$101,0)),""))</f>
      </c>
      <c r="G897" s="16">
        <f>IF(A897="","",MONTH(A897))</f>
      </c>
      <c r="H897" s="22">
        <f>IF(A897="",0,IF(YEAR(A897)&lt;&gt;Properties!$C$5,0,N(D897)*IFERROR(INDEX(Lists!$B$1:$B$7,MATCH(C897,Lists!$A$1:$A$7,0)),0)))</f>
      </c>
      <c r="I897" s="22">
        <f>IF(A897="",0,IF(YEAR(A897)&lt;&gt;Properties!$C$5,0,N(D897)*IFERROR(INDEX(Lists!$C$1:$C$7,MATCH(C897,Lists!$A$1:$A$7,0)),0)))</f>
      </c>
      <c r="J897" s="22">
        <f>IF(A897="",0,IF(YEAR(A897)&lt;&gt;Properties!$C$5,0,N(D897)*IFERROR(INDEX(Lists!$D$1:$D$7,MATCH(C897,Lists!$A$1:$A$7,0)),0)))</f>
      </c>
    </row>
    <row r="898" spans="1:10" x14ac:dyDescent="0.25">
      <c r="A898" s="11"/>
      <c r="B898" s="19"/>
      <c r="C898" s="19"/>
      <c r="D898" s="23"/>
      <c r="E898" s="19"/>
      <c r="F898" s="13">
        <f>IF(B898="","",IFERROR(INDEX(Leases!$B$2:$B$101,MATCH(B898,Leases!$A$2:$A$101,0)),""))</f>
      </c>
      <c r="G898" s="16">
        <f>IF(A898="","",MONTH(A898))</f>
      </c>
      <c r="H898" s="22">
        <f>IF(A898="",0,IF(YEAR(A898)&lt;&gt;Properties!$C$5,0,N(D898)*IFERROR(INDEX(Lists!$B$1:$B$7,MATCH(C898,Lists!$A$1:$A$7,0)),0)))</f>
      </c>
      <c r="I898" s="22">
        <f>IF(A898="",0,IF(YEAR(A898)&lt;&gt;Properties!$C$5,0,N(D898)*IFERROR(INDEX(Lists!$C$1:$C$7,MATCH(C898,Lists!$A$1:$A$7,0)),0)))</f>
      </c>
      <c r="J898" s="22">
        <f>IF(A898="",0,IF(YEAR(A898)&lt;&gt;Properties!$C$5,0,N(D898)*IFERROR(INDEX(Lists!$D$1:$D$7,MATCH(C898,Lists!$A$1:$A$7,0)),0)))</f>
      </c>
    </row>
    <row r="899" spans="1:10" x14ac:dyDescent="0.25">
      <c r="A899" s="11"/>
      <c r="B899" s="19"/>
      <c r="C899" s="19"/>
      <c r="D899" s="23"/>
      <c r="E899" s="19"/>
      <c r="F899" s="13">
        <f>IF(B899="","",IFERROR(INDEX(Leases!$B$2:$B$101,MATCH(B899,Leases!$A$2:$A$101,0)),""))</f>
      </c>
      <c r="G899" s="16">
        <f>IF(A899="","",MONTH(A899))</f>
      </c>
      <c r="H899" s="22">
        <f>IF(A899="",0,IF(YEAR(A899)&lt;&gt;Properties!$C$5,0,N(D899)*IFERROR(INDEX(Lists!$B$1:$B$7,MATCH(C899,Lists!$A$1:$A$7,0)),0)))</f>
      </c>
      <c r="I899" s="22">
        <f>IF(A899="",0,IF(YEAR(A899)&lt;&gt;Properties!$C$5,0,N(D899)*IFERROR(INDEX(Lists!$C$1:$C$7,MATCH(C899,Lists!$A$1:$A$7,0)),0)))</f>
      </c>
      <c r="J899" s="22">
        <f>IF(A899="",0,IF(YEAR(A899)&lt;&gt;Properties!$C$5,0,N(D899)*IFERROR(INDEX(Lists!$D$1:$D$7,MATCH(C899,Lists!$A$1:$A$7,0)),0)))</f>
      </c>
    </row>
    <row r="900" spans="1:10" x14ac:dyDescent="0.25">
      <c r="A900" s="11"/>
      <c r="B900" s="19"/>
      <c r="C900" s="19"/>
      <c r="D900" s="23"/>
      <c r="E900" s="19"/>
      <c r="F900" s="13">
        <f>IF(B900="","",IFERROR(INDEX(Leases!$B$2:$B$101,MATCH(B900,Leases!$A$2:$A$101,0)),""))</f>
      </c>
      <c r="G900" s="16">
        <f>IF(A900="","",MONTH(A900))</f>
      </c>
      <c r="H900" s="22">
        <f>IF(A900="",0,IF(YEAR(A900)&lt;&gt;Properties!$C$5,0,N(D900)*IFERROR(INDEX(Lists!$B$1:$B$7,MATCH(C900,Lists!$A$1:$A$7,0)),0)))</f>
      </c>
      <c r="I900" s="22">
        <f>IF(A900="",0,IF(YEAR(A900)&lt;&gt;Properties!$C$5,0,N(D900)*IFERROR(INDEX(Lists!$C$1:$C$7,MATCH(C900,Lists!$A$1:$A$7,0)),0)))</f>
      </c>
      <c r="J900" s="22">
        <f>IF(A900="",0,IF(YEAR(A900)&lt;&gt;Properties!$C$5,0,N(D900)*IFERROR(INDEX(Lists!$D$1:$D$7,MATCH(C900,Lists!$A$1:$A$7,0)),0)))</f>
      </c>
    </row>
    <row r="901" spans="1:10" x14ac:dyDescent="0.25">
      <c r="A901" s="11"/>
      <c r="B901" s="19"/>
      <c r="C901" s="19"/>
      <c r="D901" s="23"/>
      <c r="E901" s="19"/>
      <c r="F901" s="13">
        <f>IF(B901="","",IFERROR(INDEX(Leases!$B$2:$B$101,MATCH(B901,Leases!$A$2:$A$101,0)),""))</f>
      </c>
      <c r="G901" s="16">
        <f>IF(A901="","",MONTH(A901))</f>
      </c>
      <c r="H901" s="22">
        <f>IF(A901="",0,IF(YEAR(A901)&lt;&gt;Properties!$C$5,0,N(D901)*IFERROR(INDEX(Lists!$B$1:$B$7,MATCH(C901,Lists!$A$1:$A$7,0)),0)))</f>
      </c>
      <c r="I901" s="22">
        <f>IF(A901="",0,IF(YEAR(A901)&lt;&gt;Properties!$C$5,0,N(D901)*IFERROR(INDEX(Lists!$C$1:$C$7,MATCH(C901,Lists!$A$1:$A$7,0)),0)))</f>
      </c>
      <c r="J901" s="22">
        <f>IF(A901="",0,IF(YEAR(A901)&lt;&gt;Properties!$C$5,0,N(D901)*IFERROR(INDEX(Lists!$D$1:$D$7,MATCH(C901,Lists!$A$1:$A$7,0)),0)))</f>
      </c>
    </row>
    <row r="902" spans="1:10" x14ac:dyDescent="0.25">
      <c r="A902" s="11"/>
      <c r="B902" s="19"/>
      <c r="C902" s="19"/>
      <c r="D902" s="23"/>
      <c r="E902" s="19"/>
      <c r="F902" s="13">
        <f>IF(B902="","",IFERROR(INDEX(Leases!$B$2:$B$101,MATCH(B902,Leases!$A$2:$A$101,0)),""))</f>
      </c>
      <c r="G902" s="16">
        <f>IF(A902="","",MONTH(A902))</f>
      </c>
      <c r="H902" s="22">
        <f>IF(A902="",0,IF(YEAR(A902)&lt;&gt;Properties!$C$5,0,N(D902)*IFERROR(INDEX(Lists!$B$1:$B$7,MATCH(C902,Lists!$A$1:$A$7,0)),0)))</f>
      </c>
      <c r="I902" s="22">
        <f>IF(A902="",0,IF(YEAR(A902)&lt;&gt;Properties!$C$5,0,N(D902)*IFERROR(INDEX(Lists!$C$1:$C$7,MATCH(C902,Lists!$A$1:$A$7,0)),0)))</f>
      </c>
      <c r="J902" s="22">
        <f>IF(A902="",0,IF(YEAR(A902)&lt;&gt;Properties!$C$5,0,N(D902)*IFERROR(INDEX(Lists!$D$1:$D$7,MATCH(C902,Lists!$A$1:$A$7,0)),0)))</f>
      </c>
    </row>
    <row r="903" spans="1:10" x14ac:dyDescent="0.25">
      <c r="A903" s="11"/>
      <c r="B903" s="19"/>
      <c r="C903" s="19"/>
      <c r="D903" s="23"/>
      <c r="E903" s="19"/>
      <c r="F903" s="13">
        <f>IF(B903="","",IFERROR(INDEX(Leases!$B$2:$B$101,MATCH(B903,Leases!$A$2:$A$101,0)),""))</f>
      </c>
      <c r="G903" s="16">
        <f>IF(A903="","",MONTH(A903))</f>
      </c>
      <c r="H903" s="22">
        <f>IF(A903="",0,IF(YEAR(A903)&lt;&gt;Properties!$C$5,0,N(D903)*IFERROR(INDEX(Lists!$B$1:$B$7,MATCH(C903,Lists!$A$1:$A$7,0)),0)))</f>
      </c>
      <c r="I903" s="22">
        <f>IF(A903="",0,IF(YEAR(A903)&lt;&gt;Properties!$C$5,0,N(D903)*IFERROR(INDEX(Lists!$C$1:$C$7,MATCH(C903,Lists!$A$1:$A$7,0)),0)))</f>
      </c>
      <c r="J903" s="22">
        <f>IF(A903="",0,IF(YEAR(A903)&lt;&gt;Properties!$C$5,0,N(D903)*IFERROR(INDEX(Lists!$D$1:$D$7,MATCH(C903,Lists!$A$1:$A$7,0)),0)))</f>
      </c>
    </row>
    <row r="904" spans="1:10" x14ac:dyDescent="0.25">
      <c r="A904" s="11"/>
      <c r="B904" s="19"/>
      <c r="C904" s="19"/>
      <c r="D904" s="23"/>
      <c r="E904" s="19"/>
      <c r="F904" s="13">
        <f>IF(B904="","",IFERROR(INDEX(Leases!$B$2:$B$101,MATCH(B904,Leases!$A$2:$A$101,0)),""))</f>
      </c>
      <c r="G904" s="16">
        <f>IF(A904="","",MONTH(A904))</f>
      </c>
      <c r="H904" s="22">
        <f>IF(A904="",0,IF(YEAR(A904)&lt;&gt;Properties!$C$5,0,N(D904)*IFERROR(INDEX(Lists!$B$1:$B$7,MATCH(C904,Lists!$A$1:$A$7,0)),0)))</f>
      </c>
      <c r="I904" s="22">
        <f>IF(A904="",0,IF(YEAR(A904)&lt;&gt;Properties!$C$5,0,N(D904)*IFERROR(INDEX(Lists!$C$1:$C$7,MATCH(C904,Lists!$A$1:$A$7,0)),0)))</f>
      </c>
      <c r="J904" s="22">
        <f>IF(A904="",0,IF(YEAR(A904)&lt;&gt;Properties!$C$5,0,N(D904)*IFERROR(INDEX(Lists!$D$1:$D$7,MATCH(C904,Lists!$A$1:$A$7,0)),0)))</f>
      </c>
    </row>
    <row r="905" spans="1:10" x14ac:dyDescent="0.25">
      <c r="A905" s="11"/>
      <c r="B905" s="19"/>
      <c r="C905" s="19"/>
      <c r="D905" s="23"/>
      <c r="E905" s="19"/>
      <c r="F905" s="13">
        <f>IF(B905="","",IFERROR(INDEX(Leases!$B$2:$B$101,MATCH(B905,Leases!$A$2:$A$101,0)),""))</f>
      </c>
      <c r="G905" s="16">
        <f>IF(A905="","",MONTH(A905))</f>
      </c>
      <c r="H905" s="22">
        <f>IF(A905="",0,IF(YEAR(A905)&lt;&gt;Properties!$C$5,0,N(D905)*IFERROR(INDEX(Lists!$B$1:$B$7,MATCH(C905,Lists!$A$1:$A$7,0)),0)))</f>
      </c>
      <c r="I905" s="22">
        <f>IF(A905="",0,IF(YEAR(A905)&lt;&gt;Properties!$C$5,0,N(D905)*IFERROR(INDEX(Lists!$C$1:$C$7,MATCH(C905,Lists!$A$1:$A$7,0)),0)))</f>
      </c>
      <c r="J905" s="22">
        <f>IF(A905="",0,IF(YEAR(A905)&lt;&gt;Properties!$C$5,0,N(D905)*IFERROR(INDEX(Lists!$D$1:$D$7,MATCH(C905,Lists!$A$1:$A$7,0)),0)))</f>
      </c>
    </row>
    <row r="906" spans="1:10" x14ac:dyDescent="0.25">
      <c r="A906" s="11"/>
      <c r="B906" s="19"/>
      <c r="C906" s="19"/>
      <c r="D906" s="23"/>
      <c r="E906" s="19"/>
      <c r="F906" s="13">
        <f>IF(B906="","",IFERROR(INDEX(Leases!$B$2:$B$101,MATCH(B906,Leases!$A$2:$A$101,0)),""))</f>
      </c>
      <c r="G906" s="16">
        <f>IF(A906="","",MONTH(A906))</f>
      </c>
      <c r="H906" s="22">
        <f>IF(A906="",0,IF(YEAR(A906)&lt;&gt;Properties!$C$5,0,N(D906)*IFERROR(INDEX(Lists!$B$1:$B$7,MATCH(C906,Lists!$A$1:$A$7,0)),0)))</f>
      </c>
      <c r="I906" s="22">
        <f>IF(A906="",0,IF(YEAR(A906)&lt;&gt;Properties!$C$5,0,N(D906)*IFERROR(INDEX(Lists!$C$1:$C$7,MATCH(C906,Lists!$A$1:$A$7,0)),0)))</f>
      </c>
      <c r="J906" s="22">
        <f>IF(A906="",0,IF(YEAR(A906)&lt;&gt;Properties!$C$5,0,N(D906)*IFERROR(INDEX(Lists!$D$1:$D$7,MATCH(C906,Lists!$A$1:$A$7,0)),0)))</f>
      </c>
    </row>
    <row r="907" spans="1:10" x14ac:dyDescent="0.25">
      <c r="A907" s="11"/>
      <c r="B907" s="19"/>
      <c r="C907" s="19"/>
      <c r="D907" s="23"/>
      <c r="E907" s="19"/>
      <c r="F907" s="13">
        <f>IF(B907="","",IFERROR(INDEX(Leases!$B$2:$B$101,MATCH(B907,Leases!$A$2:$A$101,0)),""))</f>
      </c>
      <c r="G907" s="16">
        <f>IF(A907="","",MONTH(A907))</f>
      </c>
      <c r="H907" s="22">
        <f>IF(A907="",0,IF(YEAR(A907)&lt;&gt;Properties!$C$5,0,N(D907)*IFERROR(INDEX(Lists!$B$1:$B$7,MATCH(C907,Lists!$A$1:$A$7,0)),0)))</f>
      </c>
      <c r="I907" s="22">
        <f>IF(A907="",0,IF(YEAR(A907)&lt;&gt;Properties!$C$5,0,N(D907)*IFERROR(INDEX(Lists!$C$1:$C$7,MATCH(C907,Lists!$A$1:$A$7,0)),0)))</f>
      </c>
      <c r="J907" s="22">
        <f>IF(A907="",0,IF(YEAR(A907)&lt;&gt;Properties!$C$5,0,N(D907)*IFERROR(INDEX(Lists!$D$1:$D$7,MATCH(C907,Lists!$A$1:$A$7,0)),0)))</f>
      </c>
    </row>
    <row r="908" spans="1:10" x14ac:dyDescent="0.25">
      <c r="A908" s="11"/>
      <c r="B908" s="19"/>
      <c r="C908" s="19"/>
      <c r="D908" s="23"/>
      <c r="E908" s="19"/>
      <c r="F908" s="13">
        <f>IF(B908="","",IFERROR(INDEX(Leases!$B$2:$B$101,MATCH(B908,Leases!$A$2:$A$101,0)),""))</f>
      </c>
      <c r="G908" s="16">
        <f>IF(A908="","",MONTH(A908))</f>
      </c>
      <c r="H908" s="22">
        <f>IF(A908="",0,IF(YEAR(A908)&lt;&gt;Properties!$C$5,0,N(D908)*IFERROR(INDEX(Lists!$B$1:$B$7,MATCH(C908,Lists!$A$1:$A$7,0)),0)))</f>
      </c>
      <c r="I908" s="22">
        <f>IF(A908="",0,IF(YEAR(A908)&lt;&gt;Properties!$C$5,0,N(D908)*IFERROR(INDEX(Lists!$C$1:$C$7,MATCH(C908,Lists!$A$1:$A$7,0)),0)))</f>
      </c>
      <c r="J908" s="22">
        <f>IF(A908="",0,IF(YEAR(A908)&lt;&gt;Properties!$C$5,0,N(D908)*IFERROR(INDEX(Lists!$D$1:$D$7,MATCH(C908,Lists!$A$1:$A$7,0)),0)))</f>
      </c>
    </row>
    <row r="909" spans="1:10" x14ac:dyDescent="0.25">
      <c r="A909" s="11"/>
      <c r="B909" s="19"/>
      <c r="C909" s="19"/>
      <c r="D909" s="23"/>
      <c r="E909" s="19"/>
      <c r="F909" s="13">
        <f>IF(B909="","",IFERROR(INDEX(Leases!$B$2:$B$101,MATCH(B909,Leases!$A$2:$A$101,0)),""))</f>
      </c>
      <c r="G909" s="16">
        <f>IF(A909="","",MONTH(A909))</f>
      </c>
      <c r="H909" s="22">
        <f>IF(A909="",0,IF(YEAR(A909)&lt;&gt;Properties!$C$5,0,N(D909)*IFERROR(INDEX(Lists!$B$1:$B$7,MATCH(C909,Lists!$A$1:$A$7,0)),0)))</f>
      </c>
      <c r="I909" s="22">
        <f>IF(A909="",0,IF(YEAR(A909)&lt;&gt;Properties!$C$5,0,N(D909)*IFERROR(INDEX(Lists!$C$1:$C$7,MATCH(C909,Lists!$A$1:$A$7,0)),0)))</f>
      </c>
      <c r="J909" s="22">
        <f>IF(A909="",0,IF(YEAR(A909)&lt;&gt;Properties!$C$5,0,N(D909)*IFERROR(INDEX(Lists!$D$1:$D$7,MATCH(C909,Lists!$A$1:$A$7,0)),0)))</f>
      </c>
    </row>
    <row r="910" spans="1:10" x14ac:dyDescent="0.25">
      <c r="A910" s="11"/>
      <c r="B910" s="19"/>
      <c r="C910" s="19"/>
      <c r="D910" s="23"/>
      <c r="E910" s="19"/>
      <c r="F910" s="13">
        <f>IF(B910="","",IFERROR(INDEX(Leases!$B$2:$B$101,MATCH(B910,Leases!$A$2:$A$101,0)),""))</f>
      </c>
      <c r="G910" s="16">
        <f>IF(A910="","",MONTH(A910))</f>
      </c>
      <c r="H910" s="22">
        <f>IF(A910="",0,IF(YEAR(A910)&lt;&gt;Properties!$C$5,0,N(D910)*IFERROR(INDEX(Lists!$B$1:$B$7,MATCH(C910,Lists!$A$1:$A$7,0)),0)))</f>
      </c>
      <c r="I910" s="22">
        <f>IF(A910="",0,IF(YEAR(A910)&lt;&gt;Properties!$C$5,0,N(D910)*IFERROR(INDEX(Lists!$C$1:$C$7,MATCH(C910,Lists!$A$1:$A$7,0)),0)))</f>
      </c>
      <c r="J910" s="22">
        <f>IF(A910="",0,IF(YEAR(A910)&lt;&gt;Properties!$C$5,0,N(D910)*IFERROR(INDEX(Lists!$D$1:$D$7,MATCH(C910,Lists!$A$1:$A$7,0)),0)))</f>
      </c>
    </row>
    <row r="911" spans="1:10" x14ac:dyDescent="0.25">
      <c r="A911" s="11"/>
      <c r="B911" s="19"/>
      <c r="C911" s="19"/>
      <c r="D911" s="23"/>
      <c r="E911" s="19"/>
      <c r="F911" s="13">
        <f>IF(B911="","",IFERROR(INDEX(Leases!$B$2:$B$101,MATCH(B911,Leases!$A$2:$A$101,0)),""))</f>
      </c>
      <c r="G911" s="16">
        <f>IF(A911="","",MONTH(A911))</f>
      </c>
      <c r="H911" s="22">
        <f>IF(A911="",0,IF(YEAR(A911)&lt;&gt;Properties!$C$5,0,N(D911)*IFERROR(INDEX(Lists!$B$1:$B$7,MATCH(C911,Lists!$A$1:$A$7,0)),0)))</f>
      </c>
      <c r="I911" s="22">
        <f>IF(A911="",0,IF(YEAR(A911)&lt;&gt;Properties!$C$5,0,N(D911)*IFERROR(INDEX(Lists!$C$1:$C$7,MATCH(C911,Lists!$A$1:$A$7,0)),0)))</f>
      </c>
      <c r="J911" s="22">
        <f>IF(A911="",0,IF(YEAR(A911)&lt;&gt;Properties!$C$5,0,N(D911)*IFERROR(INDEX(Lists!$D$1:$D$7,MATCH(C911,Lists!$A$1:$A$7,0)),0)))</f>
      </c>
    </row>
    <row r="912" spans="1:10" x14ac:dyDescent="0.25">
      <c r="A912" s="11"/>
      <c r="B912" s="19"/>
      <c r="C912" s="19"/>
      <c r="D912" s="23"/>
      <c r="E912" s="19"/>
      <c r="F912" s="13">
        <f>IF(B912="","",IFERROR(INDEX(Leases!$B$2:$B$101,MATCH(B912,Leases!$A$2:$A$101,0)),""))</f>
      </c>
      <c r="G912" s="16">
        <f>IF(A912="","",MONTH(A912))</f>
      </c>
      <c r="H912" s="22">
        <f>IF(A912="",0,IF(YEAR(A912)&lt;&gt;Properties!$C$5,0,N(D912)*IFERROR(INDEX(Lists!$B$1:$B$7,MATCH(C912,Lists!$A$1:$A$7,0)),0)))</f>
      </c>
      <c r="I912" s="22">
        <f>IF(A912="",0,IF(YEAR(A912)&lt;&gt;Properties!$C$5,0,N(D912)*IFERROR(INDEX(Lists!$C$1:$C$7,MATCH(C912,Lists!$A$1:$A$7,0)),0)))</f>
      </c>
      <c r="J912" s="22">
        <f>IF(A912="",0,IF(YEAR(A912)&lt;&gt;Properties!$C$5,0,N(D912)*IFERROR(INDEX(Lists!$D$1:$D$7,MATCH(C912,Lists!$A$1:$A$7,0)),0)))</f>
      </c>
    </row>
    <row r="913" spans="1:10" x14ac:dyDescent="0.25">
      <c r="A913" s="11"/>
      <c r="B913" s="19"/>
      <c r="C913" s="19"/>
      <c r="D913" s="23"/>
      <c r="E913" s="19"/>
      <c r="F913" s="13">
        <f>IF(B913="","",IFERROR(INDEX(Leases!$B$2:$B$101,MATCH(B913,Leases!$A$2:$A$101,0)),""))</f>
      </c>
      <c r="G913" s="16">
        <f>IF(A913="","",MONTH(A913))</f>
      </c>
      <c r="H913" s="22">
        <f>IF(A913="",0,IF(YEAR(A913)&lt;&gt;Properties!$C$5,0,N(D913)*IFERROR(INDEX(Lists!$B$1:$B$7,MATCH(C913,Lists!$A$1:$A$7,0)),0)))</f>
      </c>
      <c r="I913" s="22">
        <f>IF(A913="",0,IF(YEAR(A913)&lt;&gt;Properties!$C$5,0,N(D913)*IFERROR(INDEX(Lists!$C$1:$C$7,MATCH(C913,Lists!$A$1:$A$7,0)),0)))</f>
      </c>
      <c r="J913" s="22">
        <f>IF(A913="",0,IF(YEAR(A913)&lt;&gt;Properties!$C$5,0,N(D913)*IFERROR(INDEX(Lists!$D$1:$D$7,MATCH(C913,Lists!$A$1:$A$7,0)),0)))</f>
      </c>
    </row>
    <row r="914" spans="1:10" x14ac:dyDescent="0.25">
      <c r="A914" s="11"/>
      <c r="B914" s="19"/>
      <c r="C914" s="19"/>
      <c r="D914" s="23"/>
      <c r="E914" s="19"/>
      <c r="F914" s="13">
        <f>IF(B914="","",IFERROR(INDEX(Leases!$B$2:$B$101,MATCH(B914,Leases!$A$2:$A$101,0)),""))</f>
      </c>
      <c r="G914" s="16">
        <f>IF(A914="","",MONTH(A914))</f>
      </c>
      <c r="H914" s="22">
        <f>IF(A914="",0,IF(YEAR(A914)&lt;&gt;Properties!$C$5,0,N(D914)*IFERROR(INDEX(Lists!$B$1:$B$7,MATCH(C914,Lists!$A$1:$A$7,0)),0)))</f>
      </c>
      <c r="I914" s="22">
        <f>IF(A914="",0,IF(YEAR(A914)&lt;&gt;Properties!$C$5,0,N(D914)*IFERROR(INDEX(Lists!$C$1:$C$7,MATCH(C914,Lists!$A$1:$A$7,0)),0)))</f>
      </c>
      <c r="J914" s="22">
        <f>IF(A914="",0,IF(YEAR(A914)&lt;&gt;Properties!$C$5,0,N(D914)*IFERROR(INDEX(Lists!$D$1:$D$7,MATCH(C914,Lists!$A$1:$A$7,0)),0)))</f>
      </c>
    </row>
    <row r="915" spans="1:10" x14ac:dyDescent="0.25">
      <c r="A915" s="11"/>
      <c r="B915" s="19"/>
      <c r="C915" s="19"/>
      <c r="D915" s="23"/>
      <c r="E915" s="19"/>
      <c r="F915" s="13">
        <f>IF(B915="","",IFERROR(INDEX(Leases!$B$2:$B$101,MATCH(B915,Leases!$A$2:$A$101,0)),""))</f>
      </c>
      <c r="G915" s="16">
        <f>IF(A915="","",MONTH(A915))</f>
      </c>
      <c r="H915" s="22">
        <f>IF(A915="",0,IF(YEAR(A915)&lt;&gt;Properties!$C$5,0,N(D915)*IFERROR(INDEX(Lists!$B$1:$B$7,MATCH(C915,Lists!$A$1:$A$7,0)),0)))</f>
      </c>
      <c r="I915" s="22">
        <f>IF(A915="",0,IF(YEAR(A915)&lt;&gt;Properties!$C$5,0,N(D915)*IFERROR(INDEX(Lists!$C$1:$C$7,MATCH(C915,Lists!$A$1:$A$7,0)),0)))</f>
      </c>
      <c r="J915" s="22">
        <f>IF(A915="",0,IF(YEAR(A915)&lt;&gt;Properties!$C$5,0,N(D915)*IFERROR(INDEX(Lists!$D$1:$D$7,MATCH(C915,Lists!$A$1:$A$7,0)),0)))</f>
      </c>
    </row>
    <row r="916" spans="1:10" x14ac:dyDescent="0.25">
      <c r="A916" s="11"/>
      <c r="B916" s="19"/>
      <c r="C916" s="19"/>
      <c r="D916" s="23"/>
      <c r="E916" s="19"/>
      <c r="F916" s="13">
        <f>IF(B916="","",IFERROR(INDEX(Leases!$B$2:$B$101,MATCH(B916,Leases!$A$2:$A$101,0)),""))</f>
      </c>
      <c r="G916" s="16">
        <f>IF(A916="","",MONTH(A916))</f>
      </c>
      <c r="H916" s="22">
        <f>IF(A916="",0,IF(YEAR(A916)&lt;&gt;Properties!$C$5,0,N(D916)*IFERROR(INDEX(Lists!$B$1:$B$7,MATCH(C916,Lists!$A$1:$A$7,0)),0)))</f>
      </c>
      <c r="I916" s="22">
        <f>IF(A916="",0,IF(YEAR(A916)&lt;&gt;Properties!$C$5,0,N(D916)*IFERROR(INDEX(Lists!$C$1:$C$7,MATCH(C916,Lists!$A$1:$A$7,0)),0)))</f>
      </c>
      <c r="J916" s="22">
        <f>IF(A916="",0,IF(YEAR(A916)&lt;&gt;Properties!$C$5,0,N(D916)*IFERROR(INDEX(Lists!$D$1:$D$7,MATCH(C916,Lists!$A$1:$A$7,0)),0)))</f>
      </c>
    </row>
    <row r="917" spans="1:10" x14ac:dyDescent="0.25">
      <c r="A917" s="11"/>
      <c r="B917" s="19"/>
      <c r="C917" s="19"/>
      <c r="D917" s="23"/>
      <c r="E917" s="19"/>
      <c r="F917" s="13">
        <f>IF(B917="","",IFERROR(INDEX(Leases!$B$2:$B$101,MATCH(B917,Leases!$A$2:$A$101,0)),""))</f>
      </c>
      <c r="G917" s="16">
        <f>IF(A917="","",MONTH(A917))</f>
      </c>
      <c r="H917" s="22">
        <f>IF(A917="",0,IF(YEAR(A917)&lt;&gt;Properties!$C$5,0,N(D917)*IFERROR(INDEX(Lists!$B$1:$B$7,MATCH(C917,Lists!$A$1:$A$7,0)),0)))</f>
      </c>
      <c r="I917" s="22">
        <f>IF(A917="",0,IF(YEAR(A917)&lt;&gt;Properties!$C$5,0,N(D917)*IFERROR(INDEX(Lists!$C$1:$C$7,MATCH(C917,Lists!$A$1:$A$7,0)),0)))</f>
      </c>
      <c r="J917" s="22">
        <f>IF(A917="",0,IF(YEAR(A917)&lt;&gt;Properties!$C$5,0,N(D917)*IFERROR(INDEX(Lists!$D$1:$D$7,MATCH(C917,Lists!$A$1:$A$7,0)),0)))</f>
      </c>
    </row>
    <row r="918" spans="1:10" x14ac:dyDescent="0.25">
      <c r="A918" s="11"/>
      <c r="B918" s="19"/>
      <c r="C918" s="19"/>
      <c r="D918" s="23"/>
      <c r="E918" s="19"/>
      <c r="F918" s="13">
        <f>IF(B918="","",IFERROR(INDEX(Leases!$B$2:$B$101,MATCH(B918,Leases!$A$2:$A$101,0)),""))</f>
      </c>
      <c r="G918" s="16">
        <f>IF(A918="","",MONTH(A918))</f>
      </c>
      <c r="H918" s="22">
        <f>IF(A918="",0,IF(YEAR(A918)&lt;&gt;Properties!$C$5,0,N(D918)*IFERROR(INDEX(Lists!$B$1:$B$7,MATCH(C918,Lists!$A$1:$A$7,0)),0)))</f>
      </c>
      <c r="I918" s="22">
        <f>IF(A918="",0,IF(YEAR(A918)&lt;&gt;Properties!$C$5,0,N(D918)*IFERROR(INDEX(Lists!$C$1:$C$7,MATCH(C918,Lists!$A$1:$A$7,0)),0)))</f>
      </c>
      <c r="J918" s="22">
        <f>IF(A918="",0,IF(YEAR(A918)&lt;&gt;Properties!$C$5,0,N(D918)*IFERROR(INDEX(Lists!$D$1:$D$7,MATCH(C918,Lists!$A$1:$A$7,0)),0)))</f>
      </c>
    </row>
    <row r="919" spans="1:10" x14ac:dyDescent="0.25">
      <c r="A919" s="11"/>
      <c r="B919" s="19"/>
      <c r="C919" s="19"/>
      <c r="D919" s="23"/>
      <c r="E919" s="19"/>
      <c r="F919" s="13">
        <f>IF(B919="","",IFERROR(INDEX(Leases!$B$2:$B$101,MATCH(B919,Leases!$A$2:$A$101,0)),""))</f>
      </c>
      <c r="G919" s="16">
        <f>IF(A919="","",MONTH(A919))</f>
      </c>
      <c r="H919" s="22">
        <f>IF(A919="",0,IF(YEAR(A919)&lt;&gt;Properties!$C$5,0,N(D919)*IFERROR(INDEX(Lists!$B$1:$B$7,MATCH(C919,Lists!$A$1:$A$7,0)),0)))</f>
      </c>
      <c r="I919" s="22">
        <f>IF(A919="",0,IF(YEAR(A919)&lt;&gt;Properties!$C$5,0,N(D919)*IFERROR(INDEX(Lists!$C$1:$C$7,MATCH(C919,Lists!$A$1:$A$7,0)),0)))</f>
      </c>
      <c r="J919" s="22">
        <f>IF(A919="",0,IF(YEAR(A919)&lt;&gt;Properties!$C$5,0,N(D919)*IFERROR(INDEX(Lists!$D$1:$D$7,MATCH(C919,Lists!$A$1:$A$7,0)),0)))</f>
      </c>
    </row>
    <row r="920" spans="1:10" x14ac:dyDescent="0.25">
      <c r="A920" s="11"/>
      <c r="B920" s="19"/>
      <c r="C920" s="19"/>
      <c r="D920" s="23"/>
      <c r="E920" s="19"/>
      <c r="F920" s="13">
        <f>IF(B920="","",IFERROR(INDEX(Leases!$B$2:$B$101,MATCH(B920,Leases!$A$2:$A$101,0)),""))</f>
      </c>
      <c r="G920" s="16">
        <f>IF(A920="","",MONTH(A920))</f>
      </c>
      <c r="H920" s="22">
        <f>IF(A920="",0,IF(YEAR(A920)&lt;&gt;Properties!$C$5,0,N(D920)*IFERROR(INDEX(Lists!$B$1:$B$7,MATCH(C920,Lists!$A$1:$A$7,0)),0)))</f>
      </c>
      <c r="I920" s="22">
        <f>IF(A920="",0,IF(YEAR(A920)&lt;&gt;Properties!$C$5,0,N(D920)*IFERROR(INDEX(Lists!$C$1:$C$7,MATCH(C920,Lists!$A$1:$A$7,0)),0)))</f>
      </c>
      <c r="J920" s="22">
        <f>IF(A920="",0,IF(YEAR(A920)&lt;&gt;Properties!$C$5,0,N(D920)*IFERROR(INDEX(Lists!$D$1:$D$7,MATCH(C920,Lists!$A$1:$A$7,0)),0)))</f>
      </c>
    </row>
    <row r="921" spans="1:10" x14ac:dyDescent="0.25">
      <c r="A921" s="11"/>
      <c r="B921" s="19"/>
      <c r="C921" s="19"/>
      <c r="D921" s="23"/>
      <c r="E921" s="19"/>
      <c r="F921" s="13">
        <f>IF(B921="","",IFERROR(INDEX(Leases!$B$2:$B$101,MATCH(B921,Leases!$A$2:$A$101,0)),""))</f>
      </c>
      <c r="G921" s="16">
        <f>IF(A921="","",MONTH(A921))</f>
      </c>
      <c r="H921" s="22">
        <f>IF(A921="",0,IF(YEAR(A921)&lt;&gt;Properties!$C$5,0,N(D921)*IFERROR(INDEX(Lists!$B$1:$B$7,MATCH(C921,Lists!$A$1:$A$7,0)),0)))</f>
      </c>
      <c r="I921" s="22">
        <f>IF(A921="",0,IF(YEAR(A921)&lt;&gt;Properties!$C$5,0,N(D921)*IFERROR(INDEX(Lists!$C$1:$C$7,MATCH(C921,Lists!$A$1:$A$7,0)),0)))</f>
      </c>
      <c r="J921" s="22">
        <f>IF(A921="",0,IF(YEAR(A921)&lt;&gt;Properties!$C$5,0,N(D921)*IFERROR(INDEX(Lists!$D$1:$D$7,MATCH(C921,Lists!$A$1:$A$7,0)),0)))</f>
      </c>
    </row>
    <row r="922" spans="1:10" x14ac:dyDescent="0.25">
      <c r="A922" s="11"/>
      <c r="B922" s="19"/>
      <c r="C922" s="19"/>
      <c r="D922" s="23"/>
      <c r="E922" s="19"/>
      <c r="F922" s="13">
        <f>IF(B922="","",IFERROR(INDEX(Leases!$B$2:$B$101,MATCH(B922,Leases!$A$2:$A$101,0)),""))</f>
      </c>
      <c r="G922" s="16">
        <f>IF(A922="","",MONTH(A922))</f>
      </c>
      <c r="H922" s="22">
        <f>IF(A922="",0,IF(YEAR(A922)&lt;&gt;Properties!$C$5,0,N(D922)*IFERROR(INDEX(Lists!$B$1:$B$7,MATCH(C922,Lists!$A$1:$A$7,0)),0)))</f>
      </c>
      <c r="I922" s="22">
        <f>IF(A922="",0,IF(YEAR(A922)&lt;&gt;Properties!$C$5,0,N(D922)*IFERROR(INDEX(Lists!$C$1:$C$7,MATCH(C922,Lists!$A$1:$A$7,0)),0)))</f>
      </c>
      <c r="J922" s="22">
        <f>IF(A922="",0,IF(YEAR(A922)&lt;&gt;Properties!$C$5,0,N(D922)*IFERROR(INDEX(Lists!$D$1:$D$7,MATCH(C922,Lists!$A$1:$A$7,0)),0)))</f>
      </c>
    </row>
    <row r="923" spans="1:10" x14ac:dyDescent="0.25">
      <c r="A923" s="11"/>
      <c r="B923" s="19"/>
      <c r="C923" s="19"/>
      <c r="D923" s="23"/>
      <c r="E923" s="19"/>
      <c r="F923" s="13">
        <f>IF(B923="","",IFERROR(INDEX(Leases!$B$2:$B$101,MATCH(B923,Leases!$A$2:$A$101,0)),""))</f>
      </c>
      <c r="G923" s="16">
        <f>IF(A923="","",MONTH(A923))</f>
      </c>
      <c r="H923" s="22">
        <f>IF(A923="",0,IF(YEAR(A923)&lt;&gt;Properties!$C$5,0,N(D923)*IFERROR(INDEX(Lists!$B$1:$B$7,MATCH(C923,Lists!$A$1:$A$7,0)),0)))</f>
      </c>
      <c r="I923" s="22">
        <f>IF(A923="",0,IF(YEAR(A923)&lt;&gt;Properties!$C$5,0,N(D923)*IFERROR(INDEX(Lists!$C$1:$C$7,MATCH(C923,Lists!$A$1:$A$7,0)),0)))</f>
      </c>
      <c r="J923" s="22">
        <f>IF(A923="",0,IF(YEAR(A923)&lt;&gt;Properties!$C$5,0,N(D923)*IFERROR(INDEX(Lists!$D$1:$D$7,MATCH(C923,Lists!$A$1:$A$7,0)),0)))</f>
      </c>
    </row>
    <row r="924" spans="1:10" x14ac:dyDescent="0.25">
      <c r="A924" s="11"/>
      <c r="B924" s="19"/>
      <c r="C924" s="19"/>
      <c r="D924" s="23"/>
      <c r="E924" s="19"/>
      <c r="F924" s="13">
        <f>IF(B924="","",IFERROR(INDEX(Leases!$B$2:$B$101,MATCH(B924,Leases!$A$2:$A$101,0)),""))</f>
      </c>
      <c r="G924" s="16">
        <f>IF(A924="","",MONTH(A924))</f>
      </c>
      <c r="H924" s="22">
        <f>IF(A924="",0,IF(YEAR(A924)&lt;&gt;Properties!$C$5,0,N(D924)*IFERROR(INDEX(Lists!$B$1:$B$7,MATCH(C924,Lists!$A$1:$A$7,0)),0)))</f>
      </c>
      <c r="I924" s="22">
        <f>IF(A924="",0,IF(YEAR(A924)&lt;&gt;Properties!$C$5,0,N(D924)*IFERROR(INDEX(Lists!$C$1:$C$7,MATCH(C924,Lists!$A$1:$A$7,0)),0)))</f>
      </c>
      <c r="J924" s="22">
        <f>IF(A924="",0,IF(YEAR(A924)&lt;&gt;Properties!$C$5,0,N(D924)*IFERROR(INDEX(Lists!$D$1:$D$7,MATCH(C924,Lists!$A$1:$A$7,0)),0)))</f>
      </c>
    </row>
    <row r="925" spans="1:10" x14ac:dyDescent="0.25">
      <c r="A925" s="11"/>
      <c r="B925" s="19"/>
      <c r="C925" s="19"/>
      <c r="D925" s="23"/>
      <c r="E925" s="19"/>
      <c r="F925" s="13">
        <f>IF(B925="","",IFERROR(INDEX(Leases!$B$2:$B$101,MATCH(B925,Leases!$A$2:$A$101,0)),""))</f>
      </c>
      <c r="G925" s="16">
        <f>IF(A925="","",MONTH(A925))</f>
      </c>
      <c r="H925" s="22">
        <f>IF(A925="",0,IF(YEAR(A925)&lt;&gt;Properties!$C$5,0,N(D925)*IFERROR(INDEX(Lists!$B$1:$B$7,MATCH(C925,Lists!$A$1:$A$7,0)),0)))</f>
      </c>
      <c r="I925" s="22">
        <f>IF(A925="",0,IF(YEAR(A925)&lt;&gt;Properties!$C$5,0,N(D925)*IFERROR(INDEX(Lists!$C$1:$C$7,MATCH(C925,Lists!$A$1:$A$7,0)),0)))</f>
      </c>
      <c r="J925" s="22">
        <f>IF(A925="",0,IF(YEAR(A925)&lt;&gt;Properties!$C$5,0,N(D925)*IFERROR(INDEX(Lists!$D$1:$D$7,MATCH(C925,Lists!$A$1:$A$7,0)),0)))</f>
      </c>
    </row>
    <row r="926" spans="1:10" x14ac:dyDescent="0.25">
      <c r="A926" s="11"/>
      <c r="B926" s="19"/>
      <c r="C926" s="19"/>
      <c r="D926" s="23"/>
      <c r="E926" s="19"/>
      <c r="F926" s="13">
        <f>IF(B926="","",IFERROR(INDEX(Leases!$B$2:$B$101,MATCH(B926,Leases!$A$2:$A$101,0)),""))</f>
      </c>
      <c r="G926" s="16">
        <f>IF(A926="","",MONTH(A926))</f>
      </c>
      <c r="H926" s="22">
        <f>IF(A926="",0,IF(YEAR(A926)&lt;&gt;Properties!$C$5,0,N(D926)*IFERROR(INDEX(Lists!$B$1:$B$7,MATCH(C926,Lists!$A$1:$A$7,0)),0)))</f>
      </c>
      <c r="I926" s="22">
        <f>IF(A926="",0,IF(YEAR(A926)&lt;&gt;Properties!$C$5,0,N(D926)*IFERROR(INDEX(Lists!$C$1:$C$7,MATCH(C926,Lists!$A$1:$A$7,0)),0)))</f>
      </c>
      <c r="J926" s="22">
        <f>IF(A926="",0,IF(YEAR(A926)&lt;&gt;Properties!$C$5,0,N(D926)*IFERROR(INDEX(Lists!$D$1:$D$7,MATCH(C926,Lists!$A$1:$A$7,0)),0)))</f>
      </c>
    </row>
    <row r="927" spans="1:10" x14ac:dyDescent="0.25">
      <c r="A927" s="11"/>
      <c r="B927" s="19"/>
      <c r="C927" s="19"/>
      <c r="D927" s="23"/>
      <c r="E927" s="19"/>
      <c r="F927" s="13">
        <f>IF(B927="","",IFERROR(INDEX(Leases!$B$2:$B$101,MATCH(B927,Leases!$A$2:$A$101,0)),""))</f>
      </c>
      <c r="G927" s="16">
        <f>IF(A927="","",MONTH(A927))</f>
      </c>
      <c r="H927" s="22">
        <f>IF(A927="",0,IF(YEAR(A927)&lt;&gt;Properties!$C$5,0,N(D927)*IFERROR(INDEX(Lists!$B$1:$B$7,MATCH(C927,Lists!$A$1:$A$7,0)),0)))</f>
      </c>
      <c r="I927" s="22">
        <f>IF(A927="",0,IF(YEAR(A927)&lt;&gt;Properties!$C$5,0,N(D927)*IFERROR(INDEX(Lists!$C$1:$C$7,MATCH(C927,Lists!$A$1:$A$7,0)),0)))</f>
      </c>
      <c r="J927" s="22">
        <f>IF(A927="",0,IF(YEAR(A927)&lt;&gt;Properties!$C$5,0,N(D927)*IFERROR(INDEX(Lists!$D$1:$D$7,MATCH(C927,Lists!$A$1:$A$7,0)),0)))</f>
      </c>
    </row>
    <row r="928" spans="1:10" x14ac:dyDescent="0.25">
      <c r="A928" s="11"/>
      <c r="B928" s="19"/>
      <c r="C928" s="19"/>
      <c r="D928" s="23"/>
      <c r="E928" s="19"/>
      <c r="F928" s="13">
        <f>IF(B928="","",IFERROR(INDEX(Leases!$B$2:$B$101,MATCH(B928,Leases!$A$2:$A$101,0)),""))</f>
      </c>
      <c r="G928" s="16">
        <f>IF(A928="","",MONTH(A928))</f>
      </c>
      <c r="H928" s="22">
        <f>IF(A928="",0,IF(YEAR(A928)&lt;&gt;Properties!$C$5,0,N(D928)*IFERROR(INDEX(Lists!$B$1:$B$7,MATCH(C928,Lists!$A$1:$A$7,0)),0)))</f>
      </c>
      <c r="I928" s="22">
        <f>IF(A928="",0,IF(YEAR(A928)&lt;&gt;Properties!$C$5,0,N(D928)*IFERROR(INDEX(Lists!$C$1:$C$7,MATCH(C928,Lists!$A$1:$A$7,0)),0)))</f>
      </c>
      <c r="J928" s="22">
        <f>IF(A928="",0,IF(YEAR(A928)&lt;&gt;Properties!$C$5,0,N(D928)*IFERROR(INDEX(Lists!$D$1:$D$7,MATCH(C928,Lists!$A$1:$A$7,0)),0)))</f>
      </c>
    </row>
    <row r="929" spans="1:10" x14ac:dyDescent="0.25">
      <c r="A929" s="11"/>
      <c r="B929" s="19"/>
      <c r="C929" s="19"/>
      <c r="D929" s="23"/>
      <c r="E929" s="19"/>
      <c r="F929" s="13">
        <f>IF(B929="","",IFERROR(INDEX(Leases!$B$2:$B$101,MATCH(B929,Leases!$A$2:$A$101,0)),""))</f>
      </c>
      <c r="G929" s="16">
        <f>IF(A929="","",MONTH(A929))</f>
      </c>
      <c r="H929" s="22">
        <f>IF(A929="",0,IF(YEAR(A929)&lt;&gt;Properties!$C$5,0,N(D929)*IFERROR(INDEX(Lists!$B$1:$B$7,MATCH(C929,Lists!$A$1:$A$7,0)),0)))</f>
      </c>
      <c r="I929" s="22">
        <f>IF(A929="",0,IF(YEAR(A929)&lt;&gt;Properties!$C$5,0,N(D929)*IFERROR(INDEX(Lists!$C$1:$C$7,MATCH(C929,Lists!$A$1:$A$7,0)),0)))</f>
      </c>
      <c r="J929" s="22">
        <f>IF(A929="",0,IF(YEAR(A929)&lt;&gt;Properties!$C$5,0,N(D929)*IFERROR(INDEX(Lists!$D$1:$D$7,MATCH(C929,Lists!$A$1:$A$7,0)),0)))</f>
      </c>
    </row>
    <row r="930" spans="1:10" x14ac:dyDescent="0.25">
      <c r="A930" s="11"/>
      <c r="B930" s="19"/>
      <c r="C930" s="19"/>
      <c r="D930" s="23"/>
      <c r="E930" s="19"/>
      <c r="F930" s="13">
        <f>IF(B930="","",IFERROR(INDEX(Leases!$B$2:$B$101,MATCH(B930,Leases!$A$2:$A$101,0)),""))</f>
      </c>
      <c r="G930" s="16">
        <f>IF(A930="","",MONTH(A930))</f>
      </c>
      <c r="H930" s="22">
        <f>IF(A930="",0,IF(YEAR(A930)&lt;&gt;Properties!$C$5,0,N(D930)*IFERROR(INDEX(Lists!$B$1:$B$7,MATCH(C930,Lists!$A$1:$A$7,0)),0)))</f>
      </c>
      <c r="I930" s="22">
        <f>IF(A930="",0,IF(YEAR(A930)&lt;&gt;Properties!$C$5,0,N(D930)*IFERROR(INDEX(Lists!$C$1:$C$7,MATCH(C930,Lists!$A$1:$A$7,0)),0)))</f>
      </c>
      <c r="J930" s="22">
        <f>IF(A930="",0,IF(YEAR(A930)&lt;&gt;Properties!$C$5,0,N(D930)*IFERROR(INDEX(Lists!$D$1:$D$7,MATCH(C930,Lists!$A$1:$A$7,0)),0)))</f>
      </c>
    </row>
    <row r="931" spans="1:10" x14ac:dyDescent="0.25">
      <c r="A931" s="11"/>
      <c r="B931" s="19"/>
      <c r="C931" s="19"/>
      <c r="D931" s="23"/>
      <c r="E931" s="19"/>
      <c r="F931" s="13">
        <f>IF(B931="","",IFERROR(INDEX(Leases!$B$2:$B$101,MATCH(B931,Leases!$A$2:$A$101,0)),""))</f>
      </c>
      <c r="G931" s="16">
        <f>IF(A931="","",MONTH(A931))</f>
      </c>
      <c r="H931" s="22">
        <f>IF(A931="",0,IF(YEAR(A931)&lt;&gt;Properties!$C$5,0,N(D931)*IFERROR(INDEX(Lists!$B$1:$B$7,MATCH(C931,Lists!$A$1:$A$7,0)),0)))</f>
      </c>
      <c r="I931" s="22">
        <f>IF(A931="",0,IF(YEAR(A931)&lt;&gt;Properties!$C$5,0,N(D931)*IFERROR(INDEX(Lists!$C$1:$C$7,MATCH(C931,Lists!$A$1:$A$7,0)),0)))</f>
      </c>
      <c r="J931" s="22">
        <f>IF(A931="",0,IF(YEAR(A931)&lt;&gt;Properties!$C$5,0,N(D931)*IFERROR(INDEX(Lists!$D$1:$D$7,MATCH(C931,Lists!$A$1:$A$7,0)),0)))</f>
      </c>
    </row>
    <row r="932" spans="1:10" x14ac:dyDescent="0.25">
      <c r="A932" s="11"/>
      <c r="B932" s="19"/>
      <c r="C932" s="19"/>
      <c r="D932" s="23"/>
      <c r="E932" s="19"/>
      <c r="F932" s="13">
        <f>IF(B932="","",IFERROR(INDEX(Leases!$B$2:$B$101,MATCH(B932,Leases!$A$2:$A$101,0)),""))</f>
      </c>
      <c r="G932" s="16">
        <f>IF(A932="","",MONTH(A932))</f>
      </c>
      <c r="H932" s="22">
        <f>IF(A932="",0,IF(YEAR(A932)&lt;&gt;Properties!$C$5,0,N(D932)*IFERROR(INDEX(Lists!$B$1:$B$7,MATCH(C932,Lists!$A$1:$A$7,0)),0)))</f>
      </c>
      <c r="I932" s="22">
        <f>IF(A932="",0,IF(YEAR(A932)&lt;&gt;Properties!$C$5,0,N(D932)*IFERROR(INDEX(Lists!$C$1:$C$7,MATCH(C932,Lists!$A$1:$A$7,0)),0)))</f>
      </c>
      <c r="J932" s="22">
        <f>IF(A932="",0,IF(YEAR(A932)&lt;&gt;Properties!$C$5,0,N(D932)*IFERROR(INDEX(Lists!$D$1:$D$7,MATCH(C932,Lists!$A$1:$A$7,0)),0)))</f>
      </c>
    </row>
    <row r="933" spans="1:10" x14ac:dyDescent="0.25">
      <c r="A933" s="11"/>
      <c r="B933" s="19"/>
      <c r="C933" s="19"/>
      <c r="D933" s="23"/>
      <c r="E933" s="19"/>
      <c r="F933" s="13">
        <f>IF(B933="","",IFERROR(INDEX(Leases!$B$2:$B$101,MATCH(B933,Leases!$A$2:$A$101,0)),""))</f>
      </c>
      <c r="G933" s="16">
        <f>IF(A933="","",MONTH(A933))</f>
      </c>
      <c r="H933" s="22">
        <f>IF(A933="",0,IF(YEAR(A933)&lt;&gt;Properties!$C$5,0,N(D933)*IFERROR(INDEX(Lists!$B$1:$B$7,MATCH(C933,Lists!$A$1:$A$7,0)),0)))</f>
      </c>
      <c r="I933" s="22">
        <f>IF(A933="",0,IF(YEAR(A933)&lt;&gt;Properties!$C$5,0,N(D933)*IFERROR(INDEX(Lists!$C$1:$C$7,MATCH(C933,Lists!$A$1:$A$7,0)),0)))</f>
      </c>
      <c r="J933" s="22">
        <f>IF(A933="",0,IF(YEAR(A933)&lt;&gt;Properties!$C$5,0,N(D933)*IFERROR(INDEX(Lists!$D$1:$D$7,MATCH(C933,Lists!$A$1:$A$7,0)),0)))</f>
      </c>
    </row>
    <row r="934" spans="1:10" x14ac:dyDescent="0.25">
      <c r="A934" s="11"/>
      <c r="B934" s="19"/>
      <c r="C934" s="19"/>
      <c r="D934" s="23"/>
      <c r="E934" s="19"/>
      <c r="F934" s="13">
        <f>IF(B934="","",IFERROR(INDEX(Leases!$B$2:$B$101,MATCH(B934,Leases!$A$2:$A$101,0)),""))</f>
      </c>
      <c r="G934" s="16">
        <f>IF(A934="","",MONTH(A934))</f>
      </c>
      <c r="H934" s="22">
        <f>IF(A934="",0,IF(YEAR(A934)&lt;&gt;Properties!$C$5,0,N(D934)*IFERROR(INDEX(Lists!$B$1:$B$7,MATCH(C934,Lists!$A$1:$A$7,0)),0)))</f>
      </c>
      <c r="I934" s="22">
        <f>IF(A934="",0,IF(YEAR(A934)&lt;&gt;Properties!$C$5,0,N(D934)*IFERROR(INDEX(Lists!$C$1:$C$7,MATCH(C934,Lists!$A$1:$A$7,0)),0)))</f>
      </c>
      <c r="J934" s="22">
        <f>IF(A934="",0,IF(YEAR(A934)&lt;&gt;Properties!$C$5,0,N(D934)*IFERROR(INDEX(Lists!$D$1:$D$7,MATCH(C934,Lists!$A$1:$A$7,0)),0)))</f>
      </c>
    </row>
    <row r="935" spans="1:10" x14ac:dyDescent="0.25">
      <c r="A935" s="11"/>
      <c r="B935" s="19"/>
      <c r="C935" s="19"/>
      <c r="D935" s="23"/>
      <c r="E935" s="19"/>
      <c r="F935" s="13">
        <f>IF(B935="","",IFERROR(INDEX(Leases!$B$2:$B$101,MATCH(B935,Leases!$A$2:$A$101,0)),""))</f>
      </c>
      <c r="G935" s="16">
        <f>IF(A935="","",MONTH(A935))</f>
      </c>
      <c r="H935" s="22">
        <f>IF(A935="",0,IF(YEAR(A935)&lt;&gt;Properties!$C$5,0,N(D935)*IFERROR(INDEX(Lists!$B$1:$B$7,MATCH(C935,Lists!$A$1:$A$7,0)),0)))</f>
      </c>
      <c r="I935" s="22">
        <f>IF(A935="",0,IF(YEAR(A935)&lt;&gt;Properties!$C$5,0,N(D935)*IFERROR(INDEX(Lists!$C$1:$C$7,MATCH(C935,Lists!$A$1:$A$7,0)),0)))</f>
      </c>
      <c r="J935" s="22">
        <f>IF(A935="",0,IF(YEAR(A935)&lt;&gt;Properties!$C$5,0,N(D935)*IFERROR(INDEX(Lists!$D$1:$D$7,MATCH(C935,Lists!$A$1:$A$7,0)),0)))</f>
      </c>
    </row>
    <row r="936" spans="1:10" x14ac:dyDescent="0.25">
      <c r="A936" s="11"/>
      <c r="B936" s="19"/>
      <c r="C936" s="19"/>
      <c r="D936" s="23"/>
      <c r="E936" s="19"/>
      <c r="F936" s="13">
        <f>IF(B936="","",IFERROR(INDEX(Leases!$B$2:$B$101,MATCH(B936,Leases!$A$2:$A$101,0)),""))</f>
      </c>
      <c r="G936" s="16">
        <f>IF(A936="","",MONTH(A936))</f>
      </c>
      <c r="H936" s="22">
        <f>IF(A936="",0,IF(YEAR(A936)&lt;&gt;Properties!$C$5,0,N(D936)*IFERROR(INDEX(Lists!$B$1:$B$7,MATCH(C936,Lists!$A$1:$A$7,0)),0)))</f>
      </c>
      <c r="I936" s="22">
        <f>IF(A936="",0,IF(YEAR(A936)&lt;&gt;Properties!$C$5,0,N(D936)*IFERROR(INDEX(Lists!$C$1:$C$7,MATCH(C936,Lists!$A$1:$A$7,0)),0)))</f>
      </c>
      <c r="J936" s="22">
        <f>IF(A936="",0,IF(YEAR(A936)&lt;&gt;Properties!$C$5,0,N(D936)*IFERROR(INDEX(Lists!$D$1:$D$7,MATCH(C936,Lists!$A$1:$A$7,0)),0)))</f>
      </c>
    </row>
    <row r="937" spans="1:10" x14ac:dyDescent="0.25">
      <c r="A937" s="11"/>
      <c r="B937" s="19"/>
      <c r="C937" s="19"/>
      <c r="D937" s="23"/>
      <c r="E937" s="19"/>
      <c r="F937" s="13">
        <f>IF(B937="","",IFERROR(INDEX(Leases!$B$2:$B$101,MATCH(B937,Leases!$A$2:$A$101,0)),""))</f>
      </c>
      <c r="G937" s="16">
        <f>IF(A937="","",MONTH(A937))</f>
      </c>
      <c r="H937" s="22">
        <f>IF(A937="",0,IF(YEAR(A937)&lt;&gt;Properties!$C$5,0,N(D937)*IFERROR(INDEX(Lists!$B$1:$B$7,MATCH(C937,Lists!$A$1:$A$7,0)),0)))</f>
      </c>
      <c r="I937" s="22">
        <f>IF(A937="",0,IF(YEAR(A937)&lt;&gt;Properties!$C$5,0,N(D937)*IFERROR(INDEX(Lists!$C$1:$C$7,MATCH(C937,Lists!$A$1:$A$7,0)),0)))</f>
      </c>
      <c r="J937" s="22">
        <f>IF(A937="",0,IF(YEAR(A937)&lt;&gt;Properties!$C$5,0,N(D937)*IFERROR(INDEX(Lists!$D$1:$D$7,MATCH(C937,Lists!$A$1:$A$7,0)),0)))</f>
      </c>
    </row>
    <row r="938" spans="1:10" x14ac:dyDescent="0.25">
      <c r="A938" s="11"/>
      <c r="B938" s="19"/>
      <c r="C938" s="19"/>
      <c r="D938" s="23"/>
      <c r="E938" s="19"/>
      <c r="F938" s="13">
        <f>IF(B938="","",IFERROR(INDEX(Leases!$B$2:$B$101,MATCH(B938,Leases!$A$2:$A$101,0)),""))</f>
      </c>
      <c r="G938" s="16">
        <f>IF(A938="","",MONTH(A938))</f>
      </c>
      <c r="H938" s="22">
        <f>IF(A938="",0,IF(YEAR(A938)&lt;&gt;Properties!$C$5,0,N(D938)*IFERROR(INDEX(Lists!$B$1:$B$7,MATCH(C938,Lists!$A$1:$A$7,0)),0)))</f>
      </c>
      <c r="I938" s="22">
        <f>IF(A938="",0,IF(YEAR(A938)&lt;&gt;Properties!$C$5,0,N(D938)*IFERROR(INDEX(Lists!$C$1:$C$7,MATCH(C938,Lists!$A$1:$A$7,0)),0)))</f>
      </c>
      <c r="J938" s="22">
        <f>IF(A938="",0,IF(YEAR(A938)&lt;&gt;Properties!$C$5,0,N(D938)*IFERROR(INDEX(Lists!$D$1:$D$7,MATCH(C938,Lists!$A$1:$A$7,0)),0)))</f>
      </c>
    </row>
    <row r="939" spans="1:10" x14ac:dyDescent="0.25">
      <c r="A939" s="11"/>
      <c r="B939" s="19"/>
      <c r="C939" s="19"/>
      <c r="D939" s="23"/>
      <c r="E939" s="19"/>
      <c r="F939" s="13">
        <f>IF(B939="","",IFERROR(INDEX(Leases!$B$2:$B$101,MATCH(B939,Leases!$A$2:$A$101,0)),""))</f>
      </c>
      <c r="G939" s="16">
        <f>IF(A939="","",MONTH(A939))</f>
      </c>
      <c r="H939" s="22">
        <f>IF(A939="",0,IF(YEAR(A939)&lt;&gt;Properties!$C$5,0,N(D939)*IFERROR(INDEX(Lists!$B$1:$B$7,MATCH(C939,Lists!$A$1:$A$7,0)),0)))</f>
      </c>
      <c r="I939" s="22">
        <f>IF(A939="",0,IF(YEAR(A939)&lt;&gt;Properties!$C$5,0,N(D939)*IFERROR(INDEX(Lists!$C$1:$C$7,MATCH(C939,Lists!$A$1:$A$7,0)),0)))</f>
      </c>
      <c r="J939" s="22">
        <f>IF(A939="",0,IF(YEAR(A939)&lt;&gt;Properties!$C$5,0,N(D939)*IFERROR(INDEX(Lists!$D$1:$D$7,MATCH(C939,Lists!$A$1:$A$7,0)),0)))</f>
      </c>
    </row>
    <row r="940" spans="1:10" x14ac:dyDescent="0.25">
      <c r="A940" s="11"/>
      <c r="B940" s="19"/>
      <c r="C940" s="19"/>
      <c r="D940" s="23"/>
      <c r="E940" s="19"/>
      <c r="F940" s="13">
        <f>IF(B940="","",IFERROR(INDEX(Leases!$B$2:$B$101,MATCH(B940,Leases!$A$2:$A$101,0)),""))</f>
      </c>
      <c r="G940" s="16">
        <f>IF(A940="","",MONTH(A940))</f>
      </c>
      <c r="H940" s="22">
        <f>IF(A940="",0,IF(YEAR(A940)&lt;&gt;Properties!$C$5,0,N(D940)*IFERROR(INDEX(Lists!$B$1:$B$7,MATCH(C940,Lists!$A$1:$A$7,0)),0)))</f>
      </c>
      <c r="I940" s="22">
        <f>IF(A940="",0,IF(YEAR(A940)&lt;&gt;Properties!$C$5,0,N(D940)*IFERROR(INDEX(Lists!$C$1:$C$7,MATCH(C940,Lists!$A$1:$A$7,0)),0)))</f>
      </c>
      <c r="J940" s="22">
        <f>IF(A940="",0,IF(YEAR(A940)&lt;&gt;Properties!$C$5,0,N(D940)*IFERROR(INDEX(Lists!$D$1:$D$7,MATCH(C940,Lists!$A$1:$A$7,0)),0)))</f>
      </c>
    </row>
    <row r="941" spans="1:10" x14ac:dyDescent="0.25">
      <c r="A941" s="11"/>
      <c r="B941" s="19"/>
      <c r="C941" s="19"/>
      <c r="D941" s="23"/>
      <c r="E941" s="19"/>
      <c r="F941" s="13">
        <f>IF(B941="","",IFERROR(INDEX(Leases!$B$2:$B$101,MATCH(B941,Leases!$A$2:$A$101,0)),""))</f>
      </c>
      <c r="G941" s="16">
        <f>IF(A941="","",MONTH(A941))</f>
      </c>
      <c r="H941" s="22">
        <f>IF(A941="",0,IF(YEAR(A941)&lt;&gt;Properties!$C$5,0,N(D941)*IFERROR(INDEX(Lists!$B$1:$B$7,MATCH(C941,Lists!$A$1:$A$7,0)),0)))</f>
      </c>
      <c r="I941" s="22">
        <f>IF(A941="",0,IF(YEAR(A941)&lt;&gt;Properties!$C$5,0,N(D941)*IFERROR(INDEX(Lists!$C$1:$C$7,MATCH(C941,Lists!$A$1:$A$7,0)),0)))</f>
      </c>
      <c r="J941" s="22">
        <f>IF(A941="",0,IF(YEAR(A941)&lt;&gt;Properties!$C$5,0,N(D941)*IFERROR(INDEX(Lists!$D$1:$D$7,MATCH(C941,Lists!$A$1:$A$7,0)),0)))</f>
      </c>
    </row>
    <row r="942" spans="1:10" x14ac:dyDescent="0.25">
      <c r="A942" s="11"/>
      <c r="B942" s="19"/>
      <c r="C942" s="19"/>
      <c r="D942" s="23"/>
      <c r="E942" s="19"/>
      <c r="F942" s="13">
        <f>IF(B942="","",IFERROR(INDEX(Leases!$B$2:$B$101,MATCH(B942,Leases!$A$2:$A$101,0)),""))</f>
      </c>
      <c r="G942" s="16">
        <f>IF(A942="","",MONTH(A942))</f>
      </c>
      <c r="H942" s="22">
        <f>IF(A942="",0,IF(YEAR(A942)&lt;&gt;Properties!$C$5,0,N(D942)*IFERROR(INDEX(Lists!$B$1:$B$7,MATCH(C942,Lists!$A$1:$A$7,0)),0)))</f>
      </c>
      <c r="I942" s="22">
        <f>IF(A942="",0,IF(YEAR(A942)&lt;&gt;Properties!$C$5,0,N(D942)*IFERROR(INDEX(Lists!$C$1:$C$7,MATCH(C942,Lists!$A$1:$A$7,0)),0)))</f>
      </c>
      <c r="J942" s="22">
        <f>IF(A942="",0,IF(YEAR(A942)&lt;&gt;Properties!$C$5,0,N(D942)*IFERROR(INDEX(Lists!$D$1:$D$7,MATCH(C942,Lists!$A$1:$A$7,0)),0)))</f>
      </c>
    </row>
    <row r="943" spans="1:10" x14ac:dyDescent="0.25">
      <c r="A943" s="11"/>
      <c r="B943" s="19"/>
      <c r="C943" s="19"/>
      <c r="D943" s="23"/>
      <c r="E943" s="19"/>
      <c r="F943" s="13">
        <f>IF(B943="","",IFERROR(INDEX(Leases!$B$2:$B$101,MATCH(B943,Leases!$A$2:$A$101,0)),""))</f>
      </c>
      <c r="G943" s="16">
        <f>IF(A943="","",MONTH(A943))</f>
      </c>
      <c r="H943" s="22">
        <f>IF(A943="",0,IF(YEAR(A943)&lt;&gt;Properties!$C$5,0,N(D943)*IFERROR(INDEX(Lists!$B$1:$B$7,MATCH(C943,Lists!$A$1:$A$7,0)),0)))</f>
      </c>
      <c r="I943" s="22">
        <f>IF(A943="",0,IF(YEAR(A943)&lt;&gt;Properties!$C$5,0,N(D943)*IFERROR(INDEX(Lists!$C$1:$C$7,MATCH(C943,Lists!$A$1:$A$7,0)),0)))</f>
      </c>
      <c r="J943" s="22">
        <f>IF(A943="",0,IF(YEAR(A943)&lt;&gt;Properties!$C$5,0,N(D943)*IFERROR(INDEX(Lists!$D$1:$D$7,MATCH(C943,Lists!$A$1:$A$7,0)),0)))</f>
      </c>
    </row>
    <row r="944" spans="1:10" x14ac:dyDescent="0.25">
      <c r="A944" s="11"/>
      <c r="B944" s="19"/>
      <c r="C944" s="19"/>
      <c r="D944" s="23"/>
      <c r="E944" s="19"/>
      <c r="F944" s="13">
        <f>IF(B944="","",IFERROR(INDEX(Leases!$B$2:$B$101,MATCH(B944,Leases!$A$2:$A$101,0)),""))</f>
      </c>
      <c r="G944" s="16">
        <f>IF(A944="","",MONTH(A944))</f>
      </c>
      <c r="H944" s="22">
        <f>IF(A944="",0,IF(YEAR(A944)&lt;&gt;Properties!$C$5,0,N(D944)*IFERROR(INDEX(Lists!$B$1:$B$7,MATCH(C944,Lists!$A$1:$A$7,0)),0)))</f>
      </c>
      <c r="I944" s="22">
        <f>IF(A944="",0,IF(YEAR(A944)&lt;&gt;Properties!$C$5,0,N(D944)*IFERROR(INDEX(Lists!$C$1:$C$7,MATCH(C944,Lists!$A$1:$A$7,0)),0)))</f>
      </c>
      <c r="J944" s="22">
        <f>IF(A944="",0,IF(YEAR(A944)&lt;&gt;Properties!$C$5,0,N(D944)*IFERROR(INDEX(Lists!$D$1:$D$7,MATCH(C944,Lists!$A$1:$A$7,0)),0)))</f>
      </c>
    </row>
    <row r="945" spans="1:10" x14ac:dyDescent="0.25">
      <c r="A945" s="11"/>
      <c r="B945" s="19"/>
      <c r="C945" s="19"/>
      <c r="D945" s="23"/>
      <c r="E945" s="19"/>
      <c r="F945" s="13">
        <f>IF(B945="","",IFERROR(INDEX(Leases!$B$2:$B$101,MATCH(B945,Leases!$A$2:$A$101,0)),""))</f>
      </c>
      <c r="G945" s="16">
        <f>IF(A945="","",MONTH(A945))</f>
      </c>
      <c r="H945" s="22">
        <f>IF(A945="",0,IF(YEAR(A945)&lt;&gt;Properties!$C$5,0,N(D945)*IFERROR(INDEX(Lists!$B$1:$B$7,MATCH(C945,Lists!$A$1:$A$7,0)),0)))</f>
      </c>
      <c r="I945" s="22">
        <f>IF(A945="",0,IF(YEAR(A945)&lt;&gt;Properties!$C$5,0,N(D945)*IFERROR(INDEX(Lists!$C$1:$C$7,MATCH(C945,Lists!$A$1:$A$7,0)),0)))</f>
      </c>
      <c r="J945" s="22">
        <f>IF(A945="",0,IF(YEAR(A945)&lt;&gt;Properties!$C$5,0,N(D945)*IFERROR(INDEX(Lists!$D$1:$D$7,MATCH(C945,Lists!$A$1:$A$7,0)),0)))</f>
      </c>
    </row>
    <row r="946" spans="1:10" x14ac:dyDescent="0.25">
      <c r="A946" s="11"/>
      <c r="B946" s="19"/>
      <c r="C946" s="19"/>
      <c r="D946" s="23"/>
      <c r="E946" s="19"/>
      <c r="F946" s="13">
        <f>IF(B946="","",IFERROR(INDEX(Leases!$B$2:$B$101,MATCH(B946,Leases!$A$2:$A$101,0)),""))</f>
      </c>
      <c r="G946" s="16">
        <f>IF(A946="","",MONTH(A946))</f>
      </c>
      <c r="H946" s="22">
        <f>IF(A946="",0,IF(YEAR(A946)&lt;&gt;Properties!$C$5,0,N(D946)*IFERROR(INDEX(Lists!$B$1:$B$7,MATCH(C946,Lists!$A$1:$A$7,0)),0)))</f>
      </c>
      <c r="I946" s="22">
        <f>IF(A946="",0,IF(YEAR(A946)&lt;&gt;Properties!$C$5,0,N(D946)*IFERROR(INDEX(Lists!$C$1:$C$7,MATCH(C946,Lists!$A$1:$A$7,0)),0)))</f>
      </c>
      <c r="J946" s="22">
        <f>IF(A946="",0,IF(YEAR(A946)&lt;&gt;Properties!$C$5,0,N(D946)*IFERROR(INDEX(Lists!$D$1:$D$7,MATCH(C946,Lists!$A$1:$A$7,0)),0)))</f>
      </c>
    </row>
    <row r="947" spans="1:10" x14ac:dyDescent="0.25">
      <c r="A947" s="11"/>
      <c r="B947" s="19"/>
      <c r="C947" s="19"/>
      <c r="D947" s="23"/>
      <c r="E947" s="19"/>
      <c r="F947" s="13">
        <f>IF(B947="","",IFERROR(INDEX(Leases!$B$2:$B$101,MATCH(B947,Leases!$A$2:$A$101,0)),""))</f>
      </c>
      <c r="G947" s="16">
        <f>IF(A947="","",MONTH(A947))</f>
      </c>
      <c r="H947" s="22">
        <f>IF(A947="",0,IF(YEAR(A947)&lt;&gt;Properties!$C$5,0,N(D947)*IFERROR(INDEX(Lists!$B$1:$B$7,MATCH(C947,Lists!$A$1:$A$7,0)),0)))</f>
      </c>
      <c r="I947" s="22">
        <f>IF(A947="",0,IF(YEAR(A947)&lt;&gt;Properties!$C$5,0,N(D947)*IFERROR(INDEX(Lists!$C$1:$C$7,MATCH(C947,Lists!$A$1:$A$7,0)),0)))</f>
      </c>
      <c r="J947" s="22">
        <f>IF(A947="",0,IF(YEAR(A947)&lt;&gt;Properties!$C$5,0,N(D947)*IFERROR(INDEX(Lists!$D$1:$D$7,MATCH(C947,Lists!$A$1:$A$7,0)),0)))</f>
      </c>
    </row>
    <row r="948" spans="1:10" x14ac:dyDescent="0.25">
      <c r="A948" s="11"/>
      <c r="B948" s="19"/>
      <c r="C948" s="19"/>
      <c r="D948" s="23"/>
      <c r="E948" s="19"/>
      <c r="F948" s="13">
        <f>IF(B948="","",IFERROR(INDEX(Leases!$B$2:$B$101,MATCH(B948,Leases!$A$2:$A$101,0)),""))</f>
      </c>
      <c r="G948" s="16">
        <f>IF(A948="","",MONTH(A948))</f>
      </c>
      <c r="H948" s="22">
        <f>IF(A948="",0,IF(YEAR(A948)&lt;&gt;Properties!$C$5,0,N(D948)*IFERROR(INDEX(Lists!$B$1:$B$7,MATCH(C948,Lists!$A$1:$A$7,0)),0)))</f>
      </c>
      <c r="I948" s="22">
        <f>IF(A948="",0,IF(YEAR(A948)&lt;&gt;Properties!$C$5,0,N(D948)*IFERROR(INDEX(Lists!$C$1:$C$7,MATCH(C948,Lists!$A$1:$A$7,0)),0)))</f>
      </c>
      <c r="J948" s="22">
        <f>IF(A948="",0,IF(YEAR(A948)&lt;&gt;Properties!$C$5,0,N(D948)*IFERROR(INDEX(Lists!$D$1:$D$7,MATCH(C948,Lists!$A$1:$A$7,0)),0)))</f>
      </c>
    </row>
    <row r="949" spans="1:10" x14ac:dyDescent="0.25">
      <c r="A949" s="11"/>
      <c r="B949" s="19"/>
      <c r="C949" s="19"/>
      <c r="D949" s="23"/>
      <c r="E949" s="19"/>
      <c r="F949" s="13">
        <f>IF(B949="","",IFERROR(INDEX(Leases!$B$2:$B$101,MATCH(B949,Leases!$A$2:$A$101,0)),""))</f>
      </c>
      <c r="G949" s="16">
        <f>IF(A949="","",MONTH(A949))</f>
      </c>
      <c r="H949" s="22">
        <f>IF(A949="",0,IF(YEAR(A949)&lt;&gt;Properties!$C$5,0,N(D949)*IFERROR(INDEX(Lists!$B$1:$B$7,MATCH(C949,Lists!$A$1:$A$7,0)),0)))</f>
      </c>
      <c r="I949" s="22">
        <f>IF(A949="",0,IF(YEAR(A949)&lt;&gt;Properties!$C$5,0,N(D949)*IFERROR(INDEX(Lists!$C$1:$C$7,MATCH(C949,Lists!$A$1:$A$7,0)),0)))</f>
      </c>
      <c r="J949" s="22">
        <f>IF(A949="",0,IF(YEAR(A949)&lt;&gt;Properties!$C$5,0,N(D949)*IFERROR(INDEX(Lists!$D$1:$D$7,MATCH(C949,Lists!$A$1:$A$7,0)),0)))</f>
      </c>
    </row>
    <row r="950" spans="1:10" x14ac:dyDescent="0.25">
      <c r="A950" s="11"/>
      <c r="B950" s="19"/>
      <c r="C950" s="19"/>
      <c r="D950" s="23"/>
      <c r="E950" s="19"/>
      <c r="F950" s="13">
        <f>IF(B950="","",IFERROR(INDEX(Leases!$B$2:$B$101,MATCH(B950,Leases!$A$2:$A$101,0)),""))</f>
      </c>
      <c r="G950" s="16">
        <f>IF(A950="","",MONTH(A950))</f>
      </c>
      <c r="H950" s="22">
        <f>IF(A950="",0,IF(YEAR(A950)&lt;&gt;Properties!$C$5,0,N(D950)*IFERROR(INDEX(Lists!$B$1:$B$7,MATCH(C950,Lists!$A$1:$A$7,0)),0)))</f>
      </c>
      <c r="I950" s="22">
        <f>IF(A950="",0,IF(YEAR(A950)&lt;&gt;Properties!$C$5,0,N(D950)*IFERROR(INDEX(Lists!$C$1:$C$7,MATCH(C950,Lists!$A$1:$A$7,0)),0)))</f>
      </c>
      <c r="J950" s="22">
        <f>IF(A950="",0,IF(YEAR(A950)&lt;&gt;Properties!$C$5,0,N(D950)*IFERROR(INDEX(Lists!$D$1:$D$7,MATCH(C950,Lists!$A$1:$A$7,0)),0)))</f>
      </c>
    </row>
    <row r="951" spans="1:10" x14ac:dyDescent="0.25">
      <c r="A951" s="11"/>
      <c r="B951" s="19"/>
      <c r="C951" s="19"/>
      <c r="D951" s="23"/>
      <c r="E951" s="19"/>
      <c r="F951" s="13">
        <f>IF(B951="","",IFERROR(INDEX(Leases!$B$2:$B$101,MATCH(B951,Leases!$A$2:$A$101,0)),""))</f>
      </c>
      <c r="G951" s="16">
        <f>IF(A951="","",MONTH(A951))</f>
      </c>
      <c r="H951" s="22">
        <f>IF(A951="",0,IF(YEAR(A951)&lt;&gt;Properties!$C$5,0,N(D951)*IFERROR(INDEX(Lists!$B$1:$B$7,MATCH(C951,Lists!$A$1:$A$7,0)),0)))</f>
      </c>
      <c r="I951" s="22">
        <f>IF(A951="",0,IF(YEAR(A951)&lt;&gt;Properties!$C$5,0,N(D951)*IFERROR(INDEX(Lists!$C$1:$C$7,MATCH(C951,Lists!$A$1:$A$7,0)),0)))</f>
      </c>
      <c r="J951" s="22">
        <f>IF(A951="",0,IF(YEAR(A951)&lt;&gt;Properties!$C$5,0,N(D951)*IFERROR(INDEX(Lists!$D$1:$D$7,MATCH(C951,Lists!$A$1:$A$7,0)),0)))</f>
      </c>
    </row>
    <row r="952" spans="1:10" x14ac:dyDescent="0.25">
      <c r="A952" s="11"/>
      <c r="B952" s="19"/>
      <c r="C952" s="19"/>
      <c r="D952" s="23"/>
      <c r="E952" s="19"/>
      <c r="F952" s="13">
        <f>IF(B952="","",IFERROR(INDEX(Leases!$B$2:$B$101,MATCH(B952,Leases!$A$2:$A$101,0)),""))</f>
      </c>
      <c r="G952" s="16">
        <f>IF(A952="","",MONTH(A952))</f>
      </c>
      <c r="H952" s="22">
        <f>IF(A952="",0,IF(YEAR(A952)&lt;&gt;Properties!$C$5,0,N(D952)*IFERROR(INDEX(Lists!$B$1:$B$7,MATCH(C952,Lists!$A$1:$A$7,0)),0)))</f>
      </c>
      <c r="I952" s="22">
        <f>IF(A952="",0,IF(YEAR(A952)&lt;&gt;Properties!$C$5,0,N(D952)*IFERROR(INDEX(Lists!$C$1:$C$7,MATCH(C952,Lists!$A$1:$A$7,0)),0)))</f>
      </c>
      <c r="J952" s="22">
        <f>IF(A952="",0,IF(YEAR(A952)&lt;&gt;Properties!$C$5,0,N(D952)*IFERROR(INDEX(Lists!$D$1:$D$7,MATCH(C952,Lists!$A$1:$A$7,0)),0)))</f>
      </c>
    </row>
    <row r="953" spans="1:10" x14ac:dyDescent="0.25">
      <c r="A953" s="11"/>
      <c r="B953" s="19"/>
      <c r="C953" s="19"/>
      <c r="D953" s="23"/>
      <c r="E953" s="19"/>
      <c r="F953" s="13">
        <f>IF(B953="","",IFERROR(INDEX(Leases!$B$2:$B$101,MATCH(B953,Leases!$A$2:$A$101,0)),""))</f>
      </c>
      <c r="G953" s="16">
        <f>IF(A953="","",MONTH(A953))</f>
      </c>
      <c r="H953" s="22">
        <f>IF(A953="",0,IF(YEAR(A953)&lt;&gt;Properties!$C$5,0,N(D953)*IFERROR(INDEX(Lists!$B$1:$B$7,MATCH(C953,Lists!$A$1:$A$7,0)),0)))</f>
      </c>
      <c r="I953" s="22">
        <f>IF(A953="",0,IF(YEAR(A953)&lt;&gt;Properties!$C$5,0,N(D953)*IFERROR(INDEX(Lists!$C$1:$C$7,MATCH(C953,Lists!$A$1:$A$7,0)),0)))</f>
      </c>
      <c r="J953" s="22">
        <f>IF(A953="",0,IF(YEAR(A953)&lt;&gt;Properties!$C$5,0,N(D953)*IFERROR(INDEX(Lists!$D$1:$D$7,MATCH(C953,Lists!$A$1:$A$7,0)),0)))</f>
      </c>
    </row>
    <row r="954" spans="1:10" x14ac:dyDescent="0.25">
      <c r="A954" s="11"/>
      <c r="B954" s="19"/>
      <c r="C954" s="19"/>
      <c r="D954" s="23"/>
      <c r="E954" s="19"/>
      <c r="F954" s="13">
        <f>IF(B954="","",IFERROR(INDEX(Leases!$B$2:$B$101,MATCH(B954,Leases!$A$2:$A$101,0)),""))</f>
      </c>
      <c r="G954" s="16">
        <f>IF(A954="","",MONTH(A954))</f>
      </c>
      <c r="H954" s="22">
        <f>IF(A954="",0,IF(YEAR(A954)&lt;&gt;Properties!$C$5,0,N(D954)*IFERROR(INDEX(Lists!$B$1:$B$7,MATCH(C954,Lists!$A$1:$A$7,0)),0)))</f>
      </c>
      <c r="I954" s="22">
        <f>IF(A954="",0,IF(YEAR(A954)&lt;&gt;Properties!$C$5,0,N(D954)*IFERROR(INDEX(Lists!$C$1:$C$7,MATCH(C954,Lists!$A$1:$A$7,0)),0)))</f>
      </c>
      <c r="J954" s="22">
        <f>IF(A954="",0,IF(YEAR(A954)&lt;&gt;Properties!$C$5,0,N(D954)*IFERROR(INDEX(Lists!$D$1:$D$7,MATCH(C954,Lists!$A$1:$A$7,0)),0)))</f>
      </c>
    </row>
    <row r="955" spans="1:10" x14ac:dyDescent="0.25">
      <c r="A955" s="11"/>
      <c r="B955" s="19"/>
      <c r="C955" s="19"/>
      <c r="D955" s="23"/>
      <c r="E955" s="19"/>
      <c r="F955" s="13">
        <f>IF(B955="","",IFERROR(INDEX(Leases!$B$2:$B$101,MATCH(B955,Leases!$A$2:$A$101,0)),""))</f>
      </c>
      <c r="G955" s="16">
        <f>IF(A955="","",MONTH(A955))</f>
      </c>
      <c r="H955" s="22">
        <f>IF(A955="",0,IF(YEAR(A955)&lt;&gt;Properties!$C$5,0,N(D955)*IFERROR(INDEX(Lists!$B$1:$B$7,MATCH(C955,Lists!$A$1:$A$7,0)),0)))</f>
      </c>
      <c r="I955" s="22">
        <f>IF(A955="",0,IF(YEAR(A955)&lt;&gt;Properties!$C$5,0,N(D955)*IFERROR(INDEX(Lists!$C$1:$C$7,MATCH(C955,Lists!$A$1:$A$7,0)),0)))</f>
      </c>
      <c r="J955" s="22">
        <f>IF(A955="",0,IF(YEAR(A955)&lt;&gt;Properties!$C$5,0,N(D955)*IFERROR(INDEX(Lists!$D$1:$D$7,MATCH(C955,Lists!$A$1:$A$7,0)),0)))</f>
      </c>
    </row>
    <row r="956" spans="1:10" x14ac:dyDescent="0.25">
      <c r="A956" s="11"/>
      <c r="B956" s="19"/>
      <c r="C956" s="19"/>
      <c r="D956" s="23"/>
      <c r="E956" s="19"/>
      <c r="F956" s="13">
        <f>IF(B956="","",IFERROR(INDEX(Leases!$B$2:$B$101,MATCH(B956,Leases!$A$2:$A$101,0)),""))</f>
      </c>
      <c r="G956" s="16">
        <f>IF(A956="","",MONTH(A956))</f>
      </c>
      <c r="H956" s="22">
        <f>IF(A956="",0,IF(YEAR(A956)&lt;&gt;Properties!$C$5,0,N(D956)*IFERROR(INDEX(Lists!$B$1:$B$7,MATCH(C956,Lists!$A$1:$A$7,0)),0)))</f>
      </c>
      <c r="I956" s="22">
        <f>IF(A956="",0,IF(YEAR(A956)&lt;&gt;Properties!$C$5,0,N(D956)*IFERROR(INDEX(Lists!$C$1:$C$7,MATCH(C956,Lists!$A$1:$A$7,0)),0)))</f>
      </c>
      <c r="J956" s="22">
        <f>IF(A956="",0,IF(YEAR(A956)&lt;&gt;Properties!$C$5,0,N(D956)*IFERROR(INDEX(Lists!$D$1:$D$7,MATCH(C956,Lists!$A$1:$A$7,0)),0)))</f>
      </c>
    </row>
    <row r="957" spans="1:10" x14ac:dyDescent="0.25">
      <c r="A957" s="11"/>
      <c r="B957" s="19"/>
      <c r="C957" s="19"/>
      <c r="D957" s="23"/>
      <c r="E957" s="19"/>
      <c r="F957" s="13">
        <f>IF(B957="","",IFERROR(INDEX(Leases!$B$2:$B$101,MATCH(B957,Leases!$A$2:$A$101,0)),""))</f>
      </c>
      <c r="G957" s="16">
        <f>IF(A957="","",MONTH(A957))</f>
      </c>
      <c r="H957" s="22">
        <f>IF(A957="",0,IF(YEAR(A957)&lt;&gt;Properties!$C$5,0,N(D957)*IFERROR(INDEX(Lists!$B$1:$B$7,MATCH(C957,Lists!$A$1:$A$7,0)),0)))</f>
      </c>
      <c r="I957" s="22">
        <f>IF(A957="",0,IF(YEAR(A957)&lt;&gt;Properties!$C$5,0,N(D957)*IFERROR(INDEX(Lists!$C$1:$C$7,MATCH(C957,Lists!$A$1:$A$7,0)),0)))</f>
      </c>
      <c r="J957" s="22">
        <f>IF(A957="",0,IF(YEAR(A957)&lt;&gt;Properties!$C$5,0,N(D957)*IFERROR(INDEX(Lists!$D$1:$D$7,MATCH(C957,Lists!$A$1:$A$7,0)),0)))</f>
      </c>
    </row>
    <row r="958" spans="1:10" x14ac:dyDescent="0.25">
      <c r="A958" s="11"/>
      <c r="B958" s="19"/>
      <c r="C958" s="19"/>
      <c r="D958" s="23"/>
      <c r="E958" s="19"/>
      <c r="F958" s="13">
        <f>IF(B958="","",IFERROR(INDEX(Leases!$B$2:$B$101,MATCH(B958,Leases!$A$2:$A$101,0)),""))</f>
      </c>
      <c r="G958" s="16">
        <f>IF(A958="","",MONTH(A958))</f>
      </c>
      <c r="H958" s="22">
        <f>IF(A958="",0,IF(YEAR(A958)&lt;&gt;Properties!$C$5,0,N(D958)*IFERROR(INDEX(Lists!$B$1:$B$7,MATCH(C958,Lists!$A$1:$A$7,0)),0)))</f>
      </c>
      <c r="I958" s="22">
        <f>IF(A958="",0,IF(YEAR(A958)&lt;&gt;Properties!$C$5,0,N(D958)*IFERROR(INDEX(Lists!$C$1:$C$7,MATCH(C958,Lists!$A$1:$A$7,0)),0)))</f>
      </c>
      <c r="J958" s="22">
        <f>IF(A958="",0,IF(YEAR(A958)&lt;&gt;Properties!$C$5,0,N(D958)*IFERROR(INDEX(Lists!$D$1:$D$7,MATCH(C958,Lists!$A$1:$A$7,0)),0)))</f>
      </c>
    </row>
    <row r="959" spans="1:10" x14ac:dyDescent="0.25">
      <c r="A959" s="11"/>
      <c r="B959" s="19"/>
      <c r="C959" s="19"/>
      <c r="D959" s="23"/>
      <c r="E959" s="19"/>
      <c r="F959" s="13">
        <f>IF(B959="","",IFERROR(INDEX(Leases!$B$2:$B$101,MATCH(B959,Leases!$A$2:$A$101,0)),""))</f>
      </c>
      <c r="G959" s="16">
        <f>IF(A959="","",MONTH(A959))</f>
      </c>
      <c r="H959" s="22">
        <f>IF(A959="",0,IF(YEAR(A959)&lt;&gt;Properties!$C$5,0,N(D959)*IFERROR(INDEX(Lists!$B$1:$B$7,MATCH(C959,Lists!$A$1:$A$7,0)),0)))</f>
      </c>
      <c r="I959" s="22">
        <f>IF(A959="",0,IF(YEAR(A959)&lt;&gt;Properties!$C$5,0,N(D959)*IFERROR(INDEX(Lists!$C$1:$C$7,MATCH(C959,Lists!$A$1:$A$7,0)),0)))</f>
      </c>
      <c r="J959" s="22">
        <f>IF(A959="",0,IF(YEAR(A959)&lt;&gt;Properties!$C$5,0,N(D959)*IFERROR(INDEX(Lists!$D$1:$D$7,MATCH(C959,Lists!$A$1:$A$7,0)),0)))</f>
      </c>
    </row>
    <row r="960" spans="1:10" x14ac:dyDescent="0.25">
      <c r="A960" s="11"/>
      <c r="B960" s="19"/>
      <c r="C960" s="19"/>
      <c r="D960" s="23"/>
      <c r="E960" s="19"/>
      <c r="F960" s="13">
        <f>IF(B960="","",IFERROR(INDEX(Leases!$B$2:$B$101,MATCH(B960,Leases!$A$2:$A$101,0)),""))</f>
      </c>
      <c r="G960" s="16">
        <f>IF(A960="","",MONTH(A960))</f>
      </c>
      <c r="H960" s="22">
        <f>IF(A960="",0,IF(YEAR(A960)&lt;&gt;Properties!$C$5,0,N(D960)*IFERROR(INDEX(Lists!$B$1:$B$7,MATCH(C960,Lists!$A$1:$A$7,0)),0)))</f>
      </c>
      <c r="I960" s="22">
        <f>IF(A960="",0,IF(YEAR(A960)&lt;&gt;Properties!$C$5,0,N(D960)*IFERROR(INDEX(Lists!$C$1:$C$7,MATCH(C960,Lists!$A$1:$A$7,0)),0)))</f>
      </c>
      <c r="J960" s="22">
        <f>IF(A960="",0,IF(YEAR(A960)&lt;&gt;Properties!$C$5,0,N(D960)*IFERROR(INDEX(Lists!$D$1:$D$7,MATCH(C960,Lists!$A$1:$A$7,0)),0)))</f>
      </c>
    </row>
    <row r="961" spans="1:10" x14ac:dyDescent="0.25">
      <c r="A961" s="11"/>
      <c r="B961" s="19"/>
      <c r="C961" s="19"/>
      <c r="D961" s="23"/>
      <c r="E961" s="19"/>
      <c r="F961" s="13">
        <f>IF(B961="","",IFERROR(INDEX(Leases!$B$2:$B$101,MATCH(B961,Leases!$A$2:$A$101,0)),""))</f>
      </c>
      <c r="G961" s="16">
        <f>IF(A961="","",MONTH(A961))</f>
      </c>
      <c r="H961" s="22">
        <f>IF(A961="",0,IF(YEAR(A961)&lt;&gt;Properties!$C$5,0,N(D961)*IFERROR(INDEX(Lists!$B$1:$B$7,MATCH(C961,Lists!$A$1:$A$7,0)),0)))</f>
      </c>
      <c r="I961" s="22">
        <f>IF(A961="",0,IF(YEAR(A961)&lt;&gt;Properties!$C$5,0,N(D961)*IFERROR(INDEX(Lists!$C$1:$C$7,MATCH(C961,Lists!$A$1:$A$7,0)),0)))</f>
      </c>
      <c r="J961" s="22">
        <f>IF(A961="",0,IF(YEAR(A961)&lt;&gt;Properties!$C$5,0,N(D961)*IFERROR(INDEX(Lists!$D$1:$D$7,MATCH(C961,Lists!$A$1:$A$7,0)),0)))</f>
      </c>
    </row>
    <row r="962" spans="1:10" x14ac:dyDescent="0.25">
      <c r="A962" s="11"/>
      <c r="B962" s="19"/>
      <c r="C962" s="19"/>
      <c r="D962" s="23"/>
      <c r="E962" s="19"/>
      <c r="F962" s="13">
        <f>IF(B962="","",IFERROR(INDEX(Leases!$B$2:$B$101,MATCH(B962,Leases!$A$2:$A$101,0)),""))</f>
      </c>
      <c r="G962" s="16">
        <f>IF(A962="","",MONTH(A962))</f>
      </c>
      <c r="H962" s="22">
        <f>IF(A962="",0,IF(YEAR(A962)&lt;&gt;Properties!$C$5,0,N(D962)*IFERROR(INDEX(Lists!$B$1:$B$7,MATCH(C962,Lists!$A$1:$A$7,0)),0)))</f>
      </c>
      <c r="I962" s="22">
        <f>IF(A962="",0,IF(YEAR(A962)&lt;&gt;Properties!$C$5,0,N(D962)*IFERROR(INDEX(Lists!$C$1:$C$7,MATCH(C962,Lists!$A$1:$A$7,0)),0)))</f>
      </c>
      <c r="J962" s="22">
        <f>IF(A962="",0,IF(YEAR(A962)&lt;&gt;Properties!$C$5,0,N(D962)*IFERROR(INDEX(Lists!$D$1:$D$7,MATCH(C962,Lists!$A$1:$A$7,0)),0)))</f>
      </c>
    </row>
    <row r="963" spans="1:10" x14ac:dyDescent="0.25">
      <c r="A963" s="11"/>
      <c r="B963" s="19"/>
      <c r="C963" s="19"/>
      <c r="D963" s="23"/>
      <c r="E963" s="19"/>
      <c r="F963" s="13">
        <f>IF(B963="","",IFERROR(INDEX(Leases!$B$2:$B$101,MATCH(B963,Leases!$A$2:$A$101,0)),""))</f>
      </c>
      <c r="G963" s="16">
        <f>IF(A963="","",MONTH(A963))</f>
      </c>
      <c r="H963" s="22">
        <f>IF(A963="",0,IF(YEAR(A963)&lt;&gt;Properties!$C$5,0,N(D963)*IFERROR(INDEX(Lists!$B$1:$B$7,MATCH(C963,Lists!$A$1:$A$7,0)),0)))</f>
      </c>
      <c r="I963" s="22">
        <f>IF(A963="",0,IF(YEAR(A963)&lt;&gt;Properties!$C$5,0,N(D963)*IFERROR(INDEX(Lists!$C$1:$C$7,MATCH(C963,Lists!$A$1:$A$7,0)),0)))</f>
      </c>
      <c r="J963" s="22">
        <f>IF(A963="",0,IF(YEAR(A963)&lt;&gt;Properties!$C$5,0,N(D963)*IFERROR(INDEX(Lists!$D$1:$D$7,MATCH(C963,Lists!$A$1:$A$7,0)),0)))</f>
      </c>
    </row>
    <row r="964" spans="1:10" x14ac:dyDescent="0.25">
      <c r="A964" s="11"/>
      <c r="B964" s="19"/>
      <c r="C964" s="19"/>
      <c r="D964" s="23"/>
      <c r="E964" s="19"/>
      <c r="F964" s="13">
        <f>IF(B964="","",IFERROR(INDEX(Leases!$B$2:$B$101,MATCH(B964,Leases!$A$2:$A$101,0)),""))</f>
      </c>
      <c r="G964" s="16">
        <f>IF(A964="","",MONTH(A964))</f>
      </c>
      <c r="H964" s="22">
        <f>IF(A964="",0,IF(YEAR(A964)&lt;&gt;Properties!$C$5,0,N(D964)*IFERROR(INDEX(Lists!$B$1:$B$7,MATCH(C964,Lists!$A$1:$A$7,0)),0)))</f>
      </c>
      <c r="I964" s="22">
        <f>IF(A964="",0,IF(YEAR(A964)&lt;&gt;Properties!$C$5,0,N(D964)*IFERROR(INDEX(Lists!$C$1:$C$7,MATCH(C964,Lists!$A$1:$A$7,0)),0)))</f>
      </c>
      <c r="J964" s="22">
        <f>IF(A964="",0,IF(YEAR(A964)&lt;&gt;Properties!$C$5,0,N(D964)*IFERROR(INDEX(Lists!$D$1:$D$7,MATCH(C964,Lists!$A$1:$A$7,0)),0)))</f>
      </c>
    </row>
    <row r="965" spans="1:10" x14ac:dyDescent="0.25">
      <c r="A965" s="11"/>
      <c r="B965" s="19"/>
      <c r="C965" s="19"/>
      <c r="D965" s="23"/>
      <c r="E965" s="19"/>
      <c r="F965" s="13">
        <f>IF(B965="","",IFERROR(INDEX(Leases!$B$2:$B$101,MATCH(B965,Leases!$A$2:$A$101,0)),""))</f>
      </c>
      <c r="G965" s="16">
        <f>IF(A965="","",MONTH(A965))</f>
      </c>
      <c r="H965" s="22">
        <f>IF(A965="",0,IF(YEAR(A965)&lt;&gt;Properties!$C$5,0,N(D965)*IFERROR(INDEX(Lists!$B$1:$B$7,MATCH(C965,Lists!$A$1:$A$7,0)),0)))</f>
      </c>
      <c r="I965" s="22">
        <f>IF(A965="",0,IF(YEAR(A965)&lt;&gt;Properties!$C$5,0,N(D965)*IFERROR(INDEX(Lists!$C$1:$C$7,MATCH(C965,Lists!$A$1:$A$7,0)),0)))</f>
      </c>
      <c r="J965" s="22">
        <f>IF(A965="",0,IF(YEAR(A965)&lt;&gt;Properties!$C$5,0,N(D965)*IFERROR(INDEX(Lists!$D$1:$D$7,MATCH(C965,Lists!$A$1:$A$7,0)),0)))</f>
      </c>
    </row>
    <row r="966" spans="1:10" x14ac:dyDescent="0.25">
      <c r="A966" s="11"/>
      <c r="B966" s="19"/>
      <c r="C966" s="19"/>
      <c r="D966" s="23"/>
      <c r="E966" s="19"/>
      <c r="F966" s="13">
        <f>IF(B966="","",IFERROR(INDEX(Leases!$B$2:$B$101,MATCH(B966,Leases!$A$2:$A$101,0)),""))</f>
      </c>
      <c r="G966" s="16">
        <f>IF(A966="","",MONTH(A966))</f>
      </c>
      <c r="H966" s="22">
        <f>IF(A966="",0,IF(YEAR(A966)&lt;&gt;Properties!$C$5,0,N(D966)*IFERROR(INDEX(Lists!$B$1:$B$7,MATCH(C966,Lists!$A$1:$A$7,0)),0)))</f>
      </c>
      <c r="I966" s="22">
        <f>IF(A966="",0,IF(YEAR(A966)&lt;&gt;Properties!$C$5,0,N(D966)*IFERROR(INDEX(Lists!$C$1:$C$7,MATCH(C966,Lists!$A$1:$A$7,0)),0)))</f>
      </c>
      <c r="J966" s="22">
        <f>IF(A966="",0,IF(YEAR(A966)&lt;&gt;Properties!$C$5,0,N(D966)*IFERROR(INDEX(Lists!$D$1:$D$7,MATCH(C966,Lists!$A$1:$A$7,0)),0)))</f>
      </c>
    </row>
    <row r="967" spans="1:10" x14ac:dyDescent="0.25">
      <c r="A967" s="11"/>
      <c r="B967" s="19"/>
      <c r="C967" s="19"/>
      <c r="D967" s="23"/>
      <c r="E967" s="19"/>
      <c r="F967" s="13">
        <f>IF(B967="","",IFERROR(INDEX(Leases!$B$2:$B$101,MATCH(B967,Leases!$A$2:$A$101,0)),""))</f>
      </c>
      <c r="G967" s="16">
        <f>IF(A967="","",MONTH(A967))</f>
      </c>
      <c r="H967" s="22">
        <f>IF(A967="",0,IF(YEAR(A967)&lt;&gt;Properties!$C$5,0,N(D967)*IFERROR(INDEX(Lists!$B$1:$B$7,MATCH(C967,Lists!$A$1:$A$7,0)),0)))</f>
      </c>
      <c r="I967" s="22">
        <f>IF(A967="",0,IF(YEAR(A967)&lt;&gt;Properties!$C$5,0,N(D967)*IFERROR(INDEX(Lists!$C$1:$C$7,MATCH(C967,Lists!$A$1:$A$7,0)),0)))</f>
      </c>
      <c r="J967" s="22">
        <f>IF(A967="",0,IF(YEAR(A967)&lt;&gt;Properties!$C$5,0,N(D967)*IFERROR(INDEX(Lists!$D$1:$D$7,MATCH(C967,Lists!$A$1:$A$7,0)),0)))</f>
      </c>
    </row>
    <row r="968" spans="1:10" x14ac:dyDescent="0.25">
      <c r="A968" s="11"/>
      <c r="B968" s="19"/>
      <c r="C968" s="19"/>
      <c r="D968" s="23"/>
      <c r="E968" s="19"/>
      <c r="F968" s="13">
        <f>IF(B968="","",IFERROR(INDEX(Leases!$B$2:$B$101,MATCH(B968,Leases!$A$2:$A$101,0)),""))</f>
      </c>
      <c r="G968" s="16">
        <f>IF(A968="","",MONTH(A968))</f>
      </c>
      <c r="H968" s="22">
        <f>IF(A968="",0,IF(YEAR(A968)&lt;&gt;Properties!$C$5,0,N(D968)*IFERROR(INDEX(Lists!$B$1:$B$7,MATCH(C968,Lists!$A$1:$A$7,0)),0)))</f>
      </c>
      <c r="I968" s="22">
        <f>IF(A968="",0,IF(YEAR(A968)&lt;&gt;Properties!$C$5,0,N(D968)*IFERROR(INDEX(Lists!$C$1:$C$7,MATCH(C968,Lists!$A$1:$A$7,0)),0)))</f>
      </c>
      <c r="J968" s="22">
        <f>IF(A968="",0,IF(YEAR(A968)&lt;&gt;Properties!$C$5,0,N(D968)*IFERROR(INDEX(Lists!$D$1:$D$7,MATCH(C968,Lists!$A$1:$A$7,0)),0)))</f>
      </c>
    </row>
    <row r="969" spans="1:10" x14ac:dyDescent="0.25">
      <c r="A969" s="11"/>
      <c r="B969" s="19"/>
      <c r="C969" s="19"/>
      <c r="D969" s="23"/>
      <c r="E969" s="19"/>
      <c r="F969" s="13">
        <f>IF(B969="","",IFERROR(INDEX(Leases!$B$2:$B$101,MATCH(B969,Leases!$A$2:$A$101,0)),""))</f>
      </c>
      <c r="G969" s="16">
        <f>IF(A969="","",MONTH(A969))</f>
      </c>
      <c r="H969" s="22">
        <f>IF(A969="",0,IF(YEAR(A969)&lt;&gt;Properties!$C$5,0,N(D969)*IFERROR(INDEX(Lists!$B$1:$B$7,MATCH(C969,Lists!$A$1:$A$7,0)),0)))</f>
      </c>
      <c r="I969" s="22">
        <f>IF(A969="",0,IF(YEAR(A969)&lt;&gt;Properties!$C$5,0,N(D969)*IFERROR(INDEX(Lists!$C$1:$C$7,MATCH(C969,Lists!$A$1:$A$7,0)),0)))</f>
      </c>
      <c r="J969" s="22">
        <f>IF(A969="",0,IF(YEAR(A969)&lt;&gt;Properties!$C$5,0,N(D969)*IFERROR(INDEX(Lists!$D$1:$D$7,MATCH(C969,Lists!$A$1:$A$7,0)),0)))</f>
      </c>
    </row>
    <row r="970" spans="1:10" x14ac:dyDescent="0.25">
      <c r="A970" s="11"/>
      <c r="B970" s="19"/>
      <c r="C970" s="19"/>
      <c r="D970" s="23"/>
      <c r="E970" s="19"/>
      <c r="F970" s="13">
        <f>IF(B970="","",IFERROR(INDEX(Leases!$B$2:$B$101,MATCH(B970,Leases!$A$2:$A$101,0)),""))</f>
      </c>
      <c r="G970" s="16">
        <f>IF(A970="","",MONTH(A970))</f>
      </c>
      <c r="H970" s="22">
        <f>IF(A970="",0,IF(YEAR(A970)&lt;&gt;Properties!$C$5,0,N(D970)*IFERROR(INDEX(Lists!$B$1:$B$7,MATCH(C970,Lists!$A$1:$A$7,0)),0)))</f>
      </c>
      <c r="I970" s="22">
        <f>IF(A970="",0,IF(YEAR(A970)&lt;&gt;Properties!$C$5,0,N(D970)*IFERROR(INDEX(Lists!$C$1:$C$7,MATCH(C970,Lists!$A$1:$A$7,0)),0)))</f>
      </c>
      <c r="J970" s="22">
        <f>IF(A970="",0,IF(YEAR(A970)&lt;&gt;Properties!$C$5,0,N(D970)*IFERROR(INDEX(Lists!$D$1:$D$7,MATCH(C970,Lists!$A$1:$A$7,0)),0)))</f>
      </c>
    </row>
    <row r="971" spans="1:10" x14ac:dyDescent="0.25">
      <c r="A971" s="11"/>
      <c r="B971" s="19"/>
      <c r="C971" s="19"/>
      <c r="D971" s="23"/>
      <c r="E971" s="19"/>
      <c r="F971" s="13">
        <f>IF(B971="","",IFERROR(INDEX(Leases!$B$2:$B$101,MATCH(B971,Leases!$A$2:$A$101,0)),""))</f>
      </c>
      <c r="G971" s="16">
        <f>IF(A971="","",MONTH(A971))</f>
      </c>
      <c r="H971" s="22">
        <f>IF(A971="",0,IF(YEAR(A971)&lt;&gt;Properties!$C$5,0,N(D971)*IFERROR(INDEX(Lists!$B$1:$B$7,MATCH(C971,Lists!$A$1:$A$7,0)),0)))</f>
      </c>
      <c r="I971" s="22">
        <f>IF(A971="",0,IF(YEAR(A971)&lt;&gt;Properties!$C$5,0,N(D971)*IFERROR(INDEX(Lists!$C$1:$C$7,MATCH(C971,Lists!$A$1:$A$7,0)),0)))</f>
      </c>
      <c r="J971" s="22">
        <f>IF(A971="",0,IF(YEAR(A971)&lt;&gt;Properties!$C$5,0,N(D971)*IFERROR(INDEX(Lists!$D$1:$D$7,MATCH(C971,Lists!$A$1:$A$7,0)),0)))</f>
      </c>
    </row>
    <row r="972" spans="1:10" x14ac:dyDescent="0.25">
      <c r="A972" s="11"/>
      <c r="B972" s="19"/>
      <c r="C972" s="19"/>
      <c r="D972" s="23"/>
      <c r="E972" s="19"/>
      <c r="F972" s="13">
        <f>IF(B972="","",IFERROR(INDEX(Leases!$B$2:$B$101,MATCH(B972,Leases!$A$2:$A$101,0)),""))</f>
      </c>
      <c r="G972" s="16">
        <f>IF(A972="","",MONTH(A972))</f>
      </c>
      <c r="H972" s="22">
        <f>IF(A972="",0,IF(YEAR(A972)&lt;&gt;Properties!$C$5,0,N(D972)*IFERROR(INDEX(Lists!$B$1:$B$7,MATCH(C972,Lists!$A$1:$A$7,0)),0)))</f>
      </c>
      <c r="I972" s="22">
        <f>IF(A972="",0,IF(YEAR(A972)&lt;&gt;Properties!$C$5,0,N(D972)*IFERROR(INDEX(Lists!$C$1:$C$7,MATCH(C972,Lists!$A$1:$A$7,0)),0)))</f>
      </c>
      <c r="J972" s="22">
        <f>IF(A972="",0,IF(YEAR(A972)&lt;&gt;Properties!$C$5,0,N(D972)*IFERROR(INDEX(Lists!$D$1:$D$7,MATCH(C972,Lists!$A$1:$A$7,0)),0)))</f>
      </c>
    </row>
    <row r="973" spans="1:10" x14ac:dyDescent="0.25">
      <c r="A973" s="11"/>
      <c r="B973" s="19"/>
      <c r="C973" s="19"/>
      <c r="D973" s="23"/>
      <c r="E973" s="19"/>
      <c r="F973" s="13">
        <f>IF(B973="","",IFERROR(INDEX(Leases!$B$2:$B$101,MATCH(B973,Leases!$A$2:$A$101,0)),""))</f>
      </c>
      <c r="G973" s="16">
        <f>IF(A973="","",MONTH(A973))</f>
      </c>
      <c r="H973" s="22">
        <f>IF(A973="",0,IF(YEAR(A973)&lt;&gt;Properties!$C$5,0,N(D973)*IFERROR(INDEX(Lists!$B$1:$B$7,MATCH(C973,Lists!$A$1:$A$7,0)),0)))</f>
      </c>
      <c r="I973" s="22">
        <f>IF(A973="",0,IF(YEAR(A973)&lt;&gt;Properties!$C$5,0,N(D973)*IFERROR(INDEX(Lists!$C$1:$C$7,MATCH(C973,Lists!$A$1:$A$7,0)),0)))</f>
      </c>
      <c r="J973" s="22">
        <f>IF(A973="",0,IF(YEAR(A973)&lt;&gt;Properties!$C$5,0,N(D973)*IFERROR(INDEX(Lists!$D$1:$D$7,MATCH(C973,Lists!$A$1:$A$7,0)),0)))</f>
      </c>
    </row>
    <row r="974" spans="1:10" x14ac:dyDescent="0.25">
      <c r="A974" s="11"/>
      <c r="B974" s="19"/>
      <c r="C974" s="19"/>
      <c r="D974" s="23"/>
      <c r="E974" s="19"/>
      <c r="F974" s="13">
        <f>IF(B974="","",IFERROR(INDEX(Leases!$B$2:$B$101,MATCH(B974,Leases!$A$2:$A$101,0)),""))</f>
      </c>
      <c r="G974" s="16">
        <f>IF(A974="","",MONTH(A974))</f>
      </c>
      <c r="H974" s="22">
        <f>IF(A974="",0,IF(YEAR(A974)&lt;&gt;Properties!$C$5,0,N(D974)*IFERROR(INDEX(Lists!$B$1:$B$7,MATCH(C974,Lists!$A$1:$A$7,0)),0)))</f>
      </c>
      <c r="I974" s="22">
        <f>IF(A974="",0,IF(YEAR(A974)&lt;&gt;Properties!$C$5,0,N(D974)*IFERROR(INDEX(Lists!$C$1:$C$7,MATCH(C974,Lists!$A$1:$A$7,0)),0)))</f>
      </c>
      <c r="J974" s="22">
        <f>IF(A974="",0,IF(YEAR(A974)&lt;&gt;Properties!$C$5,0,N(D974)*IFERROR(INDEX(Lists!$D$1:$D$7,MATCH(C974,Lists!$A$1:$A$7,0)),0)))</f>
      </c>
    </row>
    <row r="975" spans="1:10" x14ac:dyDescent="0.25">
      <c r="A975" s="11"/>
      <c r="B975" s="19"/>
      <c r="C975" s="19"/>
      <c r="D975" s="23"/>
      <c r="E975" s="19"/>
      <c r="F975" s="13">
        <f>IF(B975="","",IFERROR(INDEX(Leases!$B$2:$B$101,MATCH(B975,Leases!$A$2:$A$101,0)),""))</f>
      </c>
      <c r="G975" s="16">
        <f>IF(A975="","",MONTH(A975))</f>
      </c>
      <c r="H975" s="22">
        <f>IF(A975="",0,IF(YEAR(A975)&lt;&gt;Properties!$C$5,0,N(D975)*IFERROR(INDEX(Lists!$B$1:$B$7,MATCH(C975,Lists!$A$1:$A$7,0)),0)))</f>
      </c>
      <c r="I975" s="22">
        <f>IF(A975="",0,IF(YEAR(A975)&lt;&gt;Properties!$C$5,0,N(D975)*IFERROR(INDEX(Lists!$C$1:$C$7,MATCH(C975,Lists!$A$1:$A$7,0)),0)))</f>
      </c>
      <c r="J975" s="22">
        <f>IF(A975="",0,IF(YEAR(A975)&lt;&gt;Properties!$C$5,0,N(D975)*IFERROR(INDEX(Lists!$D$1:$D$7,MATCH(C975,Lists!$A$1:$A$7,0)),0)))</f>
      </c>
    </row>
    <row r="976" spans="1:10" x14ac:dyDescent="0.25">
      <c r="A976" s="11"/>
      <c r="B976" s="19"/>
      <c r="C976" s="19"/>
      <c r="D976" s="23"/>
      <c r="E976" s="19"/>
      <c r="F976" s="13">
        <f>IF(B976="","",IFERROR(INDEX(Leases!$B$2:$B$101,MATCH(B976,Leases!$A$2:$A$101,0)),""))</f>
      </c>
      <c r="G976" s="16">
        <f>IF(A976="","",MONTH(A976))</f>
      </c>
      <c r="H976" s="22">
        <f>IF(A976="",0,IF(YEAR(A976)&lt;&gt;Properties!$C$5,0,N(D976)*IFERROR(INDEX(Lists!$B$1:$B$7,MATCH(C976,Lists!$A$1:$A$7,0)),0)))</f>
      </c>
      <c r="I976" s="22">
        <f>IF(A976="",0,IF(YEAR(A976)&lt;&gt;Properties!$C$5,0,N(D976)*IFERROR(INDEX(Lists!$C$1:$C$7,MATCH(C976,Lists!$A$1:$A$7,0)),0)))</f>
      </c>
      <c r="J976" s="22">
        <f>IF(A976="",0,IF(YEAR(A976)&lt;&gt;Properties!$C$5,0,N(D976)*IFERROR(INDEX(Lists!$D$1:$D$7,MATCH(C976,Lists!$A$1:$A$7,0)),0)))</f>
      </c>
    </row>
    <row r="977" spans="1:10" x14ac:dyDescent="0.25">
      <c r="A977" s="11"/>
      <c r="B977" s="19"/>
      <c r="C977" s="19"/>
      <c r="D977" s="23"/>
      <c r="E977" s="19"/>
      <c r="F977" s="13">
        <f>IF(B977="","",IFERROR(INDEX(Leases!$B$2:$B$101,MATCH(B977,Leases!$A$2:$A$101,0)),""))</f>
      </c>
      <c r="G977" s="16">
        <f>IF(A977="","",MONTH(A977))</f>
      </c>
      <c r="H977" s="22">
        <f>IF(A977="",0,IF(YEAR(A977)&lt;&gt;Properties!$C$5,0,N(D977)*IFERROR(INDEX(Lists!$B$1:$B$7,MATCH(C977,Lists!$A$1:$A$7,0)),0)))</f>
      </c>
      <c r="I977" s="22">
        <f>IF(A977="",0,IF(YEAR(A977)&lt;&gt;Properties!$C$5,0,N(D977)*IFERROR(INDEX(Lists!$C$1:$C$7,MATCH(C977,Lists!$A$1:$A$7,0)),0)))</f>
      </c>
      <c r="J977" s="22">
        <f>IF(A977="",0,IF(YEAR(A977)&lt;&gt;Properties!$C$5,0,N(D977)*IFERROR(INDEX(Lists!$D$1:$D$7,MATCH(C977,Lists!$A$1:$A$7,0)),0)))</f>
      </c>
    </row>
    <row r="978" spans="1:10" x14ac:dyDescent="0.25">
      <c r="A978" s="11"/>
      <c r="B978" s="19"/>
      <c r="C978" s="19"/>
      <c r="D978" s="23"/>
      <c r="E978" s="19"/>
      <c r="F978" s="13">
        <f>IF(B978="","",IFERROR(INDEX(Leases!$B$2:$B$101,MATCH(B978,Leases!$A$2:$A$101,0)),""))</f>
      </c>
      <c r="G978" s="16">
        <f>IF(A978="","",MONTH(A978))</f>
      </c>
      <c r="H978" s="22">
        <f>IF(A978="",0,IF(YEAR(A978)&lt;&gt;Properties!$C$5,0,N(D978)*IFERROR(INDEX(Lists!$B$1:$B$7,MATCH(C978,Lists!$A$1:$A$7,0)),0)))</f>
      </c>
      <c r="I978" s="22">
        <f>IF(A978="",0,IF(YEAR(A978)&lt;&gt;Properties!$C$5,0,N(D978)*IFERROR(INDEX(Lists!$C$1:$C$7,MATCH(C978,Lists!$A$1:$A$7,0)),0)))</f>
      </c>
      <c r="J978" s="22">
        <f>IF(A978="",0,IF(YEAR(A978)&lt;&gt;Properties!$C$5,0,N(D978)*IFERROR(INDEX(Lists!$D$1:$D$7,MATCH(C978,Lists!$A$1:$A$7,0)),0)))</f>
      </c>
    </row>
    <row r="979" spans="1:10" x14ac:dyDescent="0.25">
      <c r="A979" s="11"/>
      <c r="B979" s="19"/>
      <c r="C979" s="19"/>
      <c r="D979" s="23"/>
      <c r="E979" s="19"/>
      <c r="F979" s="13">
        <f>IF(B979="","",IFERROR(INDEX(Leases!$B$2:$B$101,MATCH(B979,Leases!$A$2:$A$101,0)),""))</f>
      </c>
      <c r="G979" s="16">
        <f>IF(A979="","",MONTH(A979))</f>
      </c>
      <c r="H979" s="22">
        <f>IF(A979="",0,IF(YEAR(A979)&lt;&gt;Properties!$C$5,0,N(D979)*IFERROR(INDEX(Lists!$B$1:$B$7,MATCH(C979,Lists!$A$1:$A$7,0)),0)))</f>
      </c>
      <c r="I979" s="22">
        <f>IF(A979="",0,IF(YEAR(A979)&lt;&gt;Properties!$C$5,0,N(D979)*IFERROR(INDEX(Lists!$C$1:$C$7,MATCH(C979,Lists!$A$1:$A$7,0)),0)))</f>
      </c>
      <c r="J979" s="22">
        <f>IF(A979="",0,IF(YEAR(A979)&lt;&gt;Properties!$C$5,0,N(D979)*IFERROR(INDEX(Lists!$D$1:$D$7,MATCH(C979,Lists!$A$1:$A$7,0)),0)))</f>
      </c>
    </row>
    <row r="980" spans="1:10" x14ac:dyDescent="0.25">
      <c r="A980" s="11"/>
      <c r="B980" s="19"/>
      <c r="C980" s="19"/>
      <c r="D980" s="23"/>
      <c r="E980" s="19"/>
      <c r="F980" s="13">
        <f>IF(B980="","",IFERROR(INDEX(Leases!$B$2:$B$101,MATCH(B980,Leases!$A$2:$A$101,0)),""))</f>
      </c>
      <c r="G980" s="16">
        <f>IF(A980="","",MONTH(A980))</f>
      </c>
      <c r="H980" s="22">
        <f>IF(A980="",0,IF(YEAR(A980)&lt;&gt;Properties!$C$5,0,N(D980)*IFERROR(INDEX(Lists!$B$1:$B$7,MATCH(C980,Lists!$A$1:$A$7,0)),0)))</f>
      </c>
      <c r="I980" s="22">
        <f>IF(A980="",0,IF(YEAR(A980)&lt;&gt;Properties!$C$5,0,N(D980)*IFERROR(INDEX(Lists!$C$1:$C$7,MATCH(C980,Lists!$A$1:$A$7,0)),0)))</f>
      </c>
      <c r="J980" s="22">
        <f>IF(A980="",0,IF(YEAR(A980)&lt;&gt;Properties!$C$5,0,N(D980)*IFERROR(INDEX(Lists!$D$1:$D$7,MATCH(C980,Lists!$A$1:$A$7,0)),0)))</f>
      </c>
    </row>
    <row r="981" spans="1:10" x14ac:dyDescent="0.25">
      <c r="A981" s="11"/>
      <c r="B981" s="19"/>
      <c r="C981" s="19"/>
      <c r="D981" s="23"/>
      <c r="E981" s="19"/>
      <c r="F981" s="13">
        <f>IF(B981="","",IFERROR(INDEX(Leases!$B$2:$B$101,MATCH(B981,Leases!$A$2:$A$101,0)),""))</f>
      </c>
      <c r="G981" s="16">
        <f>IF(A981="","",MONTH(A981))</f>
      </c>
      <c r="H981" s="22">
        <f>IF(A981="",0,IF(YEAR(A981)&lt;&gt;Properties!$C$5,0,N(D981)*IFERROR(INDEX(Lists!$B$1:$B$7,MATCH(C981,Lists!$A$1:$A$7,0)),0)))</f>
      </c>
      <c r="I981" s="22">
        <f>IF(A981="",0,IF(YEAR(A981)&lt;&gt;Properties!$C$5,0,N(D981)*IFERROR(INDEX(Lists!$C$1:$C$7,MATCH(C981,Lists!$A$1:$A$7,0)),0)))</f>
      </c>
      <c r="J981" s="22">
        <f>IF(A981="",0,IF(YEAR(A981)&lt;&gt;Properties!$C$5,0,N(D981)*IFERROR(INDEX(Lists!$D$1:$D$7,MATCH(C981,Lists!$A$1:$A$7,0)),0)))</f>
      </c>
    </row>
    <row r="982" spans="1:10" x14ac:dyDescent="0.25">
      <c r="A982" s="11"/>
      <c r="B982" s="19"/>
      <c r="C982" s="19"/>
      <c r="D982" s="23"/>
      <c r="E982" s="19"/>
      <c r="F982" s="13">
        <f>IF(B982="","",IFERROR(INDEX(Leases!$B$2:$B$101,MATCH(B982,Leases!$A$2:$A$101,0)),""))</f>
      </c>
      <c r="G982" s="16">
        <f>IF(A982="","",MONTH(A982))</f>
      </c>
      <c r="H982" s="22">
        <f>IF(A982="",0,IF(YEAR(A982)&lt;&gt;Properties!$C$5,0,N(D982)*IFERROR(INDEX(Lists!$B$1:$B$7,MATCH(C982,Lists!$A$1:$A$7,0)),0)))</f>
      </c>
      <c r="I982" s="22">
        <f>IF(A982="",0,IF(YEAR(A982)&lt;&gt;Properties!$C$5,0,N(D982)*IFERROR(INDEX(Lists!$C$1:$C$7,MATCH(C982,Lists!$A$1:$A$7,0)),0)))</f>
      </c>
      <c r="J982" s="22">
        <f>IF(A982="",0,IF(YEAR(A982)&lt;&gt;Properties!$C$5,0,N(D982)*IFERROR(INDEX(Lists!$D$1:$D$7,MATCH(C982,Lists!$A$1:$A$7,0)),0)))</f>
      </c>
    </row>
    <row r="983" spans="1:10" x14ac:dyDescent="0.25">
      <c r="A983" s="11"/>
      <c r="B983" s="19"/>
      <c r="C983" s="19"/>
      <c r="D983" s="23"/>
      <c r="E983" s="19"/>
      <c r="F983" s="13">
        <f>IF(B983="","",IFERROR(INDEX(Leases!$B$2:$B$101,MATCH(B983,Leases!$A$2:$A$101,0)),""))</f>
      </c>
      <c r="G983" s="16">
        <f>IF(A983="","",MONTH(A983))</f>
      </c>
      <c r="H983" s="22">
        <f>IF(A983="",0,IF(YEAR(A983)&lt;&gt;Properties!$C$5,0,N(D983)*IFERROR(INDEX(Lists!$B$1:$B$7,MATCH(C983,Lists!$A$1:$A$7,0)),0)))</f>
      </c>
      <c r="I983" s="22">
        <f>IF(A983="",0,IF(YEAR(A983)&lt;&gt;Properties!$C$5,0,N(D983)*IFERROR(INDEX(Lists!$C$1:$C$7,MATCH(C983,Lists!$A$1:$A$7,0)),0)))</f>
      </c>
      <c r="J983" s="22">
        <f>IF(A983="",0,IF(YEAR(A983)&lt;&gt;Properties!$C$5,0,N(D983)*IFERROR(INDEX(Lists!$D$1:$D$7,MATCH(C983,Lists!$A$1:$A$7,0)),0)))</f>
      </c>
    </row>
    <row r="984" spans="1:10" x14ac:dyDescent="0.25">
      <c r="A984" s="11"/>
      <c r="B984" s="19"/>
      <c r="C984" s="19"/>
      <c r="D984" s="23"/>
      <c r="E984" s="19"/>
      <c r="F984" s="13">
        <f>IF(B984="","",IFERROR(INDEX(Leases!$B$2:$B$101,MATCH(B984,Leases!$A$2:$A$101,0)),""))</f>
      </c>
      <c r="G984" s="16">
        <f>IF(A984="","",MONTH(A984))</f>
      </c>
      <c r="H984" s="22">
        <f>IF(A984="",0,IF(YEAR(A984)&lt;&gt;Properties!$C$5,0,N(D984)*IFERROR(INDEX(Lists!$B$1:$B$7,MATCH(C984,Lists!$A$1:$A$7,0)),0)))</f>
      </c>
      <c r="I984" s="22">
        <f>IF(A984="",0,IF(YEAR(A984)&lt;&gt;Properties!$C$5,0,N(D984)*IFERROR(INDEX(Lists!$C$1:$C$7,MATCH(C984,Lists!$A$1:$A$7,0)),0)))</f>
      </c>
      <c r="J984" s="22">
        <f>IF(A984="",0,IF(YEAR(A984)&lt;&gt;Properties!$C$5,0,N(D984)*IFERROR(INDEX(Lists!$D$1:$D$7,MATCH(C984,Lists!$A$1:$A$7,0)),0)))</f>
      </c>
    </row>
    <row r="985" spans="1:10" x14ac:dyDescent="0.25">
      <c r="A985" s="11"/>
      <c r="B985" s="19"/>
      <c r="C985" s="19"/>
      <c r="D985" s="23"/>
      <c r="E985" s="19"/>
      <c r="F985" s="13">
        <f>IF(B985="","",IFERROR(INDEX(Leases!$B$2:$B$101,MATCH(B985,Leases!$A$2:$A$101,0)),""))</f>
      </c>
      <c r="G985" s="16">
        <f>IF(A985="","",MONTH(A985))</f>
      </c>
      <c r="H985" s="22">
        <f>IF(A985="",0,IF(YEAR(A985)&lt;&gt;Properties!$C$5,0,N(D985)*IFERROR(INDEX(Lists!$B$1:$B$7,MATCH(C985,Lists!$A$1:$A$7,0)),0)))</f>
      </c>
      <c r="I985" s="22">
        <f>IF(A985="",0,IF(YEAR(A985)&lt;&gt;Properties!$C$5,0,N(D985)*IFERROR(INDEX(Lists!$C$1:$C$7,MATCH(C985,Lists!$A$1:$A$7,0)),0)))</f>
      </c>
      <c r="J985" s="22">
        <f>IF(A985="",0,IF(YEAR(A985)&lt;&gt;Properties!$C$5,0,N(D985)*IFERROR(INDEX(Lists!$D$1:$D$7,MATCH(C985,Lists!$A$1:$A$7,0)),0)))</f>
      </c>
    </row>
    <row r="986" spans="1:10" x14ac:dyDescent="0.25">
      <c r="A986" s="11"/>
      <c r="B986" s="19"/>
      <c r="C986" s="19"/>
      <c r="D986" s="23"/>
      <c r="E986" s="19"/>
      <c r="F986" s="13">
        <f>IF(B986="","",IFERROR(INDEX(Leases!$B$2:$B$101,MATCH(B986,Leases!$A$2:$A$101,0)),""))</f>
      </c>
      <c r="G986" s="16">
        <f>IF(A986="","",MONTH(A986))</f>
      </c>
      <c r="H986" s="22">
        <f>IF(A986="",0,IF(YEAR(A986)&lt;&gt;Properties!$C$5,0,N(D986)*IFERROR(INDEX(Lists!$B$1:$B$7,MATCH(C986,Lists!$A$1:$A$7,0)),0)))</f>
      </c>
      <c r="I986" s="22">
        <f>IF(A986="",0,IF(YEAR(A986)&lt;&gt;Properties!$C$5,0,N(D986)*IFERROR(INDEX(Lists!$C$1:$C$7,MATCH(C986,Lists!$A$1:$A$7,0)),0)))</f>
      </c>
      <c r="J986" s="22">
        <f>IF(A986="",0,IF(YEAR(A986)&lt;&gt;Properties!$C$5,0,N(D986)*IFERROR(INDEX(Lists!$D$1:$D$7,MATCH(C986,Lists!$A$1:$A$7,0)),0)))</f>
      </c>
    </row>
    <row r="987" spans="1:10" x14ac:dyDescent="0.25">
      <c r="A987" s="11"/>
      <c r="B987" s="19"/>
      <c r="C987" s="19"/>
      <c r="D987" s="23"/>
      <c r="E987" s="19"/>
      <c r="F987" s="13">
        <f>IF(B987="","",IFERROR(INDEX(Leases!$B$2:$B$101,MATCH(B987,Leases!$A$2:$A$101,0)),""))</f>
      </c>
      <c r="G987" s="16">
        <f>IF(A987="","",MONTH(A987))</f>
      </c>
      <c r="H987" s="22">
        <f>IF(A987="",0,IF(YEAR(A987)&lt;&gt;Properties!$C$5,0,N(D987)*IFERROR(INDEX(Lists!$B$1:$B$7,MATCH(C987,Lists!$A$1:$A$7,0)),0)))</f>
      </c>
      <c r="I987" s="22">
        <f>IF(A987="",0,IF(YEAR(A987)&lt;&gt;Properties!$C$5,0,N(D987)*IFERROR(INDEX(Lists!$C$1:$C$7,MATCH(C987,Lists!$A$1:$A$7,0)),0)))</f>
      </c>
      <c r="J987" s="22">
        <f>IF(A987="",0,IF(YEAR(A987)&lt;&gt;Properties!$C$5,0,N(D987)*IFERROR(INDEX(Lists!$D$1:$D$7,MATCH(C987,Lists!$A$1:$A$7,0)),0)))</f>
      </c>
    </row>
    <row r="988" spans="1:10" x14ac:dyDescent="0.25">
      <c r="A988" s="11"/>
      <c r="B988" s="19"/>
      <c r="C988" s="19"/>
      <c r="D988" s="23"/>
      <c r="E988" s="19"/>
      <c r="F988" s="13">
        <f>IF(B988="","",IFERROR(INDEX(Leases!$B$2:$B$101,MATCH(B988,Leases!$A$2:$A$101,0)),""))</f>
      </c>
      <c r="G988" s="16">
        <f>IF(A988="","",MONTH(A988))</f>
      </c>
      <c r="H988" s="22">
        <f>IF(A988="",0,IF(YEAR(A988)&lt;&gt;Properties!$C$5,0,N(D988)*IFERROR(INDEX(Lists!$B$1:$B$7,MATCH(C988,Lists!$A$1:$A$7,0)),0)))</f>
      </c>
      <c r="I988" s="22">
        <f>IF(A988="",0,IF(YEAR(A988)&lt;&gt;Properties!$C$5,0,N(D988)*IFERROR(INDEX(Lists!$C$1:$C$7,MATCH(C988,Lists!$A$1:$A$7,0)),0)))</f>
      </c>
      <c r="J988" s="22">
        <f>IF(A988="",0,IF(YEAR(A988)&lt;&gt;Properties!$C$5,0,N(D988)*IFERROR(INDEX(Lists!$D$1:$D$7,MATCH(C988,Lists!$A$1:$A$7,0)),0)))</f>
      </c>
    </row>
    <row r="989" spans="1:10" x14ac:dyDescent="0.25">
      <c r="A989" s="11"/>
      <c r="B989" s="19"/>
      <c r="C989" s="19"/>
      <c r="D989" s="23"/>
      <c r="E989" s="19"/>
      <c r="F989" s="13">
        <f>IF(B989="","",IFERROR(INDEX(Leases!$B$2:$B$101,MATCH(B989,Leases!$A$2:$A$101,0)),""))</f>
      </c>
      <c r="G989" s="16">
        <f>IF(A989="","",MONTH(A989))</f>
      </c>
      <c r="H989" s="22">
        <f>IF(A989="",0,IF(YEAR(A989)&lt;&gt;Properties!$C$5,0,N(D989)*IFERROR(INDEX(Lists!$B$1:$B$7,MATCH(C989,Lists!$A$1:$A$7,0)),0)))</f>
      </c>
      <c r="I989" s="22">
        <f>IF(A989="",0,IF(YEAR(A989)&lt;&gt;Properties!$C$5,0,N(D989)*IFERROR(INDEX(Lists!$C$1:$C$7,MATCH(C989,Lists!$A$1:$A$7,0)),0)))</f>
      </c>
      <c r="J989" s="22">
        <f>IF(A989="",0,IF(YEAR(A989)&lt;&gt;Properties!$C$5,0,N(D989)*IFERROR(INDEX(Lists!$D$1:$D$7,MATCH(C989,Lists!$A$1:$A$7,0)),0)))</f>
      </c>
    </row>
    <row r="990" spans="1:10" x14ac:dyDescent="0.25">
      <c r="A990" s="11"/>
      <c r="B990" s="19"/>
      <c r="C990" s="19"/>
      <c r="D990" s="23"/>
      <c r="E990" s="19"/>
      <c r="F990" s="13">
        <f>IF(B990="","",IFERROR(INDEX(Leases!$B$2:$B$101,MATCH(B990,Leases!$A$2:$A$101,0)),""))</f>
      </c>
      <c r="G990" s="16">
        <f>IF(A990="","",MONTH(A990))</f>
      </c>
      <c r="H990" s="22">
        <f>IF(A990="",0,IF(YEAR(A990)&lt;&gt;Properties!$C$5,0,N(D990)*IFERROR(INDEX(Lists!$B$1:$B$7,MATCH(C990,Lists!$A$1:$A$7,0)),0)))</f>
      </c>
      <c r="I990" s="22">
        <f>IF(A990="",0,IF(YEAR(A990)&lt;&gt;Properties!$C$5,0,N(D990)*IFERROR(INDEX(Lists!$C$1:$C$7,MATCH(C990,Lists!$A$1:$A$7,0)),0)))</f>
      </c>
      <c r="J990" s="22">
        <f>IF(A990="",0,IF(YEAR(A990)&lt;&gt;Properties!$C$5,0,N(D990)*IFERROR(INDEX(Lists!$D$1:$D$7,MATCH(C990,Lists!$A$1:$A$7,0)),0)))</f>
      </c>
    </row>
    <row r="991" spans="1:10" x14ac:dyDescent="0.25">
      <c r="A991" s="11"/>
      <c r="B991" s="19"/>
      <c r="C991" s="19"/>
      <c r="D991" s="23"/>
      <c r="E991" s="19"/>
      <c r="F991" s="13">
        <f>IF(B991="","",IFERROR(INDEX(Leases!$B$2:$B$101,MATCH(B991,Leases!$A$2:$A$101,0)),""))</f>
      </c>
      <c r="G991" s="16">
        <f>IF(A991="","",MONTH(A991))</f>
      </c>
      <c r="H991" s="22">
        <f>IF(A991="",0,IF(YEAR(A991)&lt;&gt;Properties!$C$5,0,N(D991)*IFERROR(INDEX(Lists!$B$1:$B$7,MATCH(C991,Lists!$A$1:$A$7,0)),0)))</f>
      </c>
      <c r="I991" s="22">
        <f>IF(A991="",0,IF(YEAR(A991)&lt;&gt;Properties!$C$5,0,N(D991)*IFERROR(INDEX(Lists!$C$1:$C$7,MATCH(C991,Lists!$A$1:$A$7,0)),0)))</f>
      </c>
      <c r="J991" s="22">
        <f>IF(A991="",0,IF(YEAR(A991)&lt;&gt;Properties!$C$5,0,N(D991)*IFERROR(INDEX(Lists!$D$1:$D$7,MATCH(C991,Lists!$A$1:$A$7,0)),0)))</f>
      </c>
    </row>
    <row r="992" spans="1:10" x14ac:dyDescent="0.25">
      <c r="A992" s="11"/>
      <c r="B992" s="19"/>
      <c r="C992" s="19"/>
      <c r="D992" s="23"/>
      <c r="E992" s="19"/>
      <c r="F992" s="13">
        <f>IF(B992="","",IFERROR(INDEX(Leases!$B$2:$B$101,MATCH(B992,Leases!$A$2:$A$101,0)),""))</f>
      </c>
      <c r="G992" s="16">
        <f>IF(A992="","",MONTH(A992))</f>
      </c>
      <c r="H992" s="22">
        <f>IF(A992="",0,IF(YEAR(A992)&lt;&gt;Properties!$C$5,0,N(D992)*IFERROR(INDEX(Lists!$B$1:$B$7,MATCH(C992,Lists!$A$1:$A$7,0)),0)))</f>
      </c>
      <c r="I992" s="22">
        <f>IF(A992="",0,IF(YEAR(A992)&lt;&gt;Properties!$C$5,0,N(D992)*IFERROR(INDEX(Lists!$C$1:$C$7,MATCH(C992,Lists!$A$1:$A$7,0)),0)))</f>
      </c>
      <c r="J992" s="22">
        <f>IF(A992="",0,IF(YEAR(A992)&lt;&gt;Properties!$C$5,0,N(D992)*IFERROR(INDEX(Lists!$D$1:$D$7,MATCH(C992,Lists!$A$1:$A$7,0)),0)))</f>
      </c>
    </row>
    <row r="993" spans="1:10" x14ac:dyDescent="0.25">
      <c r="A993" s="11"/>
      <c r="B993" s="19"/>
      <c r="C993" s="19"/>
      <c r="D993" s="23"/>
      <c r="E993" s="19"/>
      <c r="F993" s="13">
        <f>IF(B993="","",IFERROR(INDEX(Leases!$B$2:$B$101,MATCH(B993,Leases!$A$2:$A$101,0)),""))</f>
      </c>
      <c r="G993" s="16">
        <f>IF(A993="","",MONTH(A993))</f>
      </c>
      <c r="H993" s="22">
        <f>IF(A993="",0,IF(YEAR(A993)&lt;&gt;Properties!$C$5,0,N(D993)*IFERROR(INDEX(Lists!$B$1:$B$7,MATCH(C993,Lists!$A$1:$A$7,0)),0)))</f>
      </c>
      <c r="I993" s="22">
        <f>IF(A993="",0,IF(YEAR(A993)&lt;&gt;Properties!$C$5,0,N(D993)*IFERROR(INDEX(Lists!$C$1:$C$7,MATCH(C993,Lists!$A$1:$A$7,0)),0)))</f>
      </c>
      <c r="J993" s="22">
        <f>IF(A993="",0,IF(YEAR(A993)&lt;&gt;Properties!$C$5,0,N(D993)*IFERROR(INDEX(Lists!$D$1:$D$7,MATCH(C993,Lists!$A$1:$A$7,0)),0)))</f>
      </c>
    </row>
    <row r="994" spans="1:10" x14ac:dyDescent="0.25">
      <c r="A994" s="11"/>
      <c r="B994" s="19"/>
      <c r="C994" s="19"/>
      <c r="D994" s="23"/>
      <c r="E994" s="19"/>
      <c r="F994" s="13">
        <f>IF(B994="","",IFERROR(INDEX(Leases!$B$2:$B$101,MATCH(B994,Leases!$A$2:$A$101,0)),""))</f>
      </c>
      <c r="G994" s="16">
        <f>IF(A994="","",MONTH(A994))</f>
      </c>
      <c r="H994" s="22">
        <f>IF(A994="",0,IF(YEAR(A994)&lt;&gt;Properties!$C$5,0,N(D994)*IFERROR(INDEX(Lists!$B$1:$B$7,MATCH(C994,Lists!$A$1:$A$7,0)),0)))</f>
      </c>
      <c r="I994" s="22">
        <f>IF(A994="",0,IF(YEAR(A994)&lt;&gt;Properties!$C$5,0,N(D994)*IFERROR(INDEX(Lists!$C$1:$C$7,MATCH(C994,Lists!$A$1:$A$7,0)),0)))</f>
      </c>
      <c r="J994" s="22">
        <f>IF(A994="",0,IF(YEAR(A994)&lt;&gt;Properties!$C$5,0,N(D994)*IFERROR(INDEX(Lists!$D$1:$D$7,MATCH(C994,Lists!$A$1:$A$7,0)),0)))</f>
      </c>
    </row>
    <row r="995" spans="1:10" x14ac:dyDescent="0.25">
      <c r="A995" s="11"/>
      <c r="B995" s="19"/>
      <c r="C995" s="19"/>
      <c r="D995" s="23"/>
      <c r="E995" s="19"/>
      <c r="F995" s="13">
        <f>IF(B995="","",IFERROR(INDEX(Leases!$B$2:$B$101,MATCH(B995,Leases!$A$2:$A$101,0)),""))</f>
      </c>
      <c r="G995" s="16">
        <f>IF(A995="","",MONTH(A995))</f>
      </c>
      <c r="H995" s="22">
        <f>IF(A995="",0,IF(YEAR(A995)&lt;&gt;Properties!$C$5,0,N(D995)*IFERROR(INDEX(Lists!$B$1:$B$7,MATCH(C995,Lists!$A$1:$A$7,0)),0)))</f>
      </c>
      <c r="I995" s="22">
        <f>IF(A995="",0,IF(YEAR(A995)&lt;&gt;Properties!$C$5,0,N(D995)*IFERROR(INDEX(Lists!$C$1:$C$7,MATCH(C995,Lists!$A$1:$A$7,0)),0)))</f>
      </c>
      <c r="J995" s="22">
        <f>IF(A995="",0,IF(YEAR(A995)&lt;&gt;Properties!$C$5,0,N(D995)*IFERROR(INDEX(Lists!$D$1:$D$7,MATCH(C995,Lists!$A$1:$A$7,0)),0)))</f>
      </c>
    </row>
    <row r="996" spans="1:10" x14ac:dyDescent="0.25">
      <c r="A996" s="11"/>
      <c r="B996" s="19"/>
      <c r="C996" s="19"/>
      <c r="D996" s="23"/>
      <c r="E996" s="19"/>
      <c r="F996" s="13">
        <f>IF(B996="","",IFERROR(INDEX(Leases!$B$2:$B$101,MATCH(B996,Leases!$A$2:$A$101,0)),""))</f>
      </c>
      <c r="G996" s="16">
        <f>IF(A996="","",MONTH(A996))</f>
      </c>
      <c r="H996" s="22">
        <f>IF(A996="",0,IF(YEAR(A996)&lt;&gt;Properties!$C$5,0,N(D996)*IFERROR(INDEX(Lists!$B$1:$B$7,MATCH(C996,Lists!$A$1:$A$7,0)),0)))</f>
      </c>
      <c r="I996" s="22">
        <f>IF(A996="",0,IF(YEAR(A996)&lt;&gt;Properties!$C$5,0,N(D996)*IFERROR(INDEX(Lists!$C$1:$C$7,MATCH(C996,Lists!$A$1:$A$7,0)),0)))</f>
      </c>
      <c r="J996" s="22">
        <f>IF(A996="",0,IF(YEAR(A996)&lt;&gt;Properties!$C$5,0,N(D996)*IFERROR(INDEX(Lists!$D$1:$D$7,MATCH(C996,Lists!$A$1:$A$7,0)),0)))</f>
      </c>
    </row>
    <row r="997" spans="1:10" x14ac:dyDescent="0.25">
      <c r="A997" s="11"/>
      <c r="B997" s="19"/>
      <c r="C997" s="19"/>
      <c r="D997" s="23"/>
      <c r="E997" s="19"/>
      <c r="F997" s="13">
        <f>IF(B997="","",IFERROR(INDEX(Leases!$B$2:$B$101,MATCH(B997,Leases!$A$2:$A$101,0)),""))</f>
      </c>
      <c r="G997" s="16">
        <f>IF(A997="","",MONTH(A997))</f>
      </c>
      <c r="H997" s="22">
        <f>IF(A997="",0,IF(YEAR(A997)&lt;&gt;Properties!$C$5,0,N(D997)*IFERROR(INDEX(Lists!$B$1:$B$7,MATCH(C997,Lists!$A$1:$A$7,0)),0)))</f>
      </c>
      <c r="I997" s="22">
        <f>IF(A997="",0,IF(YEAR(A997)&lt;&gt;Properties!$C$5,0,N(D997)*IFERROR(INDEX(Lists!$C$1:$C$7,MATCH(C997,Lists!$A$1:$A$7,0)),0)))</f>
      </c>
      <c r="J997" s="22">
        <f>IF(A997="",0,IF(YEAR(A997)&lt;&gt;Properties!$C$5,0,N(D997)*IFERROR(INDEX(Lists!$D$1:$D$7,MATCH(C997,Lists!$A$1:$A$7,0)),0)))</f>
      </c>
    </row>
    <row r="998" spans="1:10" x14ac:dyDescent="0.25">
      <c r="A998" s="11"/>
      <c r="B998" s="19"/>
      <c r="C998" s="19"/>
      <c r="D998" s="23"/>
      <c r="E998" s="19"/>
      <c r="F998" s="13">
        <f>IF(B998="","",IFERROR(INDEX(Leases!$B$2:$B$101,MATCH(B998,Leases!$A$2:$A$101,0)),""))</f>
      </c>
      <c r="G998" s="16">
        <f>IF(A998="","",MONTH(A998))</f>
      </c>
      <c r="H998" s="22">
        <f>IF(A998="",0,IF(YEAR(A998)&lt;&gt;Properties!$C$5,0,N(D998)*IFERROR(INDEX(Lists!$B$1:$B$7,MATCH(C998,Lists!$A$1:$A$7,0)),0)))</f>
      </c>
      <c r="I998" s="22">
        <f>IF(A998="",0,IF(YEAR(A998)&lt;&gt;Properties!$C$5,0,N(D998)*IFERROR(INDEX(Lists!$C$1:$C$7,MATCH(C998,Lists!$A$1:$A$7,0)),0)))</f>
      </c>
      <c r="J998" s="22">
        <f>IF(A998="",0,IF(YEAR(A998)&lt;&gt;Properties!$C$5,0,N(D998)*IFERROR(INDEX(Lists!$D$1:$D$7,MATCH(C998,Lists!$A$1:$A$7,0)),0)))</f>
      </c>
    </row>
    <row r="999" spans="1:10" x14ac:dyDescent="0.25">
      <c r="A999" s="11"/>
      <c r="B999" s="19"/>
      <c r="C999" s="19"/>
      <c r="D999" s="23"/>
      <c r="E999" s="19"/>
      <c r="F999" s="13">
        <f>IF(B999="","",IFERROR(INDEX(Leases!$B$2:$B$101,MATCH(B999,Leases!$A$2:$A$101,0)),""))</f>
      </c>
      <c r="G999" s="16">
        <f>IF(A999="","",MONTH(A999))</f>
      </c>
      <c r="H999" s="22">
        <f>IF(A999="",0,IF(YEAR(A999)&lt;&gt;Properties!$C$5,0,N(D999)*IFERROR(INDEX(Lists!$B$1:$B$7,MATCH(C999,Lists!$A$1:$A$7,0)),0)))</f>
      </c>
      <c r="I999" s="22">
        <f>IF(A999="",0,IF(YEAR(A999)&lt;&gt;Properties!$C$5,0,N(D999)*IFERROR(INDEX(Lists!$C$1:$C$7,MATCH(C999,Lists!$A$1:$A$7,0)),0)))</f>
      </c>
      <c r="J999" s="22">
        <f>IF(A999="",0,IF(YEAR(A999)&lt;&gt;Properties!$C$5,0,N(D999)*IFERROR(INDEX(Lists!$D$1:$D$7,MATCH(C999,Lists!$A$1:$A$7,0)),0)))</f>
      </c>
    </row>
    <row r="1000" spans="1:10" x14ac:dyDescent="0.25">
      <c r="A1000" s="11"/>
      <c r="B1000" s="19"/>
      <c r="C1000" s="19"/>
      <c r="D1000" s="23"/>
      <c r="E1000" s="19"/>
      <c r="F1000" s="13">
        <f>IF(B1000="","",IFERROR(INDEX(Leases!$B$2:$B$101,MATCH(B1000,Leases!$A$2:$A$101,0)),""))</f>
      </c>
      <c r="G1000" s="16">
        <f>IF(A1000="","",MONTH(A1000))</f>
      </c>
      <c r="H1000" s="22">
        <f>IF(A1000="",0,IF(YEAR(A1000)&lt;&gt;Properties!$C$5,0,N(D1000)*IFERROR(INDEX(Lists!$B$1:$B$7,MATCH(C1000,Lists!$A$1:$A$7,0)),0)))</f>
      </c>
      <c r="I1000" s="22">
        <f>IF(A1000="",0,IF(YEAR(A1000)&lt;&gt;Properties!$C$5,0,N(D1000)*IFERROR(INDEX(Lists!$C$1:$C$7,MATCH(C1000,Lists!$A$1:$A$7,0)),0)))</f>
      </c>
      <c r="J1000" s="22">
        <f>IF(A1000="",0,IF(YEAR(A1000)&lt;&gt;Properties!$C$5,0,N(D1000)*IFERROR(INDEX(Lists!$D$1:$D$7,MATCH(C1000,Lists!$A$1:$A$7,0)),0)))</f>
      </c>
    </row>
    <row r="1001" spans="1:10" x14ac:dyDescent="0.25">
      <c r="A1001" s="11"/>
      <c r="B1001" s="19"/>
      <c r="C1001" s="19"/>
      <c r="D1001" s="23"/>
      <c r="E1001" s="19"/>
      <c r="F1001" s="13">
        <f>IF(B1001="","",IFERROR(INDEX(Leases!$B$2:$B$101,MATCH(B1001,Leases!$A$2:$A$101,0)),""))</f>
      </c>
      <c r="G1001" s="16">
        <f>IF(A1001="","",MONTH(A1001))</f>
      </c>
      <c r="H1001" s="22">
        <f>IF(A1001="",0,IF(YEAR(A1001)&lt;&gt;Properties!$C$5,0,N(D1001)*IFERROR(INDEX(Lists!$B$1:$B$7,MATCH(C1001,Lists!$A$1:$A$7,0)),0)))</f>
      </c>
      <c r="I1001" s="22">
        <f>IF(A1001="",0,IF(YEAR(A1001)&lt;&gt;Properties!$C$5,0,N(D1001)*IFERROR(INDEX(Lists!$C$1:$C$7,MATCH(C1001,Lists!$A$1:$A$7,0)),0)))</f>
      </c>
      <c r="J1001" s="22">
        <f>IF(A1001="",0,IF(YEAR(A1001)&lt;&gt;Properties!$C$5,0,N(D1001)*IFERROR(INDEX(Lists!$D$1:$D$7,MATCH(C1001,Lists!$A$1:$A$7,0)),0)))</f>
      </c>
    </row>
    <row r="1002" spans="1:10" x14ac:dyDescent="0.25">
      <c r="A1002" s="11"/>
      <c r="B1002" s="19"/>
      <c r="C1002" s="19"/>
      <c r="D1002" s="23"/>
      <c r="E1002" s="19"/>
      <c r="F1002" s="13">
        <f>IF(B1002="","",IFERROR(INDEX(Leases!$B$2:$B$101,MATCH(B1002,Leases!$A$2:$A$101,0)),""))</f>
      </c>
      <c r="G1002" s="16">
        <f>IF(A1002="","",MONTH(A1002))</f>
      </c>
      <c r="H1002" s="22">
        <f>IF(A1002="",0,IF(YEAR(A1002)&lt;&gt;Properties!$C$5,0,N(D1002)*IFERROR(INDEX(Lists!$B$1:$B$7,MATCH(C1002,Lists!$A$1:$A$7,0)),0)))</f>
      </c>
      <c r="I1002" s="22">
        <f>IF(A1002="",0,IF(YEAR(A1002)&lt;&gt;Properties!$C$5,0,N(D1002)*IFERROR(INDEX(Lists!$C$1:$C$7,MATCH(C1002,Lists!$A$1:$A$7,0)),0)))</f>
      </c>
      <c r="J1002" s="22">
        <f>IF(A1002="",0,IF(YEAR(A1002)&lt;&gt;Properties!$C$5,0,N(D1002)*IFERROR(INDEX(Lists!$D$1:$D$7,MATCH(C1002,Lists!$A$1:$A$7,0)),0)))</f>
      </c>
    </row>
    <row r="1003" spans="1:10" x14ac:dyDescent="0.25">
      <c r="A1003" s="11"/>
      <c r="B1003" s="19"/>
      <c r="C1003" s="19"/>
      <c r="D1003" s="23"/>
      <c r="E1003" s="19"/>
      <c r="F1003" s="13">
        <f>IF(B1003="","",IFERROR(INDEX(Leases!$B$2:$B$101,MATCH(B1003,Leases!$A$2:$A$101,0)),""))</f>
      </c>
      <c r="G1003" s="16">
        <f>IF(A1003="","",MONTH(A1003))</f>
      </c>
      <c r="H1003" s="22">
        <f>IF(A1003="",0,IF(YEAR(A1003)&lt;&gt;Properties!$C$5,0,N(D1003)*IFERROR(INDEX(Lists!$B$1:$B$7,MATCH(C1003,Lists!$A$1:$A$7,0)),0)))</f>
      </c>
      <c r="I1003" s="22">
        <f>IF(A1003="",0,IF(YEAR(A1003)&lt;&gt;Properties!$C$5,0,N(D1003)*IFERROR(INDEX(Lists!$C$1:$C$7,MATCH(C1003,Lists!$A$1:$A$7,0)),0)))</f>
      </c>
      <c r="J1003" s="22">
        <f>IF(A1003="",0,IF(YEAR(A1003)&lt;&gt;Properties!$C$5,0,N(D1003)*IFERROR(INDEX(Lists!$D$1:$D$7,MATCH(C1003,Lists!$A$1:$A$7,0)),0)))</f>
      </c>
    </row>
    <row r="1004" spans="1:10" x14ac:dyDescent="0.25">
      <c r="A1004" s="11"/>
      <c r="B1004" s="19"/>
      <c r="C1004" s="19"/>
      <c r="D1004" s="23"/>
      <c r="E1004" s="19"/>
      <c r="F1004" s="13">
        <f>IF(B1004="","",IFERROR(INDEX(Leases!$B$2:$B$101,MATCH(B1004,Leases!$A$2:$A$101,0)),""))</f>
      </c>
      <c r="G1004" s="16">
        <f>IF(A1004="","",MONTH(A1004))</f>
      </c>
      <c r="H1004" s="22">
        <f>IF(A1004="",0,IF(YEAR(A1004)&lt;&gt;Properties!$C$5,0,N(D1004)*IFERROR(INDEX(Lists!$B$1:$B$7,MATCH(C1004,Lists!$A$1:$A$7,0)),0)))</f>
      </c>
      <c r="I1004" s="22">
        <f>IF(A1004="",0,IF(YEAR(A1004)&lt;&gt;Properties!$C$5,0,N(D1004)*IFERROR(INDEX(Lists!$C$1:$C$7,MATCH(C1004,Lists!$A$1:$A$7,0)),0)))</f>
      </c>
      <c r="J1004" s="22">
        <f>IF(A1004="",0,IF(YEAR(A1004)&lt;&gt;Properties!$C$5,0,N(D1004)*IFERROR(INDEX(Lists!$D$1:$D$7,MATCH(C1004,Lists!$A$1:$A$7,0)),0)))</f>
      </c>
    </row>
    <row r="1005" spans="1:10" x14ac:dyDescent="0.25">
      <c r="A1005" s="11"/>
      <c r="B1005" s="19"/>
      <c r="C1005" s="19"/>
      <c r="D1005" s="23"/>
      <c r="E1005" s="19"/>
      <c r="F1005" s="13">
        <f>IF(B1005="","",IFERROR(INDEX(Leases!$B$2:$B$101,MATCH(B1005,Leases!$A$2:$A$101,0)),""))</f>
      </c>
      <c r="G1005" s="16">
        <f>IF(A1005="","",MONTH(A1005))</f>
      </c>
      <c r="H1005" s="22">
        <f>IF(A1005="",0,IF(YEAR(A1005)&lt;&gt;Properties!$C$5,0,N(D1005)*IFERROR(INDEX(Lists!$B$1:$B$7,MATCH(C1005,Lists!$A$1:$A$7,0)),0)))</f>
      </c>
      <c r="I1005" s="22">
        <f>IF(A1005="",0,IF(YEAR(A1005)&lt;&gt;Properties!$C$5,0,N(D1005)*IFERROR(INDEX(Lists!$C$1:$C$7,MATCH(C1005,Lists!$A$1:$A$7,0)),0)))</f>
      </c>
      <c r="J1005" s="22">
        <f>IF(A1005="",0,IF(YEAR(A1005)&lt;&gt;Properties!$C$5,0,N(D1005)*IFERROR(INDEX(Lists!$D$1:$D$7,MATCH(C1005,Lists!$A$1:$A$7,0)),0)))</f>
      </c>
    </row>
    <row r="1006" spans="1:10" x14ac:dyDescent="0.25">
      <c r="A1006" s="11"/>
      <c r="B1006" s="19"/>
      <c r="C1006" s="19"/>
      <c r="D1006" s="23"/>
      <c r="E1006" s="19"/>
      <c r="F1006" s="13">
        <f>IF(B1006="","",IFERROR(INDEX(Leases!$B$2:$B$101,MATCH(B1006,Leases!$A$2:$A$101,0)),""))</f>
      </c>
      <c r="G1006" s="16">
        <f>IF(A1006="","",MONTH(A1006))</f>
      </c>
      <c r="H1006" s="22">
        <f>IF(A1006="",0,IF(YEAR(A1006)&lt;&gt;Properties!$C$5,0,N(D1006)*IFERROR(INDEX(Lists!$B$1:$B$7,MATCH(C1006,Lists!$A$1:$A$7,0)),0)))</f>
      </c>
      <c r="I1006" s="22">
        <f>IF(A1006="",0,IF(YEAR(A1006)&lt;&gt;Properties!$C$5,0,N(D1006)*IFERROR(INDEX(Lists!$C$1:$C$7,MATCH(C1006,Lists!$A$1:$A$7,0)),0)))</f>
      </c>
      <c r="J1006" s="22">
        <f>IF(A1006="",0,IF(YEAR(A1006)&lt;&gt;Properties!$C$5,0,N(D1006)*IFERROR(INDEX(Lists!$D$1:$D$7,MATCH(C1006,Lists!$A$1:$A$7,0)),0)))</f>
      </c>
    </row>
    <row r="1007" spans="1:10" x14ac:dyDescent="0.25">
      <c r="A1007" s="11"/>
      <c r="B1007" s="19"/>
      <c r="C1007" s="19"/>
      <c r="D1007" s="23"/>
      <c r="E1007" s="19"/>
      <c r="F1007" s="13">
        <f>IF(B1007="","",IFERROR(INDEX(Leases!$B$2:$B$101,MATCH(B1007,Leases!$A$2:$A$101,0)),""))</f>
      </c>
      <c r="G1007" s="16">
        <f>IF(A1007="","",MONTH(A1007))</f>
      </c>
      <c r="H1007" s="22">
        <f>IF(A1007="",0,IF(YEAR(A1007)&lt;&gt;Properties!$C$5,0,N(D1007)*IFERROR(INDEX(Lists!$B$1:$B$7,MATCH(C1007,Lists!$A$1:$A$7,0)),0)))</f>
      </c>
      <c r="I1007" s="22">
        <f>IF(A1007="",0,IF(YEAR(A1007)&lt;&gt;Properties!$C$5,0,N(D1007)*IFERROR(INDEX(Lists!$C$1:$C$7,MATCH(C1007,Lists!$A$1:$A$7,0)),0)))</f>
      </c>
      <c r="J1007" s="22">
        <f>IF(A1007="",0,IF(YEAR(A1007)&lt;&gt;Properties!$C$5,0,N(D1007)*IFERROR(INDEX(Lists!$D$1:$D$7,MATCH(C1007,Lists!$A$1:$A$7,0)),0)))</f>
      </c>
    </row>
    <row r="1008" spans="1:10" x14ac:dyDescent="0.25">
      <c r="A1008" s="11"/>
      <c r="B1008" s="19"/>
      <c r="C1008" s="19"/>
      <c r="D1008" s="23"/>
      <c r="E1008" s="19"/>
      <c r="F1008" s="13">
        <f>IF(B1008="","",IFERROR(INDEX(Leases!$B$2:$B$101,MATCH(B1008,Leases!$A$2:$A$101,0)),""))</f>
      </c>
      <c r="G1008" s="16">
        <f>IF(A1008="","",MONTH(A1008))</f>
      </c>
      <c r="H1008" s="22">
        <f>IF(A1008="",0,IF(YEAR(A1008)&lt;&gt;Properties!$C$5,0,N(D1008)*IFERROR(INDEX(Lists!$B$1:$B$7,MATCH(C1008,Lists!$A$1:$A$7,0)),0)))</f>
      </c>
      <c r="I1008" s="22">
        <f>IF(A1008="",0,IF(YEAR(A1008)&lt;&gt;Properties!$C$5,0,N(D1008)*IFERROR(INDEX(Lists!$C$1:$C$7,MATCH(C1008,Lists!$A$1:$A$7,0)),0)))</f>
      </c>
      <c r="J1008" s="22">
        <f>IF(A1008="",0,IF(YEAR(A1008)&lt;&gt;Properties!$C$5,0,N(D1008)*IFERROR(INDEX(Lists!$D$1:$D$7,MATCH(C1008,Lists!$A$1:$A$7,0)),0)))</f>
      </c>
    </row>
    <row r="1009" spans="1:10" x14ac:dyDescent="0.25">
      <c r="A1009" s="11"/>
      <c r="B1009" s="19"/>
      <c r="C1009" s="19"/>
      <c r="D1009" s="23"/>
      <c r="E1009" s="19"/>
      <c r="F1009" s="13">
        <f>IF(B1009="","",IFERROR(INDEX(Leases!$B$2:$B$101,MATCH(B1009,Leases!$A$2:$A$101,0)),""))</f>
      </c>
      <c r="G1009" s="16">
        <f>IF(A1009="","",MONTH(A1009))</f>
      </c>
      <c r="H1009" s="22">
        <f>IF(A1009="",0,IF(YEAR(A1009)&lt;&gt;Properties!$C$5,0,N(D1009)*IFERROR(INDEX(Lists!$B$1:$B$7,MATCH(C1009,Lists!$A$1:$A$7,0)),0)))</f>
      </c>
      <c r="I1009" s="22">
        <f>IF(A1009="",0,IF(YEAR(A1009)&lt;&gt;Properties!$C$5,0,N(D1009)*IFERROR(INDEX(Lists!$C$1:$C$7,MATCH(C1009,Lists!$A$1:$A$7,0)),0)))</f>
      </c>
      <c r="J1009" s="22">
        <f>IF(A1009="",0,IF(YEAR(A1009)&lt;&gt;Properties!$C$5,0,N(D1009)*IFERROR(INDEX(Lists!$D$1:$D$7,MATCH(C1009,Lists!$A$1:$A$7,0)),0)))</f>
      </c>
    </row>
    <row r="1010" spans="1:10" x14ac:dyDescent="0.25">
      <c r="A1010" s="11"/>
      <c r="B1010" s="19"/>
      <c r="C1010" s="19"/>
      <c r="D1010" s="23"/>
      <c r="E1010" s="19"/>
      <c r="F1010" s="13">
        <f>IF(B1010="","",IFERROR(INDEX(Leases!$B$2:$B$101,MATCH(B1010,Leases!$A$2:$A$101,0)),""))</f>
      </c>
      <c r="G1010" s="16">
        <f>IF(A1010="","",MONTH(A1010))</f>
      </c>
      <c r="H1010" s="22">
        <f>IF(A1010="",0,IF(YEAR(A1010)&lt;&gt;Properties!$C$5,0,N(D1010)*IFERROR(INDEX(Lists!$B$1:$B$7,MATCH(C1010,Lists!$A$1:$A$7,0)),0)))</f>
      </c>
      <c r="I1010" s="22">
        <f>IF(A1010="",0,IF(YEAR(A1010)&lt;&gt;Properties!$C$5,0,N(D1010)*IFERROR(INDEX(Lists!$C$1:$C$7,MATCH(C1010,Lists!$A$1:$A$7,0)),0)))</f>
      </c>
      <c r="J1010" s="22">
        <f>IF(A1010="",0,IF(YEAR(A1010)&lt;&gt;Properties!$C$5,0,N(D1010)*IFERROR(INDEX(Lists!$D$1:$D$7,MATCH(C1010,Lists!$A$1:$A$7,0)),0)))</f>
      </c>
    </row>
    <row r="1011" spans="1:10" x14ac:dyDescent="0.25">
      <c r="A1011" s="11"/>
      <c r="B1011" s="19"/>
      <c r="C1011" s="19"/>
      <c r="D1011" s="23"/>
      <c r="E1011" s="19"/>
      <c r="F1011" s="13">
        <f>IF(B1011="","",IFERROR(INDEX(Leases!$B$2:$B$101,MATCH(B1011,Leases!$A$2:$A$101,0)),""))</f>
      </c>
      <c r="G1011" s="16">
        <f>IF(A1011="","",MONTH(A1011))</f>
      </c>
      <c r="H1011" s="22">
        <f>IF(A1011="",0,IF(YEAR(A1011)&lt;&gt;Properties!$C$5,0,N(D1011)*IFERROR(INDEX(Lists!$B$1:$B$7,MATCH(C1011,Lists!$A$1:$A$7,0)),0)))</f>
      </c>
      <c r="I1011" s="22">
        <f>IF(A1011="",0,IF(YEAR(A1011)&lt;&gt;Properties!$C$5,0,N(D1011)*IFERROR(INDEX(Lists!$C$1:$C$7,MATCH(C1011,Lists!$A$1:$A$7,0)),0)))</f>
      </c>
      <c r="J1011" s="22">
        <f>IF(A1011="",0,IF(YEAR(A1011)&lt;&gt;Properties!$C$5,0,N(D1011)*IFERROR(INDEX(Lists!$D$1:$D$7,MATCH(C1011,Lists!$A$1:$A$7,0)),0)))</f>
      </c>
    </row>
    <row r="1012" spans="1:10" x14ac:dyDescent="0.25">
      <c r="A1012" s="11"/>
      <c r="B1012" s="19"/>
      <c r="C1012" s="19"/>
      <c r="D1012" s="23"/>
      <c r="E1012" s="19"/>
      <c r="F1012" s="13">
        <f>IF(B1012="","",IFERROR(INDEX(Leases!$B$2:$B$101,MATCH(B1012,Leases!$A$2:$A$101,0)),""))</f>
      </c>
      <c r="G1012" s="16">
        <f>IF(A1012="","",MONTH(A1012))</f>
      </c>
      <c r="H1012" s="22">
        <f>IF(A1012="",0,IF(YEAR(A1012)&lt;&gt;Properties!$C$5,0,N(D1012)*IFERROR(INDEX(Lists!$B$1:$B$7,MATCH(C1012,Lists!$A$1:$A$7,0)),0)))</f>
      </c>
      <c r="I1012" s="22">
        <f>IF(A1012="",0,IF(YEAR(A1012)&lt;&gt;Properties!$C$5,0,N(D1012)*IFERROR(INDEX(Lists!$C$1:$C$7,MATCH(C1012,Lists!$A$1:$A$7,0)),0)))</f>
      </c>
      <c r="J1012" s="22">
        <f>IF(A1012="",0,IF(YEAR(A1012)&lt;&gt;Properties!$C$5,0,N(D1012)*IFERROR(INDEX(Lists!$D$1:$D$7,MATCH(C1012,Lists!$A$1:$A$7,0)),0)))</f>
      </c>
    </row>
    <row r="1013" spans="1:10" x14ac:dyDescent="0.25">
      <c r="A1013" s="11"/>
      <c r="B1013" s="19"/>
      <c r="C1013" s="19"/>
      <c r="D1013" s="23"/>
      <c r="E1013" s="19"/>
      <c r="F1013" s="13">
        <f>IF(B1013="","",IFERROR(INDEX(Leases!$B$2:$B$101,MATCH(B1013,Leases!$A$2:$A$101,0)),""))</f>
      </c>
      <c r="G1013" s="16">
        <f>IF(A1013="","",MONTH(A1013))</f>
      </c>
      <c r="H1013" s="22">
        <f>IF(A1013="",0,IF(YEAR(A1013)&lt;&gt;Properties!$C$5,0,N(D1013)*IFERROR(INDEX(Lists!$B$1:$B$7,MATCH(C1013,Lists!$A$1:$A$7,0)),0)))</f>
      </c>
      <c r="I1013" s="22">
        <f>IF(A1013="",0,IF(YEAR(A1013)&lt;&gt;Properties!$C$5,0,N(D1013)*IFERROR(INDEX(Lists!$C$1:$C$7,MATCH(C1013,Lists!$A$1:$A$7,0)),0)))</f>
      </c>
      <c r="J1013" s="22">
        <f>IF(A1013="",0,IF(YEAR(A1013)&lt;&gt;Properties!$C$5,0,N(D1013)*IFERROR(INDEX(Lists!$D$1:$D$7,MATCH(C1013,Lists!$A$1:$A$7,0)),0)))</f>
      </c>
    </row>
    <row r="1014" spans="1:10" x14ac:dyDescent="0.25">
      <c r="A1014" s="11"/>
      <c r="B1014" s="19"/>
      <c r="C1014" s="19"/>
      <c r="D1014" s="23"/>
      <c r="E1014" s="19"/>
      <c r="F1014" s="13">
        <f>IF(B1014="","",IFERROR(INDEX(Leases!$B$2:$B$101,MATCH(B1014,Leases!$A$2:$A$101,0)),""))</f>
      </c>
      <c r="G1014" s="16">
        <f>IF(A1014="","",MONTH(A1014))</f>
      </c>
      <c r="H1014" s="22">
        <f>IF(A1014="",0,IF(YEAR(A1014)&lt;&gt;Properties!$C$5,0,N(D1014)*IFERROR(INDEX(Lists!$B$1:$B$7,MATCH(C1014,Lists!$A$1:$A$7,0)),0)))</f>
      </c>
      <c r="I1014" s="22">
        <f>IF(A1014="",0,IF(YEAR(A1014)&lt;&gt;Properties!$C$5,0,N(D1014)*IFERROR(INDEX(Lists!$C$1:$C$7,MATCH(C1014,Lists!$A$1:$A$7,0)),0)))</f>
      </c>
      <c r="J1014" s="22">
        <f>IF(A1014="",0,IF(YEAR(A1014)&lt;&gt;Properties!$C$5,0,N(D1014)*IFERROR(INDEX(Lists!$D$1:$D$7,MATCH(C1014,Lists!$A$1:$A$7,0)),0)))</f>
      </c>
    </row>
    <row r="1015" spans="1:10" x14ac:dyDescent="0.25">
      <c r="A1015" s="11"/>
      <c r="B1015" s="19"/>
      <c r="C1015" s="19"/>
      <c r="D1015" s="23"/>
      <c r="E1015" s="19"/>
      <c r="F1015" s="13">
        <f>IF(B1015="","",IFERROR(INDEX(Leases!$B$2:$B$101,MATCH(B1015,Leases!$A$2:$A$101,0)),""))</f>
      </c>
      <c r="G1015" s="16">
        <f>IF(A1015="","",MONTH(A1015))</f>
      </c>
      <c r="H1015" s="22">
        <f>IF(A1015="",0,IF(YEAR(A1015)&lt;&gt;Properties!$C$5,0,N(D1015)*IFERROR(INDEX(Lists!$B$1:$B$7,MATCH(C1015,Lists!$A$1:$A$7,0)),0)))</f>
      </c>
      <c r="I1015" s="22">
        <f>IF(A1015="",0,IF(YEAR(A1015)&lt;&gt;Properties!$C$5,0,N(D1015)*IFERROR(INDEX(Lists!$C$1:$C$7,MATCH(C1015,Lists!$A$1:$A$7,0)),0)))</f>
      </c>
      <c r="J1015" s="22">
        <f>IF(A1015="",0,IF(YEAR(A1015)&lt;&gt;Properties!$C$5,0,N(D1015)*IFERROR(INDEX(Lists!$D$1:$D$7,MATCH(C1015,Lists!$A$1:$A$7,0)),0)))</f>
      </c>
    </row>
    <row r="1016" spans="1:10" x14ac:dyDescent="0.25">
      <c r="A1016" s="11"/>
      <c r="B1016" s="19"/>
      <c r="C1016" s="19"/>
      <c r="D1016" s="23"/>
      <c r="E1016" s="19"/>
      <c r="F1016" s="13">
        <f>IF(B1016="","",IFERROR(INDEX(Leases!$B$2:$B$101,MATCH(B1016,Leases!$A$2:$A$101,0)),""))</f>
      </c>
      <c r="G1016" s="16">
        <f>IF(A1016="","",MONTH(A1016))</f>
      </c>
      <c r="H1016" s="22">
        <f>IF(A1016="",0,IF(YEAR(A1016)&lt;&gt;Properties!$C$5,0,N(D1016)*IFERROR(INDEX(Lists!$B$1:$B$7,MATCH(C1016,Lists!$A$1:$A$7,0)),0)))</f>
      </c>
      <c r="I1016" s="22">
        <f>IF(A1016="",0,IF(YEAR(A1016)&lt;&gt;Properties!$C$5,0,N(D1016)*IFERROR(INDEX(Lists!$C$1:$C$7,MATCH(C1016,Lists!$A$1:$A$7,0)),0)))</f>
      </c>
      <c r="J1016" s="22">
        <f>IF(A1016="",0,IF(YEAR(A1016)&lt;&gt;Properties!$C$5,0,N(D1016)*IFERROR(INDEX(Lists!$D$1:$D$7,MATCH(C1016,Lists!$A$1:$A$7,0)),0)))</f>
      </c>
    </row>
    <row r="1017" spans="1:10" x14ac:dyDescent="0.25">
      <c r="A1017" s="11"/>
      <c r="B1017" s="19"/>
      <c r="C1017" s="19"/>
      <c r="D1017" s="23"/>
      <c r="E1017" s="19"/>
      <c r="F1017" s="13">
        <f>IF(B1017="","",IFERROR(INDEX(Leases!$B$2:$B$101,MATCH(B1017,Leases!$A$2:$A$101,0)),""))</f>
      </c>
      <c r="G1017" s="16">
        <f>IF(A1017="","",MONTH(A1017))</f>
      </c>
      <c r="H1017" s="22">
        <f>IF(A1017="",0,IF(YEAR(A1017)&lt;&gt;Properties!$C$5,0,N(D1017)*IFERROR(INDEX(Lists!$B$1:$B$7,MATCH(C1017,Lists!$A$1:$A$7,0)),0)))</f>
      </c>
      <c r="I1017" s="22">
        <f>IF(A1017="",0,IF(YEAR(A1017)&lt;&gt;Properties!$C$5,0,N(D1017)*IFERROR(INDEX(Lists!$C$1:$C$7,MATCH(C1017,Lists!$A$1:$A$7,0)),0)))</f>
      </c>
      <c r="J1017" s="22">
        <f>IF(A1017="",0,IF(YEAR(A1017)&lt;&gt;Properties!$C$5,0,N(D1017)*IFERROR(INDEX(Lists!$D$1:$D$7,MATCH(C1017,Lists!$A$1:$A$7,0)),0)))</f>
      </c>
    </row>
    <row r="1018" spans="1:10" x14ac:dyDescent="0.25">
      <c r="A1018" s="11"/>
      <c r="B1018" s="19"/>
      <c r="C1018" s="19"/>
      <c r="D1018" s="23"/>
      <c r="E1018" s="19"/>
      <c r="F1018" s="13">
        <f>IF(B1018="","",IFERROR(INDEX(Leases!$B$2:$B$101,MATCH(B1018,Leases!$A$2:$A$101,0)),""))</f>
      </c>
      <c r="G1018" s="16">
        <f>IF(A1018="","",MONTH(A1018))</f>
      </c>
      <c r="H1018" s="22">
        <f>IF(A1018="",0,IF(YEAR(A1018)&lt;&gt;Properties!$C$5,0,N(D1018)*IFERROR(INDEX(Lists!$B$1:$B$7,MATCH(C1018,Lists!$A$1:$A$7,0)),0)))</f>
      </c>
      <c r="I1018" s="22">
        <f>IF(A1018="",0,IF(YEAR(A1018)&lt;&gt;Properties!$C$5,0,N(D1018)*IFERROR(INDEX(Lists!$C$1:$C$7,MATCH(C1018,Lists!$A$1:$A$7,0)),0)))</f>
      </c>
      <c r="J1018" s="22">
        <f>IF(A1018="",0,IF(YEAR(A1018)&lt;&gt;Properties!$C$5,0,N(D1018)*IFERROR(INDEX(Lists!$D$1:$D$7,MATCH(C1018,Lists!$A$1:$A$7,0)),0)))</f>
      </c>
    </row>
    <row r="1019" spans="1:10" x14ac:dyDescent="0.25">
      <c r="A1019" s="11"/>
      <c r="B1019" s="19"/>
      <c r="C1019" s="19"/>
      <c r="D1019" s="23"/>
      <c r="E1019" s="19"/>
      <c r="F1019" s="13">
        <f>IF(B1019="","",IFERROR(INDEX(Leases!$B$2:$B$101,MATCH(B1019,Leases!$A$2:$A$101,0)),""))</f>
      </c>
      <c r="G1019" s="16">
        <f>IF(A1019="","",MONTH(A1019))</f>
      </c>
      <c r="H1019" s="22">
        <f>IF(A1019="",0,IF(YEAR(A1019)&lt;&gt;Properties!$C$5,0,N(D1019)*IFERROR(INDEX(Lists!$B$1:$B$7,MATCH(C1019,Lists!$A$1:$A$7,0)),0)))</f>
      </c>
      <c r="I1019" s="22">
        <f>IF(A1019="",0,IF(YEAR(A1019)&lt;&gt;Properties!$C$5,0,N(D1019)*IFERROR(INDEX(Lists!$C$1:$C$7,MATCH(C1019,Lists!$A$1:$A$7,0)),0)))</f>
      </c>
      <c r="J1019" s="22">
        <f>IF(A1019="",0,IF(YEAR(A1019)&lt;&gt;Properties!$C$5,0,N(D1019)*IFERROR(INDEX(Lists!$D$1:$D$7,MATCH(C1019,Lists!$A$1:$A$7,0)),0)))</f>
      </c>
    </row>
    <row r="1020" spans="1:10" x14ac:dyDescent="0.25">
      <c r="A1020" s="11"/>
      <c r="B1020" s="19"/>
      <c r="C1020" s="19"/>
      <c r="D1020" s="23"/>
      <c r="E1020" s="19"/>
      <c r="F1020" s="13">
        <f>IF(B1020="","",IFERROR(INDEX(Leases!$B$2:$B$101,MATCH(B1020,Leases!$A$2:$A$101,0)),""))</f>
      </c>
      <c r="G1020" s="16">
        <f>IF(A1020="","",MONTH(A1020))</f>
      </c>
      <c r="H1020" s="22">
        <f>IF(A1020="",0,IF(YEAR(A1020)&lt;&gt;Properties!$C$5,0,N(D1020)*IFERROR(INDEX(Lists!$B$1:$B$7,MATCH(C1020,Lists!$A$1:$A$7,0)),0)))</f>
      </c>
      <c r="I1020" s="22">
        <f>IF(A1020="",0,IF(YEAR(A1020)&lt;&gt;Properties!$C$5,0,N(D1020)*IFERROR(INDEX(Lists!$C$1:$C$7,MATCH(C1020,Lists!$A$1:$A$7,0)),0)))</f>
      </c>
      <c r="J1020" s="22">
        <f>IF(A1020="",0,IF(YEAR(A1020)&lt;&gt;Properties!$C$5,0,N(D1020)*IFERROR(INDEX(Lists!$D$1:$D$7,MATCH(C1020,Lists!$A$1:$A$7,0)),0)))</f>
      </c>
    </row>
    <row r="1021" spans="1:10" x14ac:dyDescent="0.25">
      <c r="A1021" s="11"/>
      <c r="B1021" s="19"/>
      <c r="C1021" s="19"/>
      <c r="D1021" s="23"/>
      <c r="E1021" s="19"/>
      <c r="F1021" s="13">
        <f>IF(B1021="","",IFERROR(INDEX(Leases!$B$2:$B$101,MATCH(B1021,Leases!$A$2:$A$101,0)),""))</f>
      </c>
      <c r="G1021" s="16">
        <f>IF(A1021="","",MONTH(A1021))</f>
      </c>
      <c r="H1021" s="22">
        <f>IF(A1021="",0,IF(YEAR(A1021)&lt;&gt;Properties!$C$5,0,N(D1021)*IFERROR(INDEX(Lists!$B$1:$B$7,MATCH(C1021,Lists!$A$1:$A$7,0)),0)))</f>
      </c>
      <c r="I1021" s="22">
        <f>IF(A1021="",0,IF(YEAR(A1021)&lt;&gt;Properties!$C$5,0,N(D1021)*IFERROR(INDEX(Lists!$C$1:$C$7,MATCH(C1021,Lists!$A$1:$A$7,0)),0)))</f>
      </c>
      <c r="J1021" s="22">
        <f>IF(A1021="",0,IF(YEAR(A1021)&lt;&gt;Properties!$C$5,0,N(D1021)*IFERROR(INDEX(Lists!$D$1:$D$7,MATCH(C1021,Lists!$A$1:$A$7,0)),0)))</f>
      </c>
    </row>
    <row r="1022" spans="1:10" x14ac:dyDescent="0.25">
      <c r="A1022" s="11"/>
      <c r="B1022" s="19"/>
      <c r="C1022" s="19"/>
      <c r="D1022" s="23"/>
      <c r="E1022" s="19"/>
      <c r="F1022" s="13">
        <f>IF(B1022="","",IFERROR(INDEX(Leases!$B$2:$B$101,MATCH(B1022,Leases!$A$2:$A$101,0)),""))</f>
      </c>
      <c r="G1022" s="16">
        <f>IF(A1022="","",MONTH(A1022))</f>
      </c>
      <c r="H1022" s="22">
        <f>IF(A1022="",0,IF(YEAR(A1022)&lt;&gt;Properties!$C$5,0,N(D1022)*IFERROR(INDEX(Lists!$B$1:$B$7,MATCH(C1022,Lists!$A$1:$A$7,0)),0)))</f>
      </c>
      <c r="I1022" s="22">
        <f>IF(A1022="",0,IF(YEAR(A1022)&lt;&gt;Properties!$C$5,0,N(D1022)*IFERROR(INDEX(Lists!$C$1:$C$7,MATCH(C1022,Lists!$A$1:$A$7,0)),0)))</f>
      </c>
      <c r="J1022" s="22">
        <f>IF(A1022="",0,IF(YEAR(A1022)&lt;&gt;Properties!$C$5,0,N(D1022)*IFERROR(INDEX(Lists!$D$1:$D$7,MATCH(C1022,Lists!$A$1:$A$7,0)),0)))</f>
      </c>
    </row>
    <row r="1023" spans="1:10" x14ac:dyDescent="0.25">
      <c r="A1023" s="11"/>
      <c r="B1023" s="19"/>
      <c r="C1023" s="19"/>
      <c r="D1023" s="23"/>
      <c r="E1023" s="19"/>
      <c r="F1023" s="13">
        <f>IF(B1023="","",IFERROR(INDEX(Leases!$B$2:$B$101,MATCH(B1023,Leases!$A$2:$A$101,0)),""))</f>
      </c>
      <c r="G1023" s="16">
        <f>IF(A1023="","",MONTH(A1023))</f>
      </c>
      <c r="H1023" s="22">
        <f>IF(A1023="",0,IF(YEAR(A1023)&lt;&gt;Properties!$C$5,0,N(D1023)*IFERROR(INDEX(Lists!$B$1:$B$7,MATCH(C1023,Lists!$A$1:$A$7,0)),0)))</f>
      </c>
      <c r="I1023" s="22">
        <f>IF(A1023="",0,IF(YEAR(A1023)&lt;&gt;Properties!$C$5,0,N(D1023)*IFERROR(INDEX(Lists!$C$1:$C$7,MATCH(C1023,Lists!$A$1:$A$7,0)),0)))</f>
      </c>
      <c r="J1023" s="22">
        <f>IF(A1023="",0,IF(YEAR(A1023)&lt;&gt;Properties!$C$5,0,N(D1023)*IFERROR(INDEX(Lists!$D$1:$D$7,MATCH(C1023,Lists!$A$1:$A$7,0)),0)))</f>
      </c>
    </row>
    <row r="1024" spans="1:10" x14ac:dyDescent="0.25">
      <c r="A1024" s="11"/>
      <c r="B1024" s="19"/>
      <c r="C1024" s="19"/>
      <c r="D1024" s="23"/>
      <c r="E1024" s="19"/>
      <c r="F1024" s="13">
        <f>IF(B1024="","",IFERROR(INDEX(Leases!$B$2:$B$101,MATCH(B1024,Leases!$A$2:$A$101,0)),""))</f>
      </c>
      <c r="G1024" s="16">
        <f>IF(A1024="","",MONTH(A1024))</f>
      </c>
      <c r="H1024" s="22">
        <f>IF(A1024="",0,IF(YEAR(A1024)&lt;&gt;Properties!$C$5,0,N(D1024)*IFERROR(INDEX(Lists!$B$1:$B$7,MATCH(C1024,Lists!$A$1:$A$7,0)),0)))</f>
      </c>
      <c r="I1024" s="22">
        <f>IF(A1024="",0,IF(YEAR(A1024)&lt;&gt;Properties!$C$5,0,N(D1024)*IFERROR(INDEX(Lists!$C$1:$C$7,MATCH(C1024,Lists!$A$1:$A$7,0)),0)))</f>
      </c>
      <c r="J1024" s="22">
        <f>IF(A1024="",0,IF(YEAR(A1024)&lt;&gt;Properties!$C$5,0,N(D1024)*IFERROR(INDEX(Lists!$D$1:$D$7,MATCH(C1024,Lists!$A$1:$A$7,0)),0)))</f>
      </c>
    </row>
    <row r="1025" spans="1:10" x14ac:dyDescent="0.25">
      <c r="A1025" s="11"/>
      <c r="B1025" s="19"/>
      <c r="C1025" s="19"/>
      <c r="D1025" s="23"/>
      <c r="E1025" s="19"/>
      <c r="F1025" s="13">
        <f>IF(B1025="","",IFERROR(INDEX(Leases!$B$2:$B$101,MATCH(B1025,Leases!$A$2:$A$101,0)),""))</f>
      </c>
      <c r="G1025" s="16">
        <f>IF(A1025="","",MONTH(A1025))</f>
      </c>
      <c r="H1025" s="22">
        <f>IF(A1025="",0,IF(YEAR(A1025)&lt;&gt;Properties!$C$5,0,N(D1025)*IFERROR(INDEX(Lists!$B$1:$B$7,MATCH(C1025,Lists!$A$1:$A$7,0)),0)))</f>
      </c>
      <c r="I1025" s="22">
        <f>IF(A1025="",0,IF(YEAR(A1025)&lt;&gt;Properties!$C$5,0,N(D1025)*IFERROR(INDEX(Lists!$C$1:$C$7,MATCH(C1025,Lists!$A$1:$A$7,0)),0)))</f>
      </c>
      <c r="J1025" s="22">
        <f>IF(A1025="",0,IF(YEAR(A1025)&lt;&gt;Properties!$C$5,0,N(D1025)*IFERROR(INDEX(Lists!$D$1:$D$7,MATCH(C1025,Lists!$A$1:$A$7,0)),0)))</f>
      </c>
    </row>
    <row r="1026" spans="1:10" x14ac:dyDescent="0.25">
      <c r="A1026" s="11"/>
      <c r="B1026" s="19"/>
      <c r="C1026" s="19"/>
      <c r="D1026" s="23"/>
      <c r="E1026" s="19"/>
      <c r="F1026" s="13">
        <f>IF(B1026="","",IFERROR(INDEX(Leases!$B$2:$B$101,MATCH(B1026,Leases!$A$2:$A$101,0)),""))</f>
      </c>
      <c r="G1026" s="16">
        <f>IF(A1026="","",MONTH(A1026))</f>
      </c>
      <c r="H1026" s="22">
        <f>IF(A1026="",0,IF(YEAR(A1026)&lt;&gt;Properties!$C$5,0,N(D1026)*IFERROR(INDEX(Lists!$B$1:$B$7,MATCH(C1026,Lists!$A$1:$A$7,0)),0)))</f>
      </c>
      <c r="I1026" s="22">
        <f>IF(A1026="",0,IF(YEAR(A1026)&lt;&gt;Properties!$C$5,0,N(D1026)*IFERROR(INDEX(Lists!$C$1:$C$7,MATCH(C1026,Lists!$A$1:$A$7,0)),0)))</f>
      </c>
      <c r="J1026" s="22">
        <f>IF(A1026="",0,IF(YEAR(A1026)&lt;&gt;Properties!$C$5,0,N(D1026)*IFERROR(INDEX(Lists!$D$1:$D$7,MATCH(C1026,Lists!$A$1:$A$7,0)),0)))</f>
      </c>
    </row>
    <row r="1027" spans="1:10" x14ac:dyDescent="0.25">
      <c r="A1027" s="11"/>
      <c r="B1027" s="19"/>
      <c r="C1027" s="19"/>
      <c r="D1027" s="23"/>
      <c r="E1027" s="19"/>
      <c r="F1027" s="13">
        <f>IF(B1027="","",IFERROR(INDEX(Leases!$B$2:$B$101,MATCH(B1027,Leases!$A$2:$A$101,0)),""))</f>
      </c>
      <c r="G1027" s="16">
        <f>IF(A1027="","",MONTH(A1027))</f>
      </c>
      <c r="H1027" s="22">
        <f>IF(A1027="",0,IF(YEAR(A1027)&lt;&gt;Properties!$C$5,0,N(D1027)*IFERROR(INDEX(Lists!$B$1:$B$7,MATCH(C1027,Lists!$A$1:$A$7,0)),0)))</f>
      </c>
      <c r="I1027" s="22">
        <f>IF(A1027="",0,IF(YEAR(A1027)&lt;&gt;Properties!$C$5,0,N(D1027)*IFERROR(INDEX(Lists!$C$1:$C$7,MATCH(C1027,Lists!$A$1:$A$7,0)),0)))</f>
      </c>
      <c r="J1027" s="22">
        <f>IF(A1027="",0,IF(YEAR(A1027)&lt;&gt;Properties!$C$5,0,N(D1027)*IFERROR(INDEX(Lists!$D$1:$D$7,MATCH(C1027,Lists!$A$1:$A$7,0)),0)))</f>
      </c>
    </row>
    <row r="1028" spans="1:10" x14ac:dyDescent="0.25">
      <c r="A1028" s="11"/>
      <c r="B1028" s="19"/>
      <c r="C1028" s="19"/>
      <c r="D1028" s="23"/>
      <c r="E1028" s="19"/>
      <c r="F1028" s="13">
        <f>IF(B1028="","",IFERROR(INDEX(Leases!$B$2:$B$101,MATCH(B1028,Leases!$A$2:$A$101,0)),""))</f>
      </c>
      <c r="G1028" s="16">
        <f>IF(A1028="","",MONTH(A1028))</f>
      </c>
      <c r="H1028" s="22">
        <f>IF(A1028="",0,IF(YEAR(A1028)&lt;&gt;Properties!$C$5,0,N(D1028)*IFERROR(INDEX(Lists!$B$1:$B$7,MATCH(C1028,Lists!$A$1:$A$7,0)),0)))</f>
      </c>
      <c r="I1028" s="22">
        <f>IF(A1028="",0,IF(YEAR(A1028)&lt;&gt;Properties!$C$5,0,N(D1028)*IFERROR(INDEX(Lists!$C$1:$C$7,MATCH(C1028,Lists!$A$1:$A$7,0)),0)))</f>
      </c>
      <c r="J1028" s="22">
        <f>IF(A1028="",0,IF(YEAR(A1028)&lt;&gt;Properties!$C$5,0,N(D1028)*IFERROR(INDEX(Lists!$D$1:$D$7,MATCH(C1028,Lists!$A$1:$A$7,0)),0)))</f>
      </c>
    </row>
    <row r="1029" spans="1:10" x14ac:dyDescent="0.25">
      <c r="A1029" s="11"/>
      <c r="B1029" s="19"/>
      <c r="C1029" s="19"/>
      <c r="D1029" s="23"/>
      <c r="E1029" s="19"/>
      <c r="F1029" s="13">
        <f>IF(B1029="","",IFERROR(INDEX(Leases!$B$2:$B$101,MATCH(B1029,Leases!$A$2:$A$101,0)),""))</f>
      </c>
      <c r="G1029" s="16">
        <f>IF(A1029="","",MONTH(A1029))</f>
      </c>
      <c r="H1029" s="22">
        <f>IF(A1029="",0,IF(YEAR(A1029)&lt;&gt;Properties!$C$5,0,N(D1029)*IFERROR(INDEX(Lists!$B$1:$B$7,MATCH(C1029,Lists!$A$1:$A$7,0)),0)))</f>
      </c>
      <c r="I1029" s="22">
        <f>IF(A1029="",0,IF(YEAR(A1029)&lt;&gt;Properties!$C$5,0,N(D1029)*IFERROR(INDEX(Lists!$C$1:$C$7,MATCH(C1029,Lists!$A$1:$A$7,0)),0)))</f>
      </c>
      <c r="J1029" s="22">
        <f>IF(A1029="",0,IF(YEAR(A1029)&lt;&gt;Properties!$C$5,0,N(D1029)*IFERROR(INDEX(Lists!$D$1:$D$7,MATCH(C1029,Lists!$A$1:$A$7,0)),0)))</f>
      </c>
    </row>
    <row r="1030" spans="1:10" x14ac:dyDescent="0.25">
      <c r="A1030" s="11"/>
      <c r="B1030" s="19"/>
      <c r="C1030" s="19"/>
      <c r="D1030" s="23"/>
      <c r="E1030" s="19"/>
      <c r="F1030" s="13">
        <f>IF(B1030="","",IFERROR(INDEX(Leases!$B$2:$B$101,MATCH(B1030,Leases!$A$2:$A$101,0)),""))</f>
      </c>
      <c r="G1030" s="16">
        <f>IF(A1030="","",MONTH(A1030))</f>
      </c>
      <c r="H1030" s="22">
        <f>IF(A1030="",0,IF(YEAR(A1030)&lt;&gt;Properties!$C$5,0,N(D1030)*IFERROR(INDEX(Lists!$B$1:$B$7,MATCH(C1030,Lists!$A$1:$A$7,0)),0)))</f>
      </c>
      <c r="I1030" s="22">
        <f>IF(A1030="",0,IF(YEAR(A1030)&lt;&gt;Properties!$C$5,0,N(D1030)*IFERROR(INDEX(Lists!$C$1:$C$7,MATCH(C1030,Lists!$A$1:$A$7,0)),0)))</f>
      </c>
      <c r="J1030" s="22">
        <f>IF(A1030="",0,IF(YEAR(A1030)&lt;&gt;Properties!$C$5,0,N(D1030)*IFERROR(INDEX(Lists!$D$1:$D$7,MATCH(C1030,Lists!$A$1:$A$7,0)),0)))</f>
      </c>
    </row>
    <row r="1031" spans="1:10" x14ac:dyDescent="0.25">
      <c r="A1031" s="11"/>
      <c r="B1031" s="19"/>
      <c r="C1031" s="19"/>
      <c r="D1031" s="23"/>
      <c r="E1031" s="19"/>
      <c r="F1031" s="13">
        <f>IF(B1031="","",IFERROR(INDEX(Leases!$B$2:$B$101,MATCH(B1031,Leases!$A$2:$A$101,0)),""))</f>
      </c>
      <c r="G1031" s="16">
        <f>IF(A1031="","",MONTH(A1031))</f>
      </c>
      <c r="H1031" s="22">
        <f>IF(A1031="",0,IF(YEAR(A1031)&lt;&gt;Properties!$C$5,0,N(D1031)*IFERROR(INDEX(Lists!$B$1:$B$7,MATCH(C1031,Lists!$A$1:$A$7,0)),0)))</f>
      </c>
      <c r="I1031" s="22">
        <f>IF(A1031="",0,IF(YEAR(A1031)&lt;&gt;Properties!$C$5,0,N(D1031)*IFERROR(INDEX(Lists!$C$1:$C$7,MATCH(C1031,Lists!$A$1:$A$7,0)),0)))</f>
      </c>
      <c r="J1031" s="22">
        <f>IF(A1031="",0,IF(YEAR(A1031)&lt;&gt;Properties!$C$5,0,N(D1031)*IFERROR(INDEX(Lists!$D$1:$D$7,MATCH(C1031,Lists!$A$1:$A$7,0)),0)))</f>
      </c>
    </row>
    <row r="1032" spans="1:10" x14ac:dyDescent="0.25">
      <c r="A1032" s="11"/>
      <c r="B1032" s="19"/>
      <c r="C1032" s="19"/>
      <c r="D1032" s="23"/>
      <c r="E1032" s="19"/>
      <c r="F1032" s="13">
        <f>IF(B1032="","",IFERROR(INDEX(Leases!$B$2:$B$101,MATCH(B1032,Leases!$A$2:$A$101,0)),""))</f>
      </c>
      <c r="G1032" s="16">
        <f>IF(A1032="","",MONTH(A1032))</f>
      </c>
      <c r="H1032" s="22">
        <f>IF(A1032="",0,IF(YEAR(A1032)&lt;&gt;Properties!$C$5,0,N(D1032)*IFERROR(INDEX(Lists!$B$1:$B$7,MATCH(C1032,Lists!$A$1:$A$7,0)),0)))</f>
      </c>
      <c r="I1032" s="22">
        <f>IF(A1032="",0,IF(YEAR(A1032)&lt;&gt;Properties!$C$5,0,N(D1032)*IFERROR(INDEX(Lists!$C$1:$C$7,MATCH(C1032,Lists!$A$1:$A$7,0)),0)))</f>
      </c>
      <c r="J1032" s="22">
        <f>IF(A1032="",0,IF(YEAR(A1032)&lt;&gt;Properties!$C$5,0,N(D1032)*IFERROR(INDEX(Lists!$D$1:$D$7,MATCH(C1032,Lists!$A$1:$A$7,0)),0)))</f>
      </c>
    </row>
    <row r="1033" spans="1:10" x14ac:dyDescent="0.25">
      <c r="A1033" s="11"/>
      <c r="B1033" s="19"/>
      <c r="C1033" s="19"/>
      <c r="D1033" s="23"/>
      <c r="E1033" s="19"/>
      <c r="F1033" s="13">
        <f>IF(B1033="","",IFERROR(INDEX(Leases!$B$2:$B$101,MATCH(B1033,Leases!$A$2:$A$101,0)),""))</f>
      </c>
      <c r="G1033" s="16">
        <f>IF(A1033="","",MONTH(A1033))</f>
      </c>
      <c r="H1033" s="22">
        <f>IF(A1033="",0,IF(YEAR(A1033)&lt;&gt;Properties!$C$5,0,N(D1033)*IFERROR(INDEX(Lists!$B$1:$B$7,MATCH(C1033,Lists!$A$1:$A$7,0)),0)))</f>
      </c>
      <c r="I1033" s="22">
        <f>IF(A1033="",0,IF(YEAR(A1033)&lt;&gt;Properties!$C$5,0,N(D1033)*IFERROR(INDEX(Lists!$C$1:$C$7,MATCH(C1033,Lists!$A$1:$A$7,0)),0)))</f>
      </c>
      <c r="J1033" s="22">
        <f>IF(A1033="",0,IF(YEAR(A1033)&lt;&gt;Properties!$C$5,0,N(D1033)*IFERROR(INDEX(Lists!$D$1:$D$7,MATCH(C1033,Lists!$A$1:$A$7,0)),0)))</f>
      </c>
    </row>
    <row r="1034" spans="1:10" x14ac:dyDescent="0.25">
      <c r="A1034" s="11"/>
      <c r="B1034" s="19"/>
      <c r="C1034" s="19"/>
      <c r="D1034" s="23"/>
      <c r="E1034" s="19"/>
      <c r="F1034" s="13">
        <f>IF(B1034="","",IFERROR(INDEX(Leases!$B$2:$B$101,MATCH(B1034,Leases!$A$2:$A$101,0)),""))</f>
      </c>
      <c r="G1034" s="16">
        <f>IF(A1034="","",MONTH(A1034))</f>
      </c>
      <c r="H1034" s="22">
        <f>IF(A1034="",0,IF(YEAR(A1034)&lt;&gt;Properties!$C$5,0,N(D1034)*IFERROR(INDEX(Lists!$B$1:$B$7,MATCH(C1034,Lists!$A$1:$A$7,0)),0)))</f>
      </c>
      <c r="I1034" s="22">
        <f>IF(A1034="",0,IF(YEAR(A1034)&lt;&gt;Properties!$C$5,0,N(D1034)*IFERROR(INDEX(Lists!$C$1:$C$7,MATCH(C1034,Lists!$A$1:$A$7,0)),0)))</f>
      </c>
      <c r="J1034" s="22">
        <f>IF(A1034="",0,IF(YEAR(A1034)&lt;&gt;Properties!$C$5,0,N(D1034)*IFERROR(INDEX(Lists!$D$1:$D$7,MATCH(C1034,Lists!$A$1:$A$7,0)),0)))</f>
      </c>
    </row>
    <row r="1035" spans="1:10" x14ac:dyDescent="0.25">
      <c r="A1035" s="11"/>
      <c r="B1035" s="19"/>
      <c r="C1035" s="19"/>
      <c r="D1035" s="23"/>
      <c r="E1035" s="19"/>
      <c r="F1035" s="13">
        <f>IF(B1035="","",IFERROR(INDEX(Leases!$B$2:$B$101,MATCH(B1035,Leases!$A$2:$A$101,0)),""))</f>
      </c>
      <c r="G1035" s="16">
        <f>IF(A1035="","",MONTH(A1035))</f>
      </c>
      <c r="H1035" s="22">
        <f>IF(A1035="",0,IF(YEAR(A1035)&lt;&gt;Properties!$C$5,0,N(D1035)*IFERROR(INDEX(Lists!$B$1:$B$7,MATCH(C1035,Lists!$A$1:$A$7,0)),0)))</f>
      </c>
      <c r="I1035" s="22">
        <f>IF(A1035="",0,IF(YEAR(A1035)&lt;&gt;Properties!$C$5,0,N(D1035)*IFERROR(INDEX(Lists!$C$1:$C$7,MATCH(C1035,Lists!$A$1:$A$7,0)),0)))</f>
      </c>
      <c r="J1035" s="22">
        <f>IF(A1035="",0,IF(YEAR(A1035)&lt;&gt;Properties!$C$5,0,N(D1035)*IFERROR(INDEX(Lists!$D$1:$D$7,MATCH(C1035,Lists!$A$1:$A$7,0)),0)))</f>
      </c>
    </row>
    <row r="1036" spans="1:10" x14ac:dyDescent="0.25">
      <c r="A1036" s="11"/>
      <c r="B1036" s="19"/>
      <c r="C1036" s="19"/>
      <c r="D1036" s="23"/>
      <c r="E1036" s="19"/>
      <c r="F1036" s="13">
        <f>IF(B1036="","",IFERROR(INDEX(Leases!$B$2:$B$101,MATCH(B1036,Leases!$A$2:$A$101,0)),""))</f>
      </c>
      <c r="G1036" s="16">
        <f>IF(A1036="","",MONTH(A1036))</f>
      </c>
      <c r="H1036" s="22">
        <f>IF(A1036="",0,IF(YEAR(A1036)&lt;&gt;Properties!$C$5,0,N(D1036)*IFERROR(INDEX(Lists!$B$1:$B$7,MATCH(C1036,Lists!$A$1:$A$7,0)),0)))</f>
      </c>
      <c r="I1036" s="22">
        <f>IF(A1036="",0,IF(YEAR(A1036)&lt;&gt;Properties!$C$5,0,N(D1036)*IFERROR(INDEX(Lists!$C$1:$C$7,MATCH(C1036,Lists!$A$1:$A$7,0)),0)))</f>
      </c>
      <c r="J1036" s="22">
        <f>IF(A1036="",0,IF(YEAR(A1036)&lt;&gt;Properties!$C$5,0,N(D1036)*IFERROR(INDEX(Lists!$D$1:$D$7,MATCH(C1036,Lists!$A$1:$A$7,0)),0)))</f>
      </c>
    </row>
    <row r="1037" spans="1:10" x14ac:dyDescent="0.25">
      <c r="A1037" s="11"/>
      <c r="B1037" s="19"/>
      <c r="C1037" s="19"/>
      <c r="D1037" s="23"/>
      <c r="E1037" s="19"/>
      <c r="F1037" s="13">
        <f>IF(B1037="","",IFERROR(INDEX(Leases!$B$2:$B$101,MATCH(B1037,Leases!$A$2:$A$101,0)),""))</f>
      </c>
      <c r="G1037" s="16">
        <f>IF(A1037="","",MONTH(A1037))</f>
      </c>
      <c r="H1037" s="22">
        <f>IF(A1037="",0,IF(YEAR(A1037)&lt;&gt;Properties!$C$5,0,N(D1037)*IFERROR(INDEX(Lists!$B$1:$B$7,MATCH(C1037,Lists!$A$1:$A$7,0)),0)))</f>
      </c>
      <c r="I1037" s="22">
        <f>IF(A1037="",0,IF(YEAR(A1037)&lt;&gt;Properties!$C$5,0,N(D1037)*IFERROR(INDEX(Lists!$C$1:$C$7,MATCH(C1037,Lists!$A$1:$A$7,0)),0)))</f>
      </c>
      <c r="J1037" s="22">
        <f>IF(A1037="",0,IF(YEAR(A1037)&lt;&gt;Properties!$C$5,0,N(D1037)*IFERROR(INDEX(Lists!$D$1:$D$7,MATCH(C1037,Lists!$A$1:$A$7,0)),0)))</f>
      </c>
    </row>
    <row r="1038" spans="1:10" x14ac:dyDescent="0.25">
      <c r="A1038" s="11"/>
      <c r="B1038" s="19"/>
      <c r="C1038" s="19"/>
      <c r="D1038" s="23"/>
      <c r="E1038" s="19"/>
      <c r="F1038" s="13">
        <f>IF(B1038="","",IFERROR(INDEX(Leases!$B$2:$B$101,MATCH(B1038,Leases!$A$2:$A$101,0)),""))</f>
      </c>
      <c r="G1038" s="16">
        <f>IF(A1038="","",MONTH(A1038))</f>
      </c>
      <c r="H1038" s="22">
        <f>IF(A1038="",0,IF(YEAR(A1038)&lt;&gt;Properties!$C$5,0,N(D1038)*IFERROR(INDEX(Lists!$B$1:$B$7,MATCH(C1038,Lists!$A$1:$A$7,0)),0)))</f>
      </c>
      <c r="I1038" s="22">
        <f>IF(A1038="",0,IF(YEAR(A1038)&lt;&gt;Properties!$C$5,0,N(D1038)*IFERROR(INDEX(Lists!$C$1:$C$7,MATCH(C1038,Lists!$A$1:$A$7,0)),0)))</f>
      </c>
      <c r="J1038" s="22">
        <f>IF(A1038="",0,IF(YEAR(A1038)&lt;&gt;Properties!$C$5,0,N(D1038)*IFERROR(INDEX(Lists!$D$1:$D$7,MATCH(C1038,Lists!$A$1:$A$7,0)),0)))</f>
      </c>
    </row>
    <row r="1039" spans="1:10" x14ac:dyDescent="0.25">
      <c r="A1039" s="11"/>
      <c r="B1039" s="19"/>
      <c r="C1039" s="19"/>
      <c r="D1039" s="23"/>
      <c r="E1039" s="19"/>
      <c r="F1039" s="13">
        <f>IF(B1039="","",IFERROR(INDEX(Leases!$B$2:$B$101,MATCH(B1039,Leases!$A$2:$A$101,0)),""))</f>
      </c>
      <c r="G1039" s="16">
        <f>IF(A1039="","",MONTH(A1039))</f>
      </c>
      <c r="H1039" s="22">
        <f>IF(A1039="",0,IF(YEAR(A1039)&lt;&gt;Properties!$C$5,0,N(D1039)*IFERROR(INDEX(Lists!$B$1:$B$7,MATCH(C1039,Lists!$A$1:$A$7,0)),0)))</f>
      </c>
      <c r="I1039" s="22">
        <f>IF(A1039="",0,IF(YEAR(A1039)&lt;&gt;Properties!$C$5,0,N(D1039)*IFERROR(INDEX(Lists!$C$1:$C$7,MATCH(C1039,Lists!$A$1:$A$7,0)),0)))</f>
      </c>
      <c r="J1039" s="22">
        <f>IF(A1039="",0,IF(YEAR(A1039)&lt;&gt;Properties!$C$5,0,N(D1039)*IFERROR(INDEX(Lists!$D$1:$D$7,MATCH(C1039,Lists!$A$1:$A$7,0)),0)))</f>
      </c>
    </row>
    <row r="1040" spans="1:10" x14ac:dyDescent="0.25">
      <c r="A1040" s="11"/>
      <c r="B1040" s="19"/>
      <c r="C1040" s="19"/>
      <c r="D1040" s="23"/>
      <c r="E1040" s="19"/>
      <c r="F1040" s="13">
        <f>IF(B1040="","",IFERROR(INDEX(Leases!$B$2:$B$101,MATCH(B1040,Leases!$A$2:$A$101,0)),""))</f>
      </c>
      <c r="G1040" s="16">
        <f>IF(A1040="","",MONTH(A1040))</f>
      </c>
      <c r="H1040" s="22">
        <f>IF(A1040="",0,IF(YEAR(A1040)&lt;&gt;Properties!$C$5,0,N(D1040)*IFERROR(INDEX(Lists!$B$1:$B$7,MATCH(C1040,Lists!$A$1:$A$7,0)),0)))</f>
      </c>
      <c r="I1040" s="22">
        <f>IF(A1040="",0,IF(YEAR(A1040)&lt;&gt;Properties!$C$5,0,N(D1040)*IFERROR(INDEX(Lists!$C$1:$C$7,MATCH(C1040,Lists!$A$1:$A$7,0)),0)))</f>
      </c>
      <c r="J1040" s="22">
        <f>IF(A1040="",0,IF(YEAR(A1040)&lt;&gt;Properties!$C$5,0,N(D1040)*IFERROR(INDEX(Lists!$D$1:$D$7,MATCH(C1040,Lists!$A$1:$A$7,0)),0)))</f>
      </c>
    </row>
    <row r="1041" spans="1:10" x14ac:dyDescent="0.25">
      <c r="A1041" s="11"/>
      <c r="B1041" s="19"/>
      <c r="C1041" s="19"/>
      <c r="D1041" s="23"/>
      <c r="E1041" s="19"/>
      <c r="F1041" s="13">
        <f>IF(B1041="","",IFERROR(INDEX(Leases!$B$2:$B$101,MATCH(B1041,Leases!$A$2:$A$101,0)),""))</f>
      </c>
      <c r="G1041" s="16">
        <f>IF(A1041="","",MONTH(A1041))</f>
      </c>
      <c r="H1041" s="22">
        <f>IF(A1041="",0,IF(YEAR(A1041)&lt;&gt;Properties!$C$5,0,N(D1041)*IFERROR(INDEX(Lists!$B$1:$B$7,MATCH(C1041,Lists!$A$1:$A$7,0)),0)))</f>
      </c>
      <c r="I1041" s="22">
        <f>IF(A1041="",0,IF(YEAR(A1041)&lt;&gt;Properties!$C$5,0,N(D1041)*IFERROR(INDEX(Lists!$C$1:$C$7,MATCH(C1041,Lists!$A$1:$A$7,0)),0)))</f>
      </c>
      <c r="J1041" s="22">
        <f>IF(A1041="",0,IF(YEAR(A1041)&lt;&gt;Properties!$C$5,0,N(D1041)*IFERROR(INDEX(Lists!$D$1:$D$7,MATCH(C1041,Lists!$A$1:$A$7,0)),0)))</f>
      </c>
    </row>
    <row r="1042" spans="1:10" x14ac:dyDescent="0.25">
      <c r="A1042" s="11"/>
      <c r="B1042" s="19"/>
      <c r="C1042" s="19"/>
      <c r="D1042" s="23"/>
      <c r="E1042" s="19"/>
      <c r="F1042" s="13">
        <f>IF(B1042="","",IFERROR(INDEX(Leases!$B$2:$B$101,MATCH(B1042,Leases!$A$2:$A$101,0)),""))</f>
      </c>
      <c r="G1042" s="16">
        <f>IF(A1042="","",MONTH(A1042))</f>
      </c>
      <c r="H1042" s="22">
        <f>IF(A1042="",0,IF(YEAR(A1042)&lt;&gt;Properties!$C$5,0,N(D1042)*IFERROR(INDEX(Lists!$B$1:$B$7,MATCH(C1042,Lists!$A$1:$A$7,0)),0)))</f>
      </c>
      <c r="I1042" s="22">
        <f>IF(A1042="",0,IF(YEAR(A1042)&lt;&gt;Properties!$C$5,0,N(D1042)*IFERROR(INDEX(Lists!$C$1:$C$7,MATCH(C1042,Lists!$A$1:$A$7,0)),0)))</f>
      </c>
      <c r="J1042" s="22">
        <f>IF(A1042="",0,IF(YEAR(A1042)&lt;&gt;Properties!$C$5,0,N(D1042)*IFERROR(INDEX(Lists!$D$1:$D$7,MATCH(C1042,Lists!$A$1:$A$7,0)),0)))</f>
      </c>
    </row>
    <row r="1043" spans="1:10" x14ac:dyDescent="0.25">
      <c r="A1043" s="11"/>
      <c r="B1043" s="19"/>
      <c r="C1043" s="19"/>
      <c r="D1043" s="23"/>
      <c r="E1043" s="19"/>
      <c r="F1043" s="13">
        <f>IF(B1043="","",IFERROR(INDEX(Leases!$B$2:$B$101,MATCH(B1043,Leases!$A$2:$A$101,0)),""))</f>
      </c>
      <c r="G1043" s="16">
        <f>IF(A1043="","",MONTH(A1043))</f>
      </c>
      <c r="H1043" s="22">
        <f>IF(A1043="",0,IF(YEAR(A1043)&lt;&gt;Properties!$C$5,0,N(D1043)*IFERROR(INDEX(Lists!$B$1:$B$7,MATCH(C1043,Lists!$A$1:$A$7,0)),0)))</f>
      </c>
      <c r="I1043" s="22">
        <f>IF(A1043="",0,IF(YEAR(A1043)&lt;&gt;Properties!$C$5,0,N(D1043)*IFERROR(INDEX(Lists!$C$1:$C$7,MATCH(C1043,Lists!$A$1:$A$7,0)),0)))</f>
      </c>
      <c r="J1043" s="22">
        <f>IF(A1043="",0,IF(YEAR(A1043)&lt;&gt;Properties!$C$5,0,N(D1043)*IFERROR(INDEX(Lists!$D$1:$D$7,MATCH(C1043,Lists!$A$1:$A$7,0)),0)))</f>
      </c>
    </row>
    <row r="1044" spans="1:10" x14ac:dyDescent="0.25">
      <c r="A1044" s="11"/>
      <c r="B1044" s="19"/>
      <c r="C1044" s="19"/>
      <c r="D1044" s="23"/>
      <c r="E1044" s="19"/>
      <c r="F1044" s="13">
        <f>IF(B1044="","",IFERROR(INDEX(Leases!$B$2:$B$101,MATCH(B1044,Leases!$A$2:$A$101,0)),""))</f>
      </c>
      <c r="G1044" s="16">
        <f>IF(A1044="","",MONTH(A1044))</f>
      </c>
      <c r="H1044" s="22">
        <f>IF(A1044="",0,IF(YEAR(A1044)&lt;&gt;Properties!$C$5,0,N(D1044)*IFERROR(INDEX(Lists!$B$1:$B$7,MATCH(C1044,Lists!$A$1:$A$7,0)),0)))</f>
      </c>
      <c r="I1044" s="22">
        <f>IF(A1044="",0,IF(YEAR(A1044)&lt;&gt;Properties!$C$5,0,N(D1044)*IFERROR(INDEX(Lists!$C$1:$C$7,MATCH(C1044,Lists!$A$1:$A$7,0)),0)))</f>
      </c>
      <c r="J1044" s="22">
        <f>IF(A1044="",0,IF(YEAR(A1044)&lt;&gt;Properties!$C$5,0,N(D1044)*IFERROR(INDEX(Lists!$D$1:$D$7,MATCH(C1044,Lists!$A$1:$A$7,0)),0)))</f>
      </c>
    </row>
    <row r="1045" spans="1:10" x14ac:dyDescent="0.25">
      <c r="A1045" s="11"/>
      <c r="B1045" s="19"/>
      <c r="C1045" s="19"/>
      <c r="D1045" s="23"/>
      <c r="E1045" s="19"/>
      <c r="F1045" s="13">
        <f>IF(B1045="","",IFERROR(INDEX(Leases!$B$2:$B$101,MATCH(B1045,Leases!$A$2:$A$101,0)),""))</f>
      </c>
      <c r="G1045" s="16">
        <f>IF(A1045="","",MONTH(A1045))</f>
      </c>
      <c r="H1045" s="22">
        <f>IF(A1045="",0,IF(YEAR(A1045)&lt;&gt;Properties!$C$5,0,N(D1045)*IFERROR(INDEX(Lists!$B$1:$B$7,MATCH(C1045,Lists!$A$1:$A$7,0)),0)))</f>
      </c>
      <c r="I1045" s="22">
        <f>IF(A1045="",0,IF(YEAR(A1045)&lt;&gt;Properties!$C$5,0,N(D1045)*IFERROR(INDEX(Lists!$C$1:$C$7,MATCH(C1045,Lists!$A$1:$A$7,0)),0)))</f>
      </c>
      <c r="J1045" s="22">
        <f>IF(A1045="",0,IF(YEAR(A1045)&lt;&gt;Properties!$C$5,0,N(D1045)*IFERROR(INDEX(Lists!$D$1:$D$7,MATCH(C1045,Lists!$A$1:$A$7,0)),0)))</f>
      </c>
    </row>
    <row r="1046" spans="1:10" x14ac:dyDescent="0.25">
      <c r="A1046" s="11"/>
      <c r="B1046" s="19"/>
      <c r="C1046" s="19"/>
      <c r="D1046" s="23"/>
      <c r="E1046" s="19"/>
      <c r="F1046" s="13">
        <f>IF(B1046="","",IFERROR(INDEX(Leases!$B$2:$B$101,MATCH(B1046,Leases!$A$2:$A$101,0)),""))</f>
      </c>
      <c r="G1046" s="16">
        <f>IF(A1046="","",MONTH(A1046))</f>
      </c>
      <c r="H1046" s="22">
        <f>IF(A1046="",0,IF(YEAR(A1046)&lt;&gt;Properties!$C$5,0,N(D1046)*IFERROR(INDEX(Lists!$B$1:$B$7,MATCH(C1046,Lists!$A$1:$A$7,0)),0)))</f>
      </c>
      <c r="I1046" s="22">
        <f>IF(A1046="",0,IF(YEAR(A1046)&lt;&gt;Properties!$C$5,0,N(D1046)*IFERROR(INDEX(Lists!$C$1:$C$7,MATCH(C1046,Lists!$A$1:$A$7,0)),0)))</f>
      </c>
      <c r="J1046" s="22">
        <f>IF(A1046="",0,IF(YEAR(A1046)&lt;&gt;Properties!$C$5,0,N(D1046)*IFERROR(INDEX(Lists!$D$1:$D$7,MATCH(C1046,Lists!$A$1:$A$7,0)),0)))</f>
      </c>
    </row>
    <row r="1047" spans="1:10" x14ac:dyDescent="0.25">
      <c r="A1047" s="11"/>
      <c r="B1047" s="19"/>
      <c r="C1047" s="19"/>
      <c r="D1047" s="23"/>
      <c r="E1047" s="19"/>
      <c r="F1047" s="13">
        <f>IF(B1047="","",IFERROR(INDEX(Leases!$B$2:$B$101,MATCH(B1047,Leases!$A$2:$A$101,0)),""))</f>
      </c>
      <c r="G1047" s="16">
        <f>IF(A1047="","",MONTH(A1047))</f>
      </c>
      <c r="H1047" s="22">
        <f>IF(A1047="",0,IF(YEAR(A1047)&lt;&gt;Properties!$C$5,0,N(D1047)*IFERROR(INDEX(Lists!$B$1:$B$7,MATCH(C1047,Lists!$A$1:$A$7,0)),0)))</f>
      </c>
      <c r="I1047" s="22">
        <f>IF(A1047="",0,IF(YEAR(A1047)&lt;&gt;Properties!$C$5,0,N(D1047)*IFERROR(INDEX(Lists!$C$1:$C$7,MATCH(C1047,Lists!$A$1:$A$7,0)),0)))</f>
      </c>
      <c r="J1047" s="22">
        <f>IF(A1047="",0,IF(YEAR(A1047)&lt;&gt;Properties!$C$5,0,N(D1047)*IFERROR(INDEX(Lists!$D$1:$D$7,MATCH(C1047,Lists!$A$1:$A$7,0)),0)))</f>
      </c>
    </row>
    <row r="1048" spans="1:10" x14ac:dyDescent="0.25">
      <c r="A1048" s="11"/>
      <c r="B1048" s="19"/>
      <c r="C1048" s="19"/>
      <c r="D1048" s="23"/>
      <c r="E1048" s="19"/>
      <c r="F1048" s="13">
        <f>IF(B1048="","",IFERROR(INDEX(Leases!$B$2:$B$101,MATCH(B1048,Leases!$A$2:$A$101,0)),""))</f>
      </c>
      <c r="G1048" s="16">
        <f>IF(A1048="","",MONTH(A1048))</f>
      </c>
      <c r="H1048" s="22">
        <f>IF(A1048="",0,IF(YEAR(A1048)&lt;&gt;Properties!$C$5,0,N(D1048)*IFERROR(INDEX(Lists!$B$1:$B$7,MATCH(C1048,Lists!$A$1:$A$7,0)),0)))</f>
      </c>
      <c r="I1048" s="22">
        <f>IF(A1048="",0,IF(YEAR(A1048)&lt;&gt;Properties!$C$5,0,N(D1048)*IFERROR(INDEX(Lists!$C$1:$C$7,MATCH(C1048,Lists!$A$1:$A$7,0)),0)))</f>
      </c>
      <c r="J1048" s="22">
        <f>IF(A1048="",0,IF(YEAR(A1048)&lt;&gt;Properties!$C$5,0,N(D1048)*IFERROR(INDEX(Lists!$D$1:$D$7,MATCH(C1048,Lists!$A$1:$A$7,0)),0)))</f>
      </c>
    </row>
    <row r="1049" spans="1:10" x14ac:dyDescent="0.25">
      <c r="A1049" s="11"/>
      <c r="B1049" s="19"/>
      <c r="C1049" s="19"/>
      <c r="D1049" s="23"/>
      <c r="E1049" s="19"/>
      <c r="F1049" s="13">
        <f>IF(B1049="","",IFERROR(INDEX(Leases!$B$2:$B$101,MATCH(B1049,Leases!$A$2:$A$101,0)),""))</f>
      </c>
      <c r="G1049" s="16">
        <f>IF(A1049="","",MONTH(A1049))</f>
      </c>
      <c r="H1049" s="22">
        <f>IF(A1049="",0,IF(YEAR(A1049)&lt;&gt;Properties!$C$5,0,N(D1049)*IFERROR(INDEX(Lists!$B$1:$B$7,MATCH(C1049,Lists!$A$1:$A$7,0)),0)))</f>
      </c>
      <c r="I1049" s="22">
        <f>IF(A1049="",0,IF(YEAR(A1049)&lt;&gt;Properties!$C$5,0,N(D1049)*IFERROR(INDEX(Lists!$C$1:$C$7,MATCH(C1049,Lists!$A$1:$A$7,0)),0)))</f>
      </c>
      <c r="J1049" s="22">
        <f>IF(A1049="",0,IF(YEAR(A1049)&lt;&gt;Properties!$C$5,0,N(D1049)*IFERROR(INDEX(Lists!$D$1:$D$7,MATCH(C1049,Lists!$A$1:$A$7,0)),0)))</f>
      </c>
    </row>
    <row r="1050" spans="1:10" x14ac:dyDescent="0.25">
      <c r="A1050" s="11"/>
      <c r="B1050" s="19"/>
      <c r="C1050" s="19"/>
      <c r="D1050" s="23"/>
      <c r="E1050" s="19"/>
      <c r="F1050" s="13">
        <f>IF(B1050="","",IFERROR(INDEX(Leases!$B$2:$B$101,MATCH(B1050,Leases!$A$2:$A$101,0)),""))</f>
      </c>
      <c r="G1050" s="16">
        <f>IF(A1050="","",MONTH(A1050))</f>
      </c>
      <c r="H1050" s="22">
        <f>IF(A1050="",0,IF(YEAR(A1050)&lt;&gt;Properties!$C$5,0,N(D1050)*IFERROR(INDEX(Lists!$B$1:$B$7,MATCH(C1050,Lists!$A$1:$A$7,0)),0)))</f>
      </c>
      <c r="I1050" s="22">
        <f>IF(A1050="",0,IF(YEAR(A1050)&lt;&gt;Properties!$C$5,0,N(D1050)*IFERROR(INDEX(Lists!$C$1:$C$7,MATCH(C1050,Lists!$A$1:$A$7,0)),0)))</f>
      </c>
      <c r="J1050" s="22">
        <f>IF(A1050="",0,IF(YEAR(A1050)&lt;&gt;Properties!$C$5,0,N(D1050)*IFERROR(INDEX(Lists!$D$1:$D$7,MATCH(C1050,Lists!$A$1:$A$7,0)),0)))</f>
      </c>
    </row>
    <row r="1051" spans="1:10" x14ac:dyDescent="0.25">
      <c r="A1051" s="11"/>
      <c r="B1051" s="19"/>
      <c r="C1051" s="19"/>
      <c r="D1051" s="23"/>
      <c r="E1051" s="19"/>
      <c r="F1051" s="13">
        <f>IF(B1051="","",IFERROR(INDEX(Leases!$B$2:$B$101,MATCH(B1051,Leases!$A$2:$A$101,0)),""))</f>
      </c>
      <c r="G1051" s="16">
        <f>IF(A1051="","",MONTH(A1051))</f>
      </c>
      <c r="H1051" s="22">
        <f>IF(A1051="",0,IF(YEAR(A1051)&lt;&gt;Properties!$C$5,0,N(D1051)*IFERROR(INDEX(Lists!$B$1:$B$7,MATCH(C1051,Lists!$A$1:$A$7,0)),0)))</f>
      </c>
      <c r="I1051" s="22">
        <f>IF(A1051="",0,IF(YEAR(A1051)&lt;&gt;Properties!$C$5,0,N(D1051)*IFERROR(INDEX(Lists!$C$1:$C$7,MATCH(C1051,Lists!$A$1:$A$7,0)),0)))</f>
      </c>
      <c r="J1051" s="22">
        <f>IF(A1051="",0,IF(YEAR(A1051)&lt;&gt;Properties!$C$5,0,N(D1051)*IFERROR(INDEX(Lists!$D$1:$D$7,MATCH(C1051,Lists!$A$1:$A$7,0)),0)))</f>
      </c>
    </row>
    <row r="1052" spans="1:10" x14ac:dyDescent="0.25">
      <c r="A1052" s="11"/>
      <c r="B1052" s="19"/>
      <c r="C1052" s="19"/>
      <c r="D1052" s="23"/>
      <c r="E1052" s="19"/>
      <c r="F1052" s="13">
        <f>IF(B1052="","",IFERROR(INDEX(Leases!$B$2:$B$101,MATCH(B1052,Leases!$A$2:$A$101,0)),""))</f>
      </c>
      <c r="G1052" s="16">
        <f>IF(A1052="","",MONTH(A1052))</f>
      </c>
      <c r="H1052" s="22">
        <f>IF(A1052="",0,IF(YEAR(A1052)&lt;&gt;Properties!$C$5,0,N(D1052)*IFERROR(INDEX(Lists!$B$1:$B$7,MATCH(C1052,Lists!$A$1:$A$7,0)),0)))</f>
      </c>
      <c r="I1052" s="22">
        <f>IF(A1052="",0,IF(YEAR(A1052)&lt;&gt;Properties!$C$5,0,N(D1052)*IFERROR(INDEX(Lists!$C$1:$C$7,MATCH(C1052,Lists!$A$1:$A$7,0)),0)))</f>
      </c>
      <c r="J1052" s="22">
        <f>IF(A1052="",0,IF(YEAR(A1052)&lt;&gt;Properties!$C$5,0,N(D1052)*IFERROR(INDEX(Lists!$D$1:$D$7,MATCH(C1052,Lists!$A$1:$A$7,0)),0)))</f>
      </c>
    </row>
    <row r="1053" spans="1:10" x14ac:dyDescent="0.25">
      <c r="A1053" s="11"/>
      <c r="B1053" s="19"/>
      <c r="C1053" s="19"/>
      <c r="D1053" s="23"/>
      <c r="E1053" s="19"/>
      <c r="F1053" s="13">
        <f>IF(B1053="","",IFERROR(INDEX(Leases!$B$2:$B$101,MATCH(B1053,Leases!$A$2:$A$101,0)),""))</f>
      </c>
      <c r="G1053" s="16">
        <f>IF(A1053="","",MONTH(A1053))</f>
      </c>
      <c r="H1053" s="22">
        <f>IF(A1053="",0,IF(YEAR(A1053)&lt;&gt;Properties!$C$5,0,N(D1053)*IFERROR(INDEX(Lists!$B$1:$B$7,MATCH(C1053,Lists!$A$1:$A$7,0)),0)))</f>
      </c>
      <c r="I1053" s="22">
        <f>IF(A1053="",0,IF(YEAR(A1053)&lt;&gt;Properties!$C$5,0,N(D1053)*IFERROR(INDEX(Lists!$C$1:$C$7,MATCH(C1053,Lists!$A$1:$A$7,0)),0)))</f>
      </c>
      <c r="J1053" s="22">
        <f>IF(A1053="",0,IF(YEAR(A1053)&lt;&gt;Properties!$C$5,0,N(D1053)*IFERROR(INDEX(Lists!$D$1:$D$7,MATCH(C1053,Lists!$A$1:$A$7,0)),0)))</f>
      </c>
    </row>
    <row r="1054" spans="1:10" x14ac:dyDescent="0.25">
      <c r="A1054" s="11"/>
      <c r="B1054" s="19"/>
      <c r="C1054" s="19"/>
      <c r="D1054" s="23"/>
      <c r="E1054" s="19"/>
      <c r="F1054" s="13">
        <f>IF(B1054="","",IFERROR(INDEX(Leases!$B$2:$B$101,MATCH(B1054,Leases!$A$2:$A$101,0)),""))</f>
      </c>
      <c r="G1054" s="16">
        <f>IF(A1054="","",MONTH(A1054))</f>
      </c>
      <c r="H1054" s="22">
        <f>IF(A1054="",0,IF(YEAR(A1054)&lt;&gt;Properties!$C$5,0,N(D1054)*IFERROR(INDEX(Lists!$B$1:$B$7,MATCH(C1054,Lists!$A$1:$A$7,0)),0)))</f>
      </c>
      <c r="I1054" s="22">
        <f>IF(A1054="",0,IF(YEAR(A1054)&lt;&gt;Properties!$C$5,0,N(D1054)*IFERROR(INDEX(Lists!$C$1:$C$7,MATCH(C1054,Lists!$A$1:$A$7,0)),0)))</f>
      </c>
      <c r="J1054" s="22">
        <f>IF(A1054="",0,IF(YEAR(A1054)&lt;&gt;Properties!$C$5,0,N(D1054)*IFERROR(INDEX(Lists!$D$1:$D$7,MATCH(C1054,Lists!$A$1:$A$7,0)),0)))</f>
      </c>
    </row>
    <row r="1055" spans="1:10" x14ac:dyDescent="0.25">
      <c r="A1055" s="11"/>
      <c r="B1055" s="19"/>
      <c r="C1055" s="19"/>
      <c r="D1055" s="23"/>
      <c r="E1055" s="19"/>
      <c r="F1055" s="13">
        <f>IF(B1055="","",IFERROR(INDEX(Leases!$B$2:$B$101,MATCH(B1055,Leases!$A$2:$A$101,0)),""))</f>
      </c>
      <c r="G1055" s="16">
        <f>IF(A1055="","",MONTH(A1055))</f>
      </c>
      <c r="H1055" s="22">
        <f>IF(A1055="",0,IF(YEAR(A1055)&lt;&gt;Properties!$C$5,0,N(D1055)*IFERROR(INDEX(Lists!$B$1:$B$7,MATCH(C1055,Lists!$A$1:$A$7,0)),0)))</f>
      </c>
      <c r="I1055" s="22">
        <f>IF(A1055="",0,IF(YEAR(A1055)&lt;&gt;Properties!$C$5,0,N(D1055)*IFERROR(INDEX(Lists!$C$1:$C$7,MATCH(C1055,Lists!$A$1:$A$7,0)),0)))</f>
      </c>
      <c r="J1055" s="22">
        <f>IF(A1055="",0,IF(YEAR(A1055)&lt;&gt;Properties!$C$5,0,N(D1055)*IFERROR(INDEX(Lists!$D$1:$D$7,MATCH(C1055,Lists!$A$1:$A$7,0)),0)))</f>
      </c>
    </row>
    <row r="1056" spans="1:10" x14ac:dyDescent="0.25">
      <c r="A1056" s="11"/>
      <c r="B1056" s="19"/>
      <c r="C1056" s="19"/>
      <c r="D1056" s="23"/>
      <c r="E1056" s="19"/>
      <c r="F1056" s="13">
        <f>IF(B1056="","",IFERROR(INDEX(Leases!$B$2:$B$101,MATCH(B1056,Leases!$A$2:$A$101,0)),""))</f>
      </c>
      <c r="G1056" s="16">
        <f>IF(A1056="","",MONTH(A1056))</f>
      </c>
      <c r="H1056" s="22">
        <f>IF(A1056="",0,IF(YEAR(A1056)&lt;&gt;Properties!$C$5,0,N(D1056)*IFERROR(INDEX(Lists!$B$1:$B$7,MATCH(C1056,Lists!$A$1:$A$7,0)),0)))</f>
      </c>
      <c r="I1056" s="22">
        <f>IF(A1056="",0,IF(YEAR(A1056)&lt;&gt;Properties!$C$5,0,N(D1056)*IFERROR(INDEX(Lists!$C$1:$C$7,MATCH(C1056,Lists!$A$1:$A$7,0)),0)))</f>
      </c>
      <c r="J1056" s="22">
        <f>IF(A1056="",0,IF(YEAR(A1056)&lt;&gt;Properties!$C$5,0,N(D1056)*IFERROR(INDEX(Lists!$D$1:$D$7,MATCH(C1056,Lists!$A$1:$A$7,0)),0)))</f>
      </c>
    </row>
    <row r="1057" spans="1:10" x14ac:dyDescent="0.25">
      <c r="A1057" s="11"/>
      <c r="B1057" s="19"/>
      <c r="C1057" s="19"/>
      <c r="D1057" s="23"/>
      <c r="E1057" s="19"/>
      <c r="F1057" s="13">
        <f>IF(B1057="","",IFERROR(INDEX(Leases!$B$2:$B$101,MATCH(B1057,Leases!$A$2:$A$101,0)),""))</f>
      </c>
      <c r="G1057" s="16">
        <f>IF(A1057="","",MONTH(A1057))</f>
      </c>
      <c r="H1057" s="22">
        <f>IF(A1057="",0,IF(YEAR(A1057)&lt;&gt;Properties!$C$5,0,N(D1057)*IFERROR(INDEX(Lists!$B$1:$B$7,MATCH(C1057,Lists!$A$1:$A$7,0)),0)))</f>
      </c>
      <c r="I1057" s="22">
        <f>IF(A1057="",0,IF(YEAR(A1057)&lt;&gt;Properties!$C$5,0,N(D1057)*IFERROR(INDEX(Lists!$C$1:$C$7,MATCH(C1057,Lists!$A$1:$A$7,0)),0)))</f>
      </c>
      <c r="J1057" s="22">
        <f>IF(A1057="",0,IF(YEAR(A1057)&lt;&gt;Properties!$C$5,0,N(D1057)*IFERROR(INDEX(Lists!$D$1:$D$7,MATCH(C1057,Lists!$A$1:$A$7,0)),0)))</f>
      </c>
    </row>
    <row r="1058" spans="1:10" x14ac:dyDescent="0.25">
      <c r="A1058" s="11"/>
      <c r="B1058" s="19"/>
      <c r="C1058" s="19"/>
      <c r="D1058" s="23"/>
      <c r="E1058" s="19"/>
      <c r="F1058" s="13">
        <f>IF(B1058="","",IFERROR(INDEX(Leases!$B$2:$B$101,MATCH(B1058,Leases!$A$2:$A$101,0)),""))</f>
      </c>
      <c r="G1058" s="16">
        <f>IF(A1058="","",MONTH(A1058))</f>
      </c>
      <c r="H1058" s="22">
        <f>IF(A1058="",0,IF(YEAR(A1058)&lt;&gt;Properties!$C$5,0,N(D1058)*IFERROR(INDEX(Lists!$B$1:$B$7,MATCH(C1058,Lists!$A$1:$A$7,0)),0)))</f>
      </c>
      <c r="I1058" s="22">
        <f>IF(A1058="",0,IF(YEAR(A1058)&lt;&gt;Properties!$C$5,0,N(D1058)*IFERROR(INDEX(Lists!$C$1:$C$7,MATCH(C1058,Lists!$A$1:$A$7,0)),0)))</f>
      </c>
      <c r="J1058" s="22">
        <f>IF(A1058="",0,IF(YEAR(A1058)&lt;&gt;Properties!$C$5,0,N(D1058)*IFERROR(INDEX(Lists!$D$1:$D$7,MATCH(C1058,Lists!$A$1:$A$7,0)),0)))</f>
      </c>
    </row>
    <row r="1059" spans="1:10" x14ac:dyDescent="0.25">
      <c r="A1059" s="11"/>
      <c r="B1059" s="19"/>
      <c r="C1059" s="19"/>
      <c r="D1059" s="23"/>
      <c r="E1059" s="19"/>
      <c r="F1059" s="13">
        <f>IF(B1059="","",IFERROR(INDEX(Leases!$B$2:$B$101,MATCH(B1059,Leases!$A$2:$A$101,0)),""))</f>
      </c>
      <c r="G1059" s="16">
        <f>IF(A1059="","",MONTH(A1059))</f>
      </c>
      <c r="H1059" s="22">
        <f>IF(A1059="",0,IF(YEAR(A1059)&lt;&gt;Properties!$C$5,0,N(D1059)*IFERROR(INDEX(Lists!$B$1:$B$7,MATCH(C1059,Lists!$A$1:$A$7,0)),0)))</f>
      </c>
      <c r="I1059" s="22">
        <f>IF(A1059="",0,IF(YEAR(A1059)&lt;&gt;Properties!$C$5,0,N(D1059)*IFERROR(INDEX(Lists!$C$1:$C$7,MATCH(C1059,Lists!$A$1:$A$7,0)),0)))</f>
      </c>
      <c r="J1059" s="22">
        <f>IF(A1059="",0,IF(YEAR(A1059)&lt;&gt;Properties!$C$5,0,N(D1059)*IFERROR(INDEX(Lists!$D$1:$D$7,MATCH(C1059,Lists!$A$1:$A$7,0)),0)))</f>
      </c>
    </row>
    <row r="1060" spans="1:10" x14ac:dyDescent="0.25">
      <c r="A1060" s="11"/>
      <c r="B1060" s="19"/>
      <c r="C1060" s="19"/>
      <c r="D1060" s="23"/>
      <c r="E1060" s="19"/>
      <c r="F1060" s="13">
        <f>IF(B1060="","",IFERROR(INDEX(Leases!$B$2:$B$101,MATCH(B1060,Leases!$A$2:$A$101,0)),""))</f>
      </c>
      <c r="G1060" s="16">
        <f>IF(A1060="","",MONTH(A1060))</f>
      </c>
      <c r="H1060" s="22">
        <f>IF(A1060="",0,IF(YEAR(A1060)&lt;&gt;Properties!$C$5,0,N(D1060)*IFERROR(INDEX(Lists!$B$1:$B$7,MATCH(C1060,Lists!$A$1:$A$7,0)),0)))</f>
      </c>
      <c r="I1060" s="22">
        <f>IF(A1060="",0,IF(YEAR(A1060)&lt;&gt;Properties!$C$5,0,N(D1060)*IFERROR(INDEX(Lists!$C$1:$C$7,MATCH(C1060,Lists!$A$1:$A$7,0)),0)))</f>
      </c>
      <c r="J1060" s="22">
        <f>IF(A1060="",0,IF(YEAR(A1060)&lt;&gt;Properties!$C$5,0,N(D1060)*IFERROR(INDEX(Lists!$D$1:$D$7,MATCH(C1060,Lists!$A$1:$A$7,0)),0)))</f>
      </c>
    </row>
    <row r="1061" spans="1:10" x14ac:dyDescent="0.25">
      <c r="A1061" s="11"/>
      <c r="B1061" s="19"/>
      <c r="C1061" s="19"/>
      <c r="D1061" s="23"/>
      <c r="E1061" s="19"/>
      <c r="F1061" s="13">
        <f>IF(B1061="","",IFERROR(INDEX(Leases!$B$2:$B$101,MATCH(B1061,Leases!$A$2:$A$101,0)),""))</f>
      </c>
      <c r="G1061" s="16">
        <f>IF(A1061="","",MONTH(A1061))</f>
      </c>
      <c r="H1061" s="22">
        <f>IF(A1061="",0,IF(YEAR(A1061)&lt;&gt;Properties!$C$5,0,N(D1061)*IFERROR(INDEX(Lists!$B$1:$B$7,MATCH(C1061,Lists!$A$1:$A$7,0)),0)))</f>
      </c>
      <c r="I1061" s="22">
        <f>IF(A1061="",0,IF(YEAR(A1061)&lt;&gt;Properties!$C$5,0,N(D1061)*IFERROR(INDEX(Lists!$C$1:$C$7,MATCH(C1061,Lists!$A$1:$A$7,0)),0)))</f>
      </c>
      <c r="J1061" s="22">
        <f>IF(A1061="",0,IF(YEAR(A1061)&lt;&gt;Properties!$C$5,0,N(D1061)*IFERROR(INDEX(Lists!$D$1:$D$7,MATCH(C1061,Lists!$A$1:$A$7,0)),0)))</f>
      </c>
    </row>
    <row r="1062" spans="1:10" x14ac:dyDescent="0.25">
      <c r="A1062" s="11"/>
      <c r="B1062" s="19"/>
      <c r="C1062" s="19"/>
      <c r="D1062" s="23"/>
      <c r="E1062" s="19"/>
      <c r="F1062" s="13">
        <f>IF(B1062="","",IFERROR(INDEX(Leases!$B$2:$B$101,MATCH(B1062,Leases!$A$2:$A$101,0)),""))</f>
      </c>
      <c r="G1062" s="16">
        <f>IF(A1062="","",MONTH(A1062))</f>
      </c>
      <c r="H1062" s="22">
        <f>IF(A1062="",0,IF(YEAR(A1062)&lt;&gt;Properties!$C$5,0,N(D1062)*IFERROR(INDEX(Lists!$B$1:$B$7,MATCH(C1062,Lists!$A$1:$A$7,0)),0)))</f>
      </c>
      <c r="I1062" s="22">
        <f>IF(A1062="",0,IF(YEAR(A1062)&lt;&gt;Properties!$C$5,0,N(D1062)*IFERROR(INDEX(Lists!$C$1:$C$7,MATCH(C1062,Lists!$A$1:$A$7,0)),0)))</f>
      </c>
      <c r="J1062" s="22">
        <f>IF(A1062="",0,IF(YEAR(A1062)&lt;&gt;Properties!$C$5,0,N(D1062)*IFERROR(INDEX(Lists!$D$1:$D$7,MATCH(C1062,Lists!$A$1:$A$7,0)),0)))</f>
      </c>
    </row>
    <row r="1063" spans="1:10" x14ac:dyDescent="0.25">
      <c r="A1063" s="11"/>
      <c r="B1063" s="19"/>
      <c r="C1063" s="19"/>
      <c r="D1063" s="23"/>
      <c r="E1063" s="19"/>
      <c r="F1063" s="13">
        <f>IF(B1063="","",IFERROR(INDEX(Leases!$B$2:$B$101,MATCH(B1063,Leases!$A$2:$A$101,0)),""))</f>
      </c>
      <c r="G1063" s="16">
        <f>IF(A1063="","",MONTH(A1063))</f>
      </c>
      <c r="H1063" s="22">
        <f>IF(A1063="",0,IF(YEAR(A1063)&lt;&gt;Properties!$C$5,0,N(D1063)*IFERROR(INDEX(Lists!$B$1:$B$7,MATCH(C1063,Lists!$A$1:$A$7,0)),0)))</f>
      </c>
      <c r="I1063" s="22">
        <f>IF(A1063="",0,IF(YEAR(A1063)&lt;&gt;Properties!$C$5,0,N(D1063)*IFERROR(INDEX(Lists!$C$1:$C$7,MATCH(C1063,Lists!$A$1:$A$7,0)),0)))</f>
      </c>
      <c r="J1063" s="22">
        <f>IF(A1063="",0,IF(YEAR(A1063)&lt;&gt;Properties!$C$5,0,N(D1063)*IFERROR(INDEX(Lists!$D$1:$D$7,MATCH(C1063,Lists!$A$1:$A$7,0)),0)))</f>
      </c>
    </row>
    <row r="1064" spans="1:10" x14ac:dyDescent="0.25">
      <c r="A1064" s="11"/>
      <c r="B1064" s="19"/>
      <c r="C1064" s="19"/>
      <c r="D1064" s="23"/>
      <c r="E1064" s="19"/>
      <c r="F1064" s="13">
        <f>IF(B1064="","",IFERROR(INDEX(Leases!$B$2:$B$101,MATCH(B1064,Leases!$A$2:$A$101,0)),""))</f>
      </c>
      <c r="G1064" s="16">
        <f>IF(A1064="","",MONTH(A1064))</f>
      </c>
      <c r="H1064" s="22">
        <f>IF(A1064="",0,IF(YEAR(A1064)&lt;&gt;Properties!$C$5,0,N(D1064)*IFERROR(INDEX(Lists!$B$1:$B$7,MATCH(C1064,Lists!$A$1:$A$7,0)),0)))</f>
      </c>
      <c r="I1064" s="22">
        <f>IF(A1064="",0,IF(YEAR(A1064)&lt;&gt;Properties!$C$5,0,N(D1064)*IFERROR(INDEX(Lists!$C$1:$C$7,MATCH(C1064,Lists!$A$1:$A$7,0)),0)))</f>
      </c>
      <c r="J1064" s="22">
        <f>IF(A1064="",0,IF(YEAR(A1064)&lt;&gt;Properties!$C$5,0,N(D1064)*IFERROR(INDEX(Lists!$D$1:$D$7,MATCH(C1064,Lists!$A$1:$A$7,0)),0)))</f>
      </c>
    </row>
    <row r="1065" spans="1:10" x14ac:dyDescent="0.25">
      <c r="A1065" s="11"/>
      <c r="B1065" s="19"/>
      <c r="C1065" s="19"/>
      <c r="D1065" s="23"/>
      <c r="E1065" s="19"/>
      <c r="F1065" s="13">
        <f>IF(B1065="","",IFERROR(INDEX(Leases!$B$2:$B$101,MATCH(B1065,Leases!$A$2:$A$101,0)),""))</f>
      </c>
      <c r="G1065" s="16">
        <f>IF(A1065="","",MONTH(A1065))</f>
      </c>
      <c r="H1065" s="22">
        <f>IF(A1065="",0,IF(YEAR(A1065)&lt;&gt;Properties!$C$5,0,N(D1065)*IFERROR(INDEX(Lists!$B$1:$B$7,MATCH(C1065,Lists!$A$1:$A$7,0)),0)))</f>
      </c>
      <c r="I1065" s="22">
        <f>IF(A1065="",0,IF(YEAR(A1065)&lt;&gt;Properties!$C$5,0,N(D1065)*IFERROR(INDEX(Lists!$C$1:$C$7,MATCH(C1065,Lists!$A$1:$A$7,0)),0)))</f>
      </c>
      <c r="J1065" s="22">
        <f>IF(A1065="",0,IF(YEAR(A1065)&lt;&gt;Properties!$C$5,0,N(D1065)*IFERROR(INDEX(Lists!$D$1:$D$7,MATCH(C1065,Lists!$A$1:$A$7,0)),0)))</f>
      </c>
    </row>
    <row r="1066" spans="1:10" x14ac:dyDescent="0.25">
      <c r="A1066" s="11"/>
      <c r="B1066" s="19"/>
      <c r="C1066" s="19"/>
      <c r="D1066" s="23"/>
      <c r="E1066" s="19"/>
      <c r="F1066" s="13">
        <f>IF(B1066="","",IFERROR(INDEX(Leases!$B$2:$B$101,MATCH(B1066,Leases!$A$2:$A$101,0)),""))</f>
      </c>
      <c r="G1066" s="16">
        <f>IF(A1066="","",MONTH(A1066))</f>
      </c>
      <c r="H1066" s="22">
        <f>IF(A1066="",0,IF(YEAR(A1066)&lt;&gt;Properties!$C$5,0,N(D1066)*IFERROR(INDEX(Lists!$B$1:$B$7,MATCH(C1066,Lists!$A$1:$A$7,0)),0)))</f>
      </c>
      <c r="I1066" s="22">
        <f>IF(A1066="",0,IF(YEAR(A1066)&lt;&gt;Properties!$C$5,0,N(D1066)*IFERROR(INDEX(Lists!$C$1:$C$7,MATCH(C1066,Lists!$A$1:$A$7,0)),0)))</f>
      </c>
      <c r="J1066" s="22">
        <f>IF(A1066="",0,IF(YEAR(A1066)&lt;&gt;Properties!$C$5,0,N(D1066)*IFERROR(INDEX(Lists!$D$1:$D$7,MATCH(C1066,Lists!$A$1:$A$7,0)),0)))</f>
      </c>
    </row>
    <row r="1067" spans="1:10" x14ac:dyDescent="0.25">
      <c r="A1067" s="11"/>
      <c r="B1067" s="19"/>
      <c r="C1067" s="19"/>
      <c r="D1067" s="23"/>
      <c r="E1067" s="19"/>
      <c r="F1067" s="13">
        <f>IF(B1067="","",IFERROR(INDEX(Leases!$B$2:$B$101,MATCH(B1067,Leases!$A$2:$A$101,0)),""))</f>
      </c>
      <c r="G1067" s="16">
        <f>IF(A1067="","",MONTH(A1067))</f>
      </c>
      <c r="H1067" s="22">
        <f>IF(A1067="",0,IF(YEAR(A1067)&lt;&gt;Properties!$C$5,0,N(D1067)*IFERROR(INDEX(Lists!$B$1:$B$7,MATCH(C1067,Lists!$A$1:$A$7,0)),0)))</f>
      </c>
      <c r="I1067" s="22">
        <f>IF(A1067="",0,IF(YEAR(A1067)&lt;&gt;Properties!$C$5,0,N(D1067)*IFERROR(INDEX(Lists!$C$1:$C$7,MATCH(C1067,Lists!$A$1:$A$7,0)),0)))</f>
      </c>
      <c r="J1067" s="22">
        <f>IF(A1067="",0,IF(YEAR(A1067)&lt;&gt;Properties!$C$5,0,N(D1067)*IFERROR(INDEX(Lists!$D$1:$D$7,MATCH(C1067,Lists!$A$1:$A$7,0)),0)))</f>
      </c>
    </row>
    <row r="1068" spans="1:10" x14ac:dyDescent="0.25">
      <c r="A1068" s="11"/>
      <c r="B1068" s="19"/>
      <c r="C1068" s="19"/>
      <c r="D1068" s="23"/>
      <c r="E1068" s="19"/>
      <c r="F1068" s="13">
        <f>IF(B1068="","",IFERROR(INDEX(Leases!$B$2:$B$101,MATCH(B1068,Leases!$A$2:$A$101,0)),""))</f>
      </c>
      <c r="G1068" s="16">
        <f>IF(A1068="","",MONTH(A1068))</f>
      </c>
      <c r="H1068" s="22">
        <f>IF(A1068="",0,IF(YEAR(A1068)&lt;&gt;Properties!$C$5,0,N(D1068)*IFERROR(INDEX(Lists!$B$1:$B$7,MATCH(C1068,Lists!$A$1:$A$7,0)),0)))</f>
      </c>
      <c r="I1068" s="22">
        <f>IF(A1068="",0,IF(YEAR(A1068)&lt;&gt;Properties!$C$5,0,N(D1068)*IFERROR(INDEX(Lists!$C$1:$C$7,MATCH(C1068,Lists!$A$1:$A$7,0)),0)))</f>
      </c>
      <c r="J1068" s="22">
        <f>IF(A1068="",0,IF(YEAR(A1068)&lt;&gt;Properties!$C$5,0,N(D1068)*IFERROR(INDEX(Lists!$D$1:$D$7,MATCH(C1068,Lists!$A$1:$A$7,0)),0)))</f>
      </c>
    </row>
    <row r="1069" spans="1:10" x14ac:dyDescent="0.25">
      <c r="A1069" s="11"/>
      <c r="B1069" s="19"/>
      <c r="C1069" s="19"/>
      <c r="D1069" s="23"/>
      <c r="E1069" s="19"/>
      <c r="F1069" s="13">
        <f>IF(B1069="","",IFERROR(INDEX(Leases!$B$2:$B$101,MATCH(B1069,Leases!$A$2:$A$101,0)),""))</f>
      </c>
      <c r="G1069" s="16">
        <f>IF(A1069="","",MONTH(A1069))</f>
      </c>
      <c r="H1069" s="22">
        <f>IF(A1069="",0,IF(YEAR(A1069)&lt;&gt;Properties!$C$5,0,N(D1069)*IFERROR(INDEX(Lists!$B$1:$B$7,MATCH(C1069,Lists!$A$1:$A$7,0)),0)))</f>
      </c>
      <c r="I1069" s="22">
        <f>IF(A1069="",0,IF(YEAR(A1069)&lt;&gt;Properties!$C$5,0,N(D1069)*IFERROR(INDEX(Lists!$C$1:$C$7,MATCH(C1069,Lists!$A$1:$A$7,0)),0)))</f>
      </c>
      <c r="J1069" s="22">
        <f>IF(A1069="",0,IF(YEAR(A1069)&lt;&gt;Properties!$C$5,0,N(D1069)*IFERROR(INDEX(Lists!$D$1:$D$7,MATCH(C1069,Lists!$A$1:$A$7,0)),0)))</f>
      </c>
    </row>
    <row r="1070" spans="1:10" x14ac:dyDescent="0.25">
      <c r="A1070" s="11"/>
      <c r="B1070" s="19"/>
      <c r="C1070" s="19"/>
      <c r="D1070" s="23"/>
      <c r="E1070" s="19"/>
      <c r="F1070" s="13">
        <f>IF(B1070="","",IFERROR(INDEX(Leases!$B$2:$B$101,MATCH(B1070,Leases!$A$2:$A$101,0)),""))</f>
      </c>
      <c r="G1070" s="16">
        <f>IF(A1070="","",MONTH(A1070))</f>
      </c>
      <c r="H1070" s="22">
        <f>IF(A1070="",0,IF(YEAR(A1070)&lt;&gt;Properties!$C$5,0,N(D1070)*IFERROR(INDEX(Lists!$B$1:$B$7,MATCH(C1070,Lists!$A$1:$A$7,0)),0)))</f>
      </c>
      <c r="I1070" s="22">
        <f>IF(A1070="",0,IF(YEAR(A1070)&lt;&gt;Properties!$C$5,0,N(D1070)*IFERROR(INDEX(Lists!$C$1:$C$7,MATCH(C1070,Lists!$A$1:$A$7,0)),0)))</f>
      </c>
      <c r="J1070" s="22">
        <f>IF(A1070="",0,IF(YEAR(A1070)&lt;&gt;Properties!$C$5,0,N(D1070)*IFERROR(INDEX(Lists!$D$1:$D$7,MATCH(C1070,Lists!$A$1:$A$7,0)),0)))</f>
      </c>
    </row>
    <row r="1071" spans="1:10" x14ac:dyDescent="0.25">
      <c r="A1071" s="11"/>
      <c r="B1071" s="19"/>
      <c r="C1071" s="19"/>
      <c r="D1071" s="23"/>
      <c r="E1071" s="19"/>
      <c r="F1071" s="13">
        <f>IF(B1071="","",IFERROR(INDEX(Leases!$B$2:$B$101,MATCH(B1071,Leases!$A$2:$A$101,0)),""))</f>
      </c>
      <c r="G1071" s="16">
        <f>IF(A1071="","",MONTH(A1071))</f>
      </c>
      <c r="H1071" s="22">
        <f>IF(A1071="",0,IF(YEAR(A1071)&lt;&gt;Properties!$C$5,0,N(D1071)*IFERROR(INDEX(Lists!$B$1:$B$7,MATCH(C1071,Lists!$A$1:$A$7,0)),0)))</f>
      </c>
      <c r="I1071" s="22">
        <f>IF(A1071="",0,IF(YEAR(A1071)&lt;&gt;Properties!$C$5,0,N(D1071)*IFERROR(INDEX(Lists!$C$1:$C$7,MATCH(C1071,Lists!$A$1:$A$7,0)),0)))</f>
      </c>
      <c r="J1071" s="22">
        <f>IF(A1071="",0,IF(YEAR(A1071)&lt;&gt;Properties!$C$5,0,N(D1071)*IFERROR(INDEX(Lists!$D$1:$D$7,MATCH(C1071,Lists!$A$1:$A$7,0)),0)))</f>
      </c>
    </row>
    <row r="1072" spans="1:10" x14ac:dyDescent="0.25">
      <c r="A1072" s="11"/>
      <c r="B1072" s="19"/>
      <c r="C1072" s="19"/>
      <c r="D1072" s="23"/>
      <c r="E1072" s="19"/>
      <c r="F1072" s="13">
        <f>IF(B1072="","",IFERROR(INDEX(Leases!$B$2:$B$101,MATCH(B1072,Leases!$A$2:$A$101,0)),""))</f>
      </c>
      <c r="G1072" s="16">
        <f>IF(A1072="","",MONTH(A1072))</f>
      </c>
      <c r="H1072" s="22">
        <f>IF(A1072="",0,IF(YEAR(A1072)&lt;&gt;Properties!$C$5,0,N(D1072)*IFERROR(INDEX(Lists!$B$1:$B$7,MATCH(C1072,Lists!$A$1:$A$7,0)),0)))</f>
      </c>
      <c r="I1072" s="22">
        <f>IF(A1072="",0,IF(YEAR(A1072)&lt;&gt;Properties!$C$5,0,N(D1072)*IFERROR(INDEX(Lists!$C$1:$C$7,MATCH(C1072,Lists!$A$1:$A$7,0)),0)))</f>
      </c>
      <c r="J1072" s="22">
        <f>IF(A1072="",0,IF(YEAR(A1072)&lt;&gt;Properties!$C$5,0,N(D1072)*IFERROR(INDEX(Lists!$D$1:$D$7,MATCH(C1072,Lists!$A$1:$A$7,0)),0)))</f>
      </c>
    </row>
    <row r="1073" spans="1:10" x14ac:dyDescent="0.25">
      <c r="A1073" s="11"/>
      <c r="B1073" s="19"/>
      <c r="C1073" s="19"/>
      <c r="D1073" s="23"/>
      <c r="E1073" s="19"/>
      <c r="F1073" s="13">
        <f>IF(B1073="","",IFERROR(INDEX(Leases!$B$2:$B$101,MATCH(B1073,Leases!$A$2:$A$101,0)),""))</f>
      </c>
      <c r="G1073" s="16">
        <f>IF(A1073="","",MONTH(A1073))</f>
      </c>
      <c r="H1073" s="22">
        <f>IF(A1073="",0,IF(YEAR(A1073)&lt;&gt;Properties!$C$5,0,N(D1073)*IFERROR(INDEX(Lists!$B$1:$B$7,MATCH(C1073,Lists!$A$1:$A$7,0)),0)))</f>
      </c>
      <c r="I1073" s="22">
        <f>IF(A1073="",0,IF(YEAR(A1073)&lt;&gt;Properties!$C$5,0,N(D1073)*IFERROR(INDEX(Lists!$C$1:$C$7,MATCH(C1073,Lists!$A$1:$A$7,0)),0)))</f>
      </c>
      <c r="J1073" s="22">
        <f>IF(A1073="",0,IF(YEAR(A1073)&lt;&gt;Properties!$C$5,0,N(D1073)*IFERROR(INDEX(Lists!$D$1:$D$7,MATCH(C1073,Lists!$A$1:$A$7,0)),0)))</f>
      </c>
    </row>
    <row r="1074" spans="1:10" x14ac:dyDescent="0.25">
      <c r="A1074" s="11"/>
      <c r="B1074" s="19"/>
      <c r="C1074" s="19"/>
      <c r="D1074" s="23"/>
      <c r="E1074" s="19"/>
      <c r="F1074" s="13">
        <f>IF(B1074="","",IFERROR(INDEX(Leases!$B$2:$B$101,MATCH(B1074,Leases!$A$2:$A$101,0)),""))</f>
      </c>
      <c r="G1074" s="16">
        <f>IF(A1074="","",MONTH(A1074))</f>
      </c>
      <c r="H1074" s="22">
        <f>IF(A1074="",0,IF(YEAR(A1074)&lt;&gt;Properties!$C$5,0,N(D1074)*IFERROR(INDEX(Lists!$B$1:$B$7,MATCH(C1074,Lists!$A$1:$A$7,0)),0)))</f>
      </c>
      <c r="I1074" s="22">
        <f>IF(A1074="",0,IF(YEAR(A1074)&lt;&gt;Properties!$C$5,0,N(D1074)*IFERROR(INDEX(Lists!$C$1:$C$7,MATCH(C1074,Lists!$A$1:$A$7,0)),0)))</f>
      </c>
      <c r="J1074" s="22">
        <f>IF(A1074="",0,IF(YEAR(A1074)&lt;&gt;Properties!$C$5,0,N(D1074)*IFERROR(INDEX(Lists!$D$1:$D$7,MATCH(C1074,Lists!$A$1:$A$7,0)),0)))</f>
      </c>
    </row>
    <row r="1075" spans="1:10" x14ac:dyDescent="0.25">
      <c r="A1075" s="11"/>
      <c r="B1075" s="19"/>
      <c r="C1075" s="19"/>
      <c r="D1075" s="23"/>
      <c r="E1075" s="19"/>
      <c r="F1075" s="13">
        <f>IF(B1075="","",IFERROR(INDEX(Leases!$B$2:$B$101,MATCH(B1075,Leases!$A$2:$A$101,0)),""))</f>
      </c>
      <c r="G1075" s="16">
        <f>IF(A1075="","",MONTH(A1075))</f>
      </c>
      <c r="H1075" s="22">
        <f>IF(A1075="",0,IF(YEAR(A1075)&lt;&gt;Properties!$C$5,0,N(D1075)*IFERROR(INDEX(Lists!$B$1:$B$7,MATCH(C1075,Lists!$A$1:$A$7,0)),0)))</f>
      </c>
      <c r="I1075" s="22">
        <f>IF(A1075="",0,IF(YEAR(A1075)&lt;&gt;Properties!$C$5,0,N(D1075)*IFERROR(INDEX(Lists!$C$1:$C$7,MATCH(C1075,Lists!$A$1:$A$7,0)),0)))</f>
      </c>
      <c r="J1075" s="22">
        <f>IF(A1075="",0,IF(YEAR(A1075)&lt;&gt;Properties!$C$5,0,N(D1075)*IFERROR(INDEX(Lists!$D$1:$D$7,MATCH(C1075,Lists!$A$1:$A$7,0)),0)))</f>
      </c>
    </row>
    <row r="1076" spans="1:10" x14ac:dyDescent="0.25">
      <c r="A1076" s="11"/>
      <c r="B1076" s="19"/>
      <c r="C1076" s="19"/>
      <c r="D1076" s="23"/>
      <c r="E1076" s="19"/>
      <c r="F1076" s="13">
        <f>IF(B1076="","",IFERROR(INDEX(Leases!$B$2:$B$101,MATCH(B1076,Leases!$A$2:$A$101,0)),""))</f>
      </c>
      <c r="G1076" s="16">
        <f>IF(A1076="","",MONTH(A1076))</f>
      </c>
      <c r="H1076" s="22">
        <f>IF(A1076="",0,IF(YEAR(A1076)&lt;&gt;Properties!$C$5,0,N(D1076)*IFERROR(INDEX(Lists!$B$1:$B$7,MATCH(C1076,Lists!$A$1:$A$7,0)),0)))</f>
      </c>
      <c r="I1076" s="22">
        <f>IF(A1076="",0,IF(YEAR(A1076)&lt;&gt;Properties!$C$5,0,N(D1076)*IFERROR(INDEX(Lists!$C$1:$C$7,MATCH(C1076,Lists!$A$1:$A$7,0)),0)))</f>
      </c>
      <c r="J1076" s="22">
        <f>IF(A1076="",0,IF(YEAR(A1076)&lt;&gt;Properties!$C$5,0,N(D1076)*IFERROR(INDEX(Lists!$D$1:$D$7,MATCH(C1076,Lists!$A$1:$A$7,0)),0)))</f>
      </c>
    </row>
    <row r="1077" spans="1:10" x14ac:dyDescent="0.25">
      <c r="A1077" s="11"/>
      <c r="B1077" s="19"/>
      <c r="C1077" s="19"/>
      <c r="D1077" s="23"/>
      <c r="E1077" s="19"/>
      <c r="F1077" s="13">
        <f>IF(B1077="","",IFERROR(INDEX(Leases!$B$2:$B$101,MATCH(B1077,Leases!$A$2:$A$101,0)),""))</f>
      </c>
      <c r="G1077" s="16">
        <f>IF(A1077="","",MONTH(A1077))</f>
      </c>
      <c r="H1077" s="22">
        <f>IF(A1077="",0,IF(YEAR(A1077)&lt;&gt;Properties!$C$5,0,N(D1077)*IFERROR(INDEX(Lists!$B$1:$B$7,MATCH(C1077,Lists!$A$1:$A$7,0)),0)))</f>
      </c>
      <c r="I1077" s="22">
        <f>IF(A1077="",0,IF(YEAR(A1077)&lt;&gt;Properties!$C$5,0,N(D1077)*IFERROR(INDEX(Lists!$C$1:$C$7,MATCH(C1077,Lists!$A$1:$A$7,0)),0)))</f>
      </c>
      <c r="J1077" s="22">
        <f>IF(A1077="",0,IF(YEAR(A1077)&lt;&gt;Properties!$C$5,0,N(D1077)*IFERROR(INDEX(Lists!$D$1:$D$7,MATCH(C1077,Lists!$A$1:$A$7,0)),0)))</f>
      </c>
    </row>
    <row r="1078" spans="1:10" x14ac:dyDescent="0.25">
      <c r="A1078" s="11"/>
      <c r="B1078" s="19"/>
      <c r="C1078" s="19"/>
      <c r="D1078" s="23"/>
      <c r="E1078" s="19"/>
      <c r="F1078" s="13">
        <f>IF(B1078="","",IFERROR(INDEX(Leases!$B$2:$B$101,MATCH(B1078,Leases!$A$2:$A$101,0)),""))</f>
      </c>
      <c r="G1078" s="16">
        <f>IF(A1078="","",MONTH(A1078))</f>
      </c>
      <c r="H1078" s="22">
        <f>IF(A1078="",0,IF(YEAR(A1078)&lt;&gt;Properties!$C$5,0,N(D1078)*IFERROR(INDEX(Lists!$B$1:$B$7,MATCH(C1078,Lists!$A$1:$A$7,0)),0)))</f>
      </c>
      <c r="I1078" s="22">
        <f>IF(A1078="",0,IF(YEAR(A1078)&lt;&gt;Properties!$C$5,0,N(D1078)*IFERROR(INDEX(Lists!$C$1:$C$7,MATCH(C1078,Lists!$A$1:$A$7,0)),0)))</f>
      </c>
      <c r="J1078" s="22">
        <f>IF(A1078="",0,IF(YEAR(A1078)&lt;&gt;Properties!$C$5,0,N(D1078)*IFERROR(INDEX(Lists!$D$1:$D$7,MATCH(C1078,Lists!$A$1:$A$7,0)),0)))</f>
      </c>
    </row>
    <row r="1079" spans="1:10" x14ac:dyDescent="0.25">
      <c r="A1079" s="11"/>
      <c r="B1079" s="19"/>
      <c r="C1079" s="19"/>
      <c r="D1079" s="23"/>
      <c r="E1079" s="19"/>
      <c r="F1079" s="13">
        <f>IF(B1079="","",IFERROR(INDEX(Leases!$B$2:$B$101,MATCH(B1079,Leases!$A$2:$A$101,0)),""))</f>
      </c>
      <c r="G1079" s="16">
        <f>IF(A1079="","",MONTH(A1079))</f>
      </c>
      <c r="H1079" s="22">
        <f>IF(A1079="",0,IF(YEAR(A1079)&lt;&gt;Properties!$C$5,0,N(D1079)*IFERROR(INDEX(Lists!$B$1:$B$7,MATCH(C1079,Lists!$A$1:$A$7,0)),0)))</f>
      </c>
      <c r="I1079" s="22">
        <f>IF(A1079="",0,IF(YEAR(A1079)&lt;&gt;Properties!$C$5,0,N(D1079)*IFERROR(INDEX(Lists!$C$1:$C$7,MATCH(C1079,Lists!$A$1:$A$7,0)),0)))</f>
      </c>
      <c r="J1079" s="22">
        <f>IF(A1079="",0,IF(YEAR(A1079)&lt;&gt;Properties!$C$5,0,N(D1079)*IFERROR(INDEX(Lists!$D$1:$D$7,MATCH(C1079,Lists!$A$1:$A$7,0)),0)))</f>
      </c>
    </row>
    <row r="1080" spans="1:10" x14ac:dyDescent="0.25">
      <c r="A1080" s="11"/>
      <c r="B1080" s="19"/>
      <c r="C1080" s="19"/>
      <c r="D1080" s="23"/>
      <c r="E1080" s="19"/>
      <c r="F1080" s="13">
        <f>IF(B1080="","",IFERROR(INDEX(Leases!$B$2:$B$101,MATCH(B1080,Leases!$A$2:$A$101,0)),""))</f>
      </c>
      <c r="G1080" s="16">
        <f>IF(A1080="","",MONTH(A1080))</f>
      </c>
      <c r="H1080" s="22">
        <f>IF(A1080="",0,IF(YEAR(A1080)&lt;&gt;Properties!$C$5,0,N(D1080)*IFERROR(INDEX(Lists!$B$1:$B$7,MATCH(C1080,Lists!$A$1:$A$7,0)),0)))</f>
      </c>
      <c r="I1080" s="22">
        <f>IF(A1080="",0,IF(YEAR(A1080)&lt;&gt;Properties!$C$5,0,N(D1080)*IFERROR(INDEX(Lists!$C$1:$C$7,MATCH(C1080,Lists!$A$1:$A$7,0)),0)))</f>
      </c>
      <c r="J1080" s="22">
        <f>IF(A1080="",0,IF(YEAR(A1080)&lt;&gt;Properties!$C$5,0,N(D1080)*IFERROR(INDEX(Lists!$D$1:$D$7,MATCH(C1080,Lists!$A$1:$A$7,0)),0)))</f>
      </c>
    </row>
    <row r="1081" spans="1:10" x14ac:dyDescent="0.25">
      <c r="A1081" s="11"/>
      <c r="B1081" s="19"/>
      <c r="C1081" s="19"/>
      <c r="D1081" s="23"/>
      <c r="E1081" s="19"/>
      <c r="F1081" s="13">
        <f>IF(B1081="","",IFERROR(INDEX(Leases!$B$2:$B$101,MATCH(B1081,Leases!$A$2:$A$101,0)),""))</f>
      </c>
      <c r="G1081" s="16">
        <f>IF(A1081="","",MONTH(A1081))</f>
      </c>
      <c r="H1081" s="22">
        <f>IF(A1081="",0,IF(YEAR(A1081)&lt;&gt;Properties!$C$5,0,N(D1081)*IFERROR(INDEX(Lists!$B$1:$B$7,MATCH(C1081,Lists!$A$1:$A$7,0)),0)))</f>
      </c>
      <c r="I1081" s="22">
        <f>IF(A1081="",0,IF(YEAR(A1081)&lt;&gt;Properties!$C$5,0,N(D1081)*IFERROR(INDEX(Lists!$C$1:$C$7,MATCH(C1081,Lists!$A$1:$A$7,0)),0)))</f>
      </c>
      <c r="J1081" s="22">
        <f>IF(A1081="",0,IF(YEAR(A1081)&lt;&gt;Properties!$C$5,0,N(D1081)*IFERROR(INDEX(Lists!$D$1:$D$7,MATCH(C1081,Lists!$A$1:$A$7,0)),0)))</f>
      </c>
    </row>
    <row r="1082" spans="1:10" x14ac:dyDescent="0.25">
      <c r="A1082" s="11"/>
      <c r="B1082" s="19"/>
      <c r="C1082" s="19"/>
      <c r="D1082" s="23"/>
      <c r="E1082" s="19"/>
      <c r="F1082" s="13">
        <f>IF(B1082="","",IFERROR(INDEX(Leases!$B$2:$B$101,MATCH(B1082,Leases!$A$2:$A$101,0)),""))</f>
      </c>
      <c r="G1082" s="16">
        <f>IF(A1082="","",MONTH(A1082))</f>
      </c>
      <c r="H1082" s="22">
        <f>IF(A1082="",0,IF(YEAR(A1082)&lt;&gt;Properties!$C$5,0,N(D1082)*IFERROR(INDEX(Lists!$B$1:$B$7,MATCH(C1082,Lists!$A$1:$A$7,0)),0)))</f>
      </c>
      <c r="I1082" s="22">
        <f>IF(A1082="",0,IF(YEAR(A1082)&lt;&gt;Properties!$C$5,0,N(D1082)*IFERROR(INDEX(Lists!$C$1:$C$7,MATCH(C1082,Lists!$A$1:$A$7,0)),0)))</f>
      </c>
      <c r="J1082" s="22">
        <f>IF(A1082="",0,IF(YEAR(A1082)&lt;&gt;Properties!$C$5,0,N(D1082)*IFERROR(INDEX(Lists!$D$1:$D$7,MATCH(C1082,Lists!$A$1:$A$7,0)),0)))</f>
      </c>
    </row>
    <row r="1083" spans="1:10" x14ac:dyDescent="0.25">
      <c r="A1083" s="11"/>
      <c r="B1083" s="19"/>
      <c r="C1083" s="19"/>
      <c r="D1083" s="23"/>
      <c r="E1083" s="19"/>
      <c r="F1083" s="13">
        <f>IF(B1083="","",IFERROR(INDEX(Leases!$B$2:$B$101,MATCH(B1083,Leases!$A$2:$A$101,0)),""))</f>
      </c>
      <c r="G1083" s="16">
        <f>IF(A1083="","",MONTH(A1083))</f>
      </c>
      <c r="H1083" s="22">
        <f>IF(A1083="",0,IF(YEAR(A1083)&lt;&gt;Properties!$C$5,0,N(D1083)*IFERROR(INDEX(Lists!$B$1:$B$7,MATCH(C1083,Lists!$A$1:$A$7,0)),0)))</f>
      </c>
      <c r="I1083" s="22">
        <f>IF(A1083="",0,IF(YEAR(A1083)&lt;&gt;Properties!$C$5,0,N(D1083)*IFERROR(INDEX(Lists!$C$1:$C$7,MATCH(C1083,Lists!$A$1:$A$7,0)),0)))</f>
      </c>
      <c r="J1083" s="22">
        <f>IF(A1083="",0,IF(YEAR(A1083)&lt;&gt;Properties!$C$5,0,N(D1083)*IFERROR(INDEX(Lists!$D$1:$D$7,MATCH(C1083,Lists!$A$1:$A$7,0)),0)))</f>
      </c>
    </row>
    <row r="1084" spans="1:10" x14ac:dyDescent="0.25">
      <c r="A1084" s="11"/>
      <c r="B1084" s="19"/>
      <c r="C1084" s="19"/>
      <c r="D1084" s="23"/>
      <c r="E1084" s="19"/>
      <c r="F1084" s="13">
        <f>IF(B1084="","",IFERROR(INDEX(Leases!$B$2:$B$101,MATCH(B1084,Leases!$A$2:$A$101,0)),""))</f>
      </c>
      <c r="G1084" s="16">
        <f>IF(A1084="","",MONTH(A1084))</f>
      </c>
      <c r="H1084" s="22">
        <f>IF(A1084="",0,IF(YEAR(A1084)&lt;&gt;Properties!$C$5,0,N(D1084)*IFERROR(INDEX(Lists!$B$1:$B$7,MATCH(C1084,Lists!$A$1:$A$7,0)),0)))</f>
      </c>
      <c r="I1084" s="22">
        <f>IF(A1084="",0,IF(YEAR(A1084)&lt;&gt;Properties!$C$5,0,N(D1084)*IFERROR(INDEX(Lists!$C$1:$C$7,MATCH(C1084,Lists!$A$1:$A$7,0)),0)))</f>
      </c>
      <c r="J1084" s="22">
        <f>IF(A1084="",0,IF(YEAR(A1084)&lt;&gt;Properties!$C$5,0,N(D1084)*IFERROR(INDEX(Lists!$D$1:$D$7,MATCH(C1084,Lists!$A$1:$A$7,0)),0)))</f>
      </c>
    </row>
    <row r="1085" spans="1:10" x14ac:dyDescent="0.25">
      <c r="A1085" s="11"/>
      <c r="B1085" s="19"/>
      <c r="C1085" s="19"/>
      <c r="D1085" s="23"/>
      <c r="E1085" s="19"/>
      <c r="F1085" s="13">
        <f>IF(B1085="","",IFERROR(INDEX(Leases!$B$2:$B$101,MATCH(B1085,Leases!$A$2:$A$101,0)),""))</f>
      </c>
      <c r="G1085" s="16">
        <f>IF(A1085="","",MONTH(A1085))</f>
      </c>
      <c r="H1085" s="22">
        <f>IF(A1085="",0,IF(YEAR(A1085)&lt;&gt;Properties!$C$5,0,N(D1085)*IFERROR(INDEX(Lists!$B$1:$B$7,MATCH(C1085,Lists!$A$1:$A$7,0)),0)))</f>
      </c>
      <c r="I1085" s="22">
        <f>IF(A1085="",0,IF(YEAR(A1085)&lt;&gt;Properties!$C$5,0,N(D1085)*IFERROR(INDEX(Lists!$C$1:$C$7,MATCH(C1085,Lists!$A$1:$A$7,0)),0)))</f>
      </c>
      <c r="J1085" s="22">
        <f>IF(A1085="",0,IF(YEAR(A1085)&lt;&gt;Properties!$C$5,0,N(D1085)*IFERROR(INDEX(Lists!$D$1:$D$7,MATCH(C1085,Lists!$A$1:$A$7,0)),0)))</f>
      </c>
    </row>
    <row r="1086" spans="1:10" x14ac:dyDescent="0.25">
      <c r="A1086" s="11"/>
      <c r="B1086" s="19"/>
      <c r="C1086" s="19"/>
      <c r="D1086" s="23"/>
      <c r="E1086" s="19"/>
      <c r="F1086" s="13">
        <f>IF(B1086="","",IFERROR(INDEX(Leases!$B$2:$B$101,MATCH(B1086,Leases!$A$2:$A$101,0)),""))</f>
      </c>
      <c r="G1086" s="16">
        <f>IF(A1086="","",MONTH(A1086))</f>
      </c>
      <c r="H1086" s="22">
        <f>IF(A1086="",0,IF(YEAR(A1086)&lt;&gt;Properties!$C$5,0,N(D1086)*IFERROR(INDEX(Lists!$B$1:$B$7,MATCH(C1086,Lists!$A$1:$A$7,0)),0)))</f>
      </c>
      <c r="I1086" s="22">
        <f>IF(A1086="",0,IF(YEAR(A1086)&lt;&gt;Properties!$C$5,0,N(D1086)*IFERROR(INDEX(Lists!$C$1:$C$7,MATCH(C1086,Lists!$A$1:$A$7,0)),0)))</f>
      </c>
      <c r="J1086" s="22">
        <f>IF(A1086="",0,IF(YEAR(A1086)&lt;&gt;Properties!$C$5,0,N(D1086)*IFERROR(INDEX(Lists!$D$1:$D$7,MATCH(C1086,Lists!$A$1:$A$7,0)),0)))</f>
      </c>
    </row>
    <row r="1087" spans="1:10" x14ac:dyDescent="0.25">
      <c r="A1087" s="11"/>
      <c r="B1087" s="19"/>
      <c r="C1087" s="19"/>
      <c r="D1087" s="23"/>
      <c r="E1087" s="19"/>
      <c r="F1087" s="13">
        <f>IF(B1087="","",IFERROR(INDEX(Leases!$B$2:$B$101,MATCH(B1087,Leases!$A$2:$A$101,0)),""))</f>
      </c>
      <c r="G1087" s="16">
        <f>IF(A1087="","",MONTH(A1087))</f>
      </c>
      <c r="H1087" s="22">
        <f>IF(A1087="",0,IF(YEAR(A1087)&lt;&gt;Properties!$C$5,0,N(D1087)*IFERROR(INDEX(Lists!$B$1:$B$7,MATCH(C1087,Lists!$A$1:$A$7,0)),0)))</f>
      </c>
      <c r="I1087" s="22">
        <f>IF(A1087="",0,IF(YEAR(A1087)&lt;&gt;Properties!$C$5,0,N(D1087)*IFERROR(INDEX(Lists!$C$1:$C$7,MATCH(C1087,Lists!$A$1:$A$7,0)),0)))</f>
      </c>
      <c r="J1087" s="22">
        <f>IF(A1087="",0,IF(YEAR(A1087)&lt;&gt;Properties!$C$5,0,N(D1087)*IFERROR(INDEX(Lists!$D$1:$D$7,MATCH(C1087,Lists!$A$1:$A$7,0)),0)))</f>
      </c>
    </row>
    <row r="1088" spans="1:10" x14ac:dyDescent="0.25">
      <c r="A1088" s="11"/>
      <c r="B1088" s="19"/>
      <c r="C1088" s="19"/>
      <c r="D1088" s="23"/>
      <c r="E1088" s="19"/>
      <c r="F1088" s="13">
        <f>IF(B1088="","",IFERROR(INDEX(Leases!$B$2:$B$101,MATCH(B1088,Leases!$A$2:$A$101,0)),""))</f>
      </c>
      <c r="G1088" s="16">
        <f>IF(A1088="","",MONTH(A1088))</f>
      </c>
      <c r="H1088" s="22">
        <f>IF(A1088="",0,IF(YEAR(A1088)&lt;&gt;Properties!$C$5,0,N(D1088)*IFERROR(INDEX(Lists!$B$1:$B$7,MATCH(C1088,Lists!$A$1:$A$7,0)),0)))</f>
      </c>
      <c r="I1088" s="22">
        <f>IF(A1088="",0,IF(YEAR(A1088)&lt;&gt;Properties!$C$5,0,N(D1088)*IFERROR(INDEX(Lists!$C$1:$C$7,MATCH(C1088,Lists!$A$1:$A$7,0)),0)))</f>
      </c>
      <c r="J1088" s="22">
        <f>IF(A1088="",0,IF(YEAR(A1088)&lt;&gt;Properties!$C$5,0,N(D1088)*IFERROR(INDEX(Lists!$D$1:$D$7,MATCH(C1088,Lists!$A$1:$A$7,0)),0)))</f>
      </c>
    </row>
    <row r="1089" spans="1:10" x14ac:dyDescent="0.25">
      <c r="A1089" s="11"/>
      <c r="B1089" s="19"/>
      <c r="C1089" s="19"/>
      <c r="D1089" s="23"/>
      <c r="E1089" s="19"/>
      <c r="F1089" s="13">
        <f>IF(B1089="","",IFERROR(INDEX(Leases!$B$2:$B$101,MATCH(B1089,Leases!$A$2:$A$101,0)),""))</f>
      </c>
      <c r="G1089" s="16">
        <f>IF(A1089="","",MONTH(A1089))</f>
      </c>
      <c r="H1089" s="22">
        <f>IF(A1089="",0,IF(YEAR(A1089)&lt;&gt;Properties!$C$5,0,N(D1089)*IFERROR(INDEX(Lists!$B$1:$B$7,MATCH(C1089,Lists!$A$1:$A$7,0)),0)))</f>
      </c>
      <c r="I1089" s="22">
        <f>IF(A1089="",0,IF(YEAR(A1089)&lt;&gt;Properties!$C$5,0,N(D1089)*IFERROR(INDEX(Lists!$C$1:$C$7,MATCH(C1089,Lists!$A$1:$A$7,0)),0)))</f>
      </c>
      <c r="J1089" s="22">
        <f>IF(A1089="",0,IF(YEAR(A1089)&lt;&gt;Properties!$C$5,0,N(D1089)*IFERROR(INDEX(Lists!$D$1:$D$7,MATCH(C1089,Lists!$A$1:$A$7,0)),0)))</f>
      </c>
    </row>
    <row r="1090" spans="1:10" x14ac:dyDescent="0.25">
      <c r="A1090" s="11"/>
      <c r="B1090" s="19"/>
      <c r="C1090" s="19"/>
      <c r="D1090" s="23"/>
      <c r="E1090" s="19"/>
      <c r="F1090" s="13">
        <f>IF(B1090="","",IFERROR(INDEX(Leases!$B$2:$B$101,MATCH(B1090,Leases!$A$2:$A$101,0)),""))</f>
      </c>
      <c r="G1090" s="16">
        <f>IF(A1090="","",MONTH(A1090))</f>
      </c>
      <c r="H1090" s="22">
        <f>IF(A1090="",0,IF(YEAR(A1090)&lt;&gt;Properties!$C$5,0,N(D1090)*IFERROR(INDEX(Lists!$B$1:$B$7,MATCH(C1090,Lists!$A$1:$A$7,0)),0)))</f>
      </c>
      <c r="I1090" s="22">
        <f>IF(A1090="",0,IF(YEAR(A1090)&lt;&gt;Properties!$C$5,0,N(D1090)*IFERROR(INDEX(Lists!$C$1:$C$7,MATCH(C1090,Lists!$A$1:$A$7,0)),0)))</f>
      </c>
      <c r="J1090" s="22">
        <f>IF(A1090="",0,IF(YEAR(A1090)&lt;&gt;Properties!$C$5,0,N(D1090)*IFERROR(INDEX(Lists!$D$1:$D$7,MATCH(C1090,Lists!$A$1:$A$7,0)),0)))</f>
      </c>
    </row>
    <row r="1091" spans="1:10" x14ac:dyDescent="0.25">
      <c r="A1091" s="11"/>
      <c r="B1091" s="19"/>
      <c r="C1091" s="19"/>
      <c r="D1091" s="23"/>
      <c r="E1091" s="19"/>
      <c r="F1091" s="13">
        <f>IF(B1091="","",IFERROR(INDEX(Leases!$B$2:$B$101,MATCH(B1091,Leases!$A$2:$A$101,0)),""))</f>
      </c>
      <c r="G1091" s="16">
        <f>IF(A1091="","",MONTH(A1091))</f>
      </c>
      <c r="H1091" s="22">
        <f>IF(A1091="",0,IF(YEAR(A1091)&lt;&gt;Properties!$C$5,0,N(D1091)*IFERROR(INDEX(Lists!$B$1:$B$7,MATCH(C1091,Lists!$A$1:$A$7,0)),0)))</f>
      </c>
      <c r="I1091" s="22">
        <f>IF(A1091="",0,IF(YEAR(A1091)&lt;&gt;Properties!$C$5,0,N(D1091)*IFERROR(INDEX(Lists!$C$1:$C$7,MATCH(C1091,Lists!$A$1:$A$7,0)),0)))</f>
      </c>
      <c r="J1091" s="22">
        <f>IF(A1091="",0,IF(YEAR(A1091)&lt;&gt;Properties!$C$5,0,N(D1091)*IFERROR(INDEX(Lists!$D$1:$D$7,MATCH(C1091,Lists!$A$1:$A$7,0)),0)))</f>
      </c>
    </row>
    <row r="1092" spans="1:10" x14ac:dyDescent="0.25">
      <c r="A1092" s="11"/>
      <c r="B1092" s="19"/>
      <c r="C1092" s="19"/>
      <c r="D1092" s="23"/>
      <c r="E1092" s="19"/>
      <c r="F1092" s="13">
        <f>IF(B1092="","",IFERROR(INDEX(Leases!$B$2:$B$101,MATCH(B1092,Leases!$A$2:$A$101,0)),""))</f>
      </c>
      <c r="G1092" s="16">
        <f>IF(A1092="","",MONTH(A1092))</f>
      </c>
      <c r="H1092" s="22">
        <f>IF(A1092="",0,IF(YEAR(A1092)&lt;&gt;Properties!$C$5,0,N(D1092)*IFERROR(INDEX(Lists!$B$1:$B$7,MATCH(C1092,Lists!$A$1:$A$7,0)),0)))</f>
      </c>
      <c r="I1092" s="22">
        <f>IF(A1092="",0,IF(YEAR(A1092)&lt;&gt;Properties!$C$5,0,N(D1092)*IFERROR(INDEX(Lists!$C$1:$C$7,MATCH(C1092,Lists!$A$1:$A$7,0)),0)))</f>
      </c>
      <c r="J1092" s="22">
        <f>IF(A1092="",0,IF(YEAR(A1092)&lt;&gt;Properties!$C$5,0,N(D1092)*IFERROR(INDEX(Lists!$D$1:$D$7,MATCH(C1092,Lists!$A$1:$A$7,0)),0)))</f>
      </c>
    </row>
    <row r="1093" spans="1:10" x14ac:dyDescent="0.25">
      <c r="A1093" s="11"/>
      <c r="B1093" s="19"/>
      <c r="C1093" s="19"/>
      <c r="D1093" s="23"/>
      <c r="E1093" s="19"/>
      <c r="F1093" s="13">
        <f>IF(B1093="","",IFERROR(INDEX(Leases!$B$2:$B$101,MATCH(B1093,Leases!$A$2:$A$101,0)),""))</f>
      </c>
      <c r="G1093" s="16">
        <f>IF(A1093="","",MONTH(A1093))</f>
      </c>
      <c r="H1093" s="22">
        <f>IF(A1093="",0,IF(YEAR(A1093)&lt;&gt;Properties!$C$5,0,N(D1093)*IFERROR(INDEX(Lists!$B$1:$B$7,MATCH(C1093,Lists!$A$1:$A$7,0)),0)))</f>
      </c>
      <c r="I1093" s="22">
        <f>IF(A1093="",0,IF(YEAR(A1093)&lt;&gt;Properties!$C$5,0,N(D1093)*IFERROR(INDEX(Lists!$C$1:$C$7,MATCH(C1093,Lists!$A$1:$A$7,0)),0)))</f>
      </c>
      <c r="J1093" s="22">
        <f>IF(A1093="",0,IF(YEAR(A1093)&lt;&gt;Properties!$C$5,0,N(D1093)*IFERROR(INDEX(Lists!$D$1:$D$7,MATCH(C1093,Lists!$A$1:$A$7,0)),0)))</f>
      </c>
    </row>
    <row r="1094" spans="1:10" x14ac:dyDescent="0.25">
      <c r="A1094" s="11"/>
      <c r="B1094" s="19"/>
      <c r="C1094" s="19"/>
      <c r="D1094" s="23"/>
      <c r="E1094" s="19"/>
      <c r="F1094" s="13">
        <f>IF(B1094="","",IFERROR(INDEX(Leases!$B$2:$B$101,MATCH(B1094,Leases!$A$2:$A$101,0)),""))</f>
      </c>
      <c r="G1094" s="16">
        <f>IF(A1094="","",MONTH(A1094))</f>
      </c>
      <c r="H1094" s="22">
        <f>IF(A1094="",0,IF(YEAR(A1094)&lt;&gt;Properties!$C$5,0,N(D1094)*IFERROR(INDEX(Lists!$B$1:$B$7,MATCH(C1094,Lists!$A$1:$A$7,0)),0)))</f>
      </c>
      <c r="I1094" s="22">
        <f>IF(A1094="",0,IF(YEAR(A1094)&lt;&gt;Properties!$C$5,0,N(D1094)*IFERROR(INDEX(Lists!$C$1:$C$7,MATCH(C1094,Lists!$A$1:$A$7,0)),0)))</f>
      </c>
      <c r="J1094" s="22">
        <f>IF(A1094="",0,IF(YEAR(A1094)&lt;&gt;Properties!$C$5,0,N(D1094)*IFERROR(INDEX(Lists!$D$1:$D$7,MATCH(C1094,Lists!$A$1:$A$7,0)),0)))</f>
      </c>
    </row>
    <row r="1095" spans="1:10" x14ac:dyDescent="0.25">
      <c r="A1095" s="11"/>
      <c r="B1095" s="19"/>
      <c r="C1095" s="19"/>
      <c r="D1095" s="23"/>
      <c r="E1095" s="19"/>
      <c r="F1095" s="13">
        <f>IF(B1095="","",IFERROR(INDEX(Leases!$B$2:$B$101,MATCH(B1095,Leases!$A$2:$A$101,0)),""))</f>
      </c>
      <c r="G1095" s="16">
        <f>IF(A1095="","",MONTH(A1095))</f>
      </c>
      <c r="H1095" s="22">
        <f>IF(A1095="",0,IF(YEAR(A1095)&lt;&gt;Properties!$C$5,0,N(D1095)*IFERROR(INDEX(Lists!$B$1:$B$7,MATCH(C1095,Lists!$A$1:$A$7,0)),0)))</f>
      </c>
      <c r="I1095" s="22">
        <f>IF(A1095="",0,IF(YEAR(A1095)&lt;&gt;Properties!$C$5,0,N(D1095)*IFERROR(INDEX(Lists!$C$1:$C$7,MATCH(C1095,Lists!$A$1:$A$7,0)),0)))</f>
      </c>
      <c r="J1095" s="22">
        <f>IF(A1095="",0,IF(YEAR(A1095)&lt;&gt;Properties!$C$5,0,N(D1095)*IFERROR(INDEX(Lists!$D$1:$D$7,MATCH(C1095,Lists!$A$1:$A$7,0)),0)))</f>
      </c>
    </row>
    <row r="1096" spans="1:10" x14ac:dyDescent="0.25">
      <c r="A1096" s="11"/>
      <c r="B1096" s="19"/>
      <c r="C1096" s="19"/>
      <c r="D1096" s="23"/>
      <c r="E1096" s="19"/>
      <c r="F1096" s="13">
        <f>IF(B1096="","",IFERROR(INDEX(Leases!$B$2:$B$101,MATCH(B1096,Leases!$A$2:$A$101,0)),""))</f>
      </c>
      <c r="G1096" s="16">
        <f>IF(A1096="","",MONTH(A1096))</f>
      </c>
      <c r="H1096" s="22">
        <f>IF(A1096="",0,IF(YEAR(A1096)&lt;&gt;Properties!$C$5,0,N(D1096)*IFERROR(INDEX(Lists!$B$1:$B$7,MATCH(C1096,Lists!$A$1:$A$7,0)),0)))</f>
      </c>
      <c r="I1096" s="22">
        <f>IF(A1096="",0,IF(YEAR(A1096)&lt;&gt;Properties!$C$5,0,N(D1096)*IFERROR(INDEX(Lists!$C$1:$C$7,MATCH(C1096,Lists!$A$1:$A$7,0)),0)))</f>
      </c>
      <c r="J1096" s="22">
        <f>IF(A1096="",0,IF(YEAR(A1096)&lt;&gt;Properties!$C$5,0,N(D1096)*IFERROR(INDEX(Lists!$D$1:$D$7,MATCH(C1096,Lists!$A$1:$A$7,0)),0)))</f>
      </c>
    </row>
    <row r="1097" spans="1:10" x14ac:dyDescent="0.25">
      <c r="A1097" s="11"/>
      <c r="B1097" s="19"/>
      <c r="C1097" s="19"/>
      <c r="D1097" s="23"/>
      <c r="E1097" s="19"/>
      <c r="F1097" s="13">
        <f>IF(B1097="","",IFERROR(INDEX(Leases!$B$2:$B$101,MATCH(B1097,Leases!$A$2:$A$101,0)),""))</f>
      </c>
      <c r="G1097" s="16">
        <f>IF(A1097="","",MONTH(A1097))</f>
      </c>
      <c r="H1097" s="22">
        <f>IF(A1097="",0,IF(YEAR(A1097)&lt;&gt;Properties!$C$5,0,N(D1097)*IFERROR(INDEX(Lists!$B$1:$B$7,MATCH(C1097,Lists!$A$1:$A$7,0)),0)))</f>
      </c>
      <c r="I1097" s="22">
        <f>IF(A1097="",0,IF(YEAR(A1097)&lt;&gt;Properties!$C$5,0,N(D1097)*IFERROR(INDEX(Lists!$C$1:$C$7,MATCH(C1097,Lists!$A$1:$A$7,0)),0)))</f>
      </c>
      <c r="J1097" s="22">
        <f>IF(A1097="",0,IF(YEAR(A1097)&lt;&gt;Properties!$C$5,0,N(D1097)*IFERROR(INDEX(Lists!$D$1:$D$7,MATCH(C1097,Lists!$A$1:$A$7,0)),0)))</f>
      </c>
    </row>
    <row r="1098" spans="1:10" x14ac:dyDescent="0.25">
      <c r="A1098" s="11"/>
      <c r="B1098" s="19"/>
      <c r="C1098" s="19"/>
      <c r="D1098" s="23"/>
      <c r="E1098" s="19"/>
      <c r="F1098" s="13">
        <f>IF(B1098="","",IFERROR(INDEX(Leases!$B$2:$B$101,MATCH(B1098,Leases!$A$2:$A$101,0)),""))</f>
      </c>
      <c r="G1098" s="16">
        <f>IF(A1098="","",MONTH(A1098))</f>
      </c>
      <c r="H1098" s="22">
        <f>IF(A1098="",0,IF(YEAR(A1098)&lt;&gt;Properties!$C$5,0,N(D1098)*IFERROR(INDEX(Lists!$B$1:$B$7,MATCH(C1098,Lists!$A$1:$A$7,0)),0)))</f>
      </c>
      <c r="I1098" s="22">
        <f>IF(A1098="",0,IF(YEAR(A1098)&lt;&gt;Properties!$C$5,0,N(D1098)*IFERROR(INDEX(Lists!$C$1:$C$7,MATCH(C1098,Lists!$A$1:$A$7,0)),0)))</f>
      </c>
      <c r="J1098" s="22">
        <f>IF(A1098="",0,IF(YEAR(A1098)&lt;&gt;Properties!$C$5,0,N(D1098)*IFERROR(INDEX(Lists!$D$1:$D$7,MATCH(C1098,Lists!$A$1:$A$7,0)),0)))</f>
      </c>
    </row>
    <row r="1099" spans="1:10" x14ac:dyDescent="0.25">
      <c r="A1099" s="11"/>
      <c r="B1099" s="19"/>
      <c r="C1099" s="19"/>
      <c r="D1099" s="23"/>
      <c r="E1099" s="19"/>
      <c r="F1099" s="13">
        <f>IF(B1099="","",IFERROR(INDEX(Leases!$B$2:$B$101,MATCH(B1099,Leases!$A$2:$A$101,0)),""))</f>
      </c>
      <c r="G1099" s="16">
        <f>IF(A1099="","",MONTH(A1099))</f>
      </c>
      <c r="H1099" s="22">
        <f>IF(A1099="",0,IF(YEAR(A1099)&lt;&gt;Properties!$C$5,0,N(D1099)*IFERROR(INDEX(Lists!$B$1:$B$7,MATCH(C1099,Lists!$A$1:$A$7,0)),0)))</f>
      </c>
      <c r="I1099" s="22">
        <f>IF(A1099="",0,IF(YEAR(A1099)&lt;&gt;Properties!$C$5,0,N(D1099)*IFERROR(INDEX(Lists!$C$1:$C$7,MATCH(C1099,Lists!$A$1:$A$7,0)),0)))</f>
      </c>
      <c r="J1099" s="22">
        <f>IF(A1099="",0,IF(YEAR(A1099)&lt;&gt;Properties!$C$5,0,N(D1099)*IFERROR(INDEX(Lists!$D$1:$D$7,MATCH(C1099,Lists!$A$1:$A$7,0)),0)))</f>
      </c>
    </row>
    <row r="1100" spans="1:10" x14ac:dyDescent="0.25">
      <c r="A1100" s="11"/>
      <c r="B1100" s="19"/>
      <c r="C1100" s="19"/>
      <c r="D1100" s="23"/>
      <c r="E1100" s="19"/>
      <c r="F1100" s="13">
        <f>IF(B1100="","",IFERROR(INDEX(Leases!$B$2:$B$101,MATCH(B1100,Leases!$A$2:$A$101,0)),""))</f>
      </c>
      <c r="G1100" s="16">
        <f>IF(A1100="","",MONTH(A1100))</f>
      </c>
      <c r="H1100" s="22">
        <f>IF(A1100="",0,IF(YEAR(A1100)&lt;&gt;Properties!$C$5,0,N(D1100)*IFERROR(INDEX(Lists!$B$1:$B$7,MATCH(C1100,Lists!$A$1:$A$7,0)),0)))</f>
      </c>
      <c r="I1100" s="22">
        <f>IF(A1100="",0,IF(YEAR(A1100)&lt;&gt;Properties!$C$5,0,N(D1100)*IFERROR(INDEX(Lists!$C$1:$C$7,MATCH(C1100,Lists!$A$1:$A$7,0)),0)))</f>
      </c>
      <c r="J1100" s="22">
        <f>IF(A1100="",0,IF(YEAR(A1100)&lt;&gt;Properties!$C$5,0,N(D1100)*IFERROR(INDEX(Lists!$D$1:$D$7,MATCH(C1100,Lists!$A$1:$A$7,0)),0)))</f>
      </c>
    </row>
    <row r="1101" spans="1:10" x14ac:dyDescent="0.25">
      <c r="A1101" s="11"/>
      <c r="B1101" s="19"/>
      <c r="C1101" s="19"/>
      <c r="D1101" s="23"/>
      <c r="E1101" s="19"/>
      <c r="F1101" s="13">
        <f>IF(B1101="","",IFERROR(INDEX(Leases!$B$2:$B$101,MATCH(B1101,Leases!$A$2:$A$101,0)),""))</f>
      </c>
      <c r="G1101" s="16">
        <f>IF(A1101="","",MONTH(A1101))</f>
      </c>
      <c r="H1101" s="22">
        <f>IF(A1101="",0,IF(YEAR(A1101)&lt;&gt;Properties!$C$5,0,N(D1101)*IFERROR(INDEX(Lists!$B$1:$B$7,MATCH(C1101,Lists!$A$1:$A$7,0)),0)))</f>
      </c>
      <c r="I1101" s="22">
        <f>IF(A1101="",0,IF(YEAR(A1101)&lt;&gt;Properties!$C$5,0,N(D1101)*IFERROR(INDEX(Lists!$C$1:$C$7,MATCH(C1101,Lists!$A$1:$A$7,0)),0)))</f>
      </c>
      <c r="J1101" s="22">
        <f>IF(A1101="",0,IF(YEAR(A1101)&lt;&gt;Properties!$C$5,0,N(D1101)*IFERROR(INDEX(Lists!$D$1:$D$7,MATCH(C1101,Lists!$A$1:$A$7,0)),0)))</f>
      </c>
    </row>
    <row r="1102" spans="1:10" x14ac:dyDescent="0.25">
      <c r="A1102" s="11"/>
      <c r="B1102" s="19"/>
      <c r="C1102" s="19"/>
      <c r="D1102" s="23"/>
      <c r="E1102" s="19"/>
      <c r="F1102" s="13">
        <f>IF(B1102="","",IFERROR(INDEX(Leases!$B$2:$B$101,MATCH(B1102,Leases!$A$2:$A$101,0)),""))</f>
      </c>
      <c r="G1102" s="16">
        <f>IF(A1102="","",MONTH(A1102))</f>
      </c>
      <c r="H1102" s="22">
        <f>IF(A1102="",0,IF(YEAR(A1102)&lt;&gt;Properties!$C$5,0,N(D1102)*IFERROR(INDEX(Lists!$B$1:$B$7,MATCH(C1102,Lists!$A$1:$A$7,0)),0)))</f>
      </c>
      <c r="I1102" s="22">
        <f>IF(A1102="",0,IF(YEAR(A1102)&lt;&gt;Properties!$C$5,0,N(D1102)*IFERROR(INDEX(Lists!$C$1:$C$7,MATCH(C1102,Lists!$A$1:$A$7,0)),0)))</f>
      </c>
      <c r="J1102" s="22">
        <f>IF(A1102="",0,IF(YEAR(A1102)&lt;&gt;Properties!$C$5,0,N(D1102)*IFERROR(INDEX(Lists!$D$1:$D$7,MATCH(C1102,Lists!$A$1:$A$7,0)),0)))</f>
      </c>
    </row>
    <row r="1103" spans="1:10" x14ac:dyDescent="0.25">
      <c r="A1103" s="11"/>
      <c r="B1103" s="19"/>
      <c r="C1103" s="19"/>
      <c r="D1103" s="23"/>
      <c r="E1103" s="19"/>
      <c r="F1103" s="13">
        <f>IF(B1103="","",IFERROR(INDEX(Leases!$B$2:$B$101,MATCH(B1103,Leases!$A$2:$A$101,0)),""))</f>
      </c>
      <c r="G1103" s="16">
        <f>IF(A1103="","",MONTH(A1103))</f>
      </c>
      <c r="H1103" s="22">
        <f>IF(A1103="",0,IF(YEAR(A1103)&lt;&gt;Properties!$C$5,0,N(D1103)*IFERROR(INDEX(Lists!$B$1:$B$7,MATCH(C1103,Lists!$A$1:$A$7,0)),0)))</f>
      </c>
      <c r="I1103" s="22">
        <f>IF(A1103="",0,IF(YEAR(A1103)&lt;&gt;Properties!$C$5,0,N(D1103)*IFERROR(INDEX(Lists!$C$1:$C$7,MATCH(C1103,Lists!$A$1:$A$7,0)),0)))</f>
      </c>
      <c r="J1103" s="22">
        <f>IF(A1103="",0,IF(YEAR(A1103)&lt;&gt;Properties!$C$5,0,N(D1103)*IFERROR(INDEX(Lists!$D$1:$D$7,MATCH(C1103,Lists!$A$1:$A$7,0)),0)))</f>
      </c>
    </row>
    <row r="1104" spans="1:10" x14ac:dyDescent="0.25">
      <c r="A1104" s="11"/>
      <c r="B1104" s="19"/>
      <c r="C1104" s="19"/>
      <c r="D1104" s="23"/>
      <c r="E1104" s="19"/>
      <c r="F1104" s="13">
        <f>IF(B1104="","",IFERROR(INDEX(Leases!$B$2:$B$101,MATCH(B1104,Leases!$A$2:$A$101,0)),""))</f>
      </c>
      <c r="G1104" s="16">
        <f>IF(A1104="","",MONTH(A1104))</f>
      </c>
      <c r="H1104" s="22">
        <f>IF(A1104="",0,IF(YEAR(A1104)&lt;&gt;Properties!$C$5,0,N(D1104)*IFERROR(INDEX(Lists!$B$1:$B$7,MATCH(C1104,Lists!$A$1:$A$7,0)),0)))</f>
      </c>
      <c r="I1104" s="22">
        <f>IF(A1104="",0,IF(YEAR(A1104)&lt;&gt;Properties!$C$5,0,N(D1104)*IFERROR(INDEX(Lists!$C$1:$C$7,MATCH(C1104,Lists!$A$1:$A$7,0)),0)))</f>
      </c>
      <c r="J1104" s="22">
        <f>IF(A1104="",0,IF(YEAR(A1104)&lt;&gt;Properties!$C$5,0,N(D1104)*IFERROR(INDEX(Lists!$D$1:$D$7,MATCH(C1104,Lists!$A$1:$A$7,0)),0)))</f>
      </c>
    </row>
    <row r="1105" spans="1:10" x14ac:dyDescent="0.25">
      <c r="A1105" s="11"/>
      <c r="B1105" s="19"/>
      <c r="C1105" s="19"/>
      <c r="D1105" s="23"/>
      <c r="E1105" s="19"/>
      <c r="F1105" s="13">
        <f>IF(B1105="","",IFERROR(INDEX(Leases!$B$2:$B$101,MATCH(B1105,Leases!$A$2:$A$101,0)),""))</f>
      </c>
      <c r="G1105" s="16">
        <f>IF(A1105="","",MONTH(A1105))</f>
      </c>
      <c r="H1105" s="22">
        <f>IF(A1105="",0,IF(YEAR(A1105)&lt;&gt;Properties!$C$5,0,N(D1105)*IFERROR(INDEX(Lists!$B$1:$B$7,MATCH(C1105,Lists!$A$1:$A$7,0)),0)))</f>
      </c>
      <c r="I1105" s="22">
        <f>IF(A1105="",0,IF(YEAR(A1105)&lt;&gt;Properties!$C$5,0,N(D1105)*IFERROR(INDEX(Lists!$C$1:$C$7,MATCH(C1105,Lists!$A$1:$A$7,0)),0)))</f>
      </c>
      <c r="J1105" s="22">
        <f>IF(A1105="",0,IF(YEAR(A1105)&lt;&gt;Properties!$C$5,0,N(D1105)*IFERROR(INDEX(Lists!$D$1:$D$7,MATCH(C1105,Lists!$A$1:$A$7,0)),0)))</f>
      </c>
    </row>
    <row r="1106" spans="1:10" x14ac:dyDescent="0.25">
      <c r="A1106" s="11"/>
      <c r="B1106" s="19"/>
      <c r="C1106" s="19"/>
      <c r="D1106" s="23"/>
      <c r="E1106" s="19"/>
      <c r="F1106" s="13">
        <f>IF(B1106="","",IFERROR(INDEX(Leases!$B$2:$B$101,MATCH(B1106,Leases!$A$2:$A$101,0)),""))</f>
      </c>
      <c r="G1106" s="16">
        <f>IF(A1106="","",MONTH(A1106))</f>
      </c>
      <c r="H1106" s="22">
        <f>IF(A1106="",0,IF(YEAR(A1106)&lt;&gt;Properties!$C$5,0,N(D1106)*IFERROR(INDEX(Lists!$B$1:$B$7,MATCH(C1106,Lists!$A$1:$A$7,0)),0)))</f>
      </c>
      <c r="I1106" s="22">
        <f>IF(A1106="",0,IF(YEAR(A1106)&lt;&gt;Properties!$C$5,0,N(D1106)*IFERROR(INDEX(Lists!$C$1:$C$7,MATCH(C1106,Lists!$A$1:$A$7,0)),0)))</f>
      </c>
      <c r="J1106" s="22">
        <f>IF(A1106="",0,IF(YEAR(A1106)&lt;&gt;Properties!$C$5,0,N(D1106)*IFERROR(INDEX(Lists!$D$1:$D$7,MATCH(C1106,Lists!$A$1:$A$7,0)),0)))</f>
      </c>
    </row>
    <row r="1107" spans="1:10" x14ac:dyDescent="0.25">
      <c r="A1107" s="11"/>
      <c r="B1107" s="19"/>
      <c r="C1107" s="19"/>
      <c r="D1107" s="23"/>
      <c r="E1107" s="19"/>
      <c r="F1107" s="13">
        <f>IF(B1107="","",IFERROR(INDEX(Leases!$B$2:$B$101,MATCH(B1107,Leases!$A$2:$A$101,0)),""))</f>
      </c>
      <c r="G1107" s="16">
        <f>IF(A1107="","",MONTH(A1107))</f>
      </c>
      <c r="H1107" s="22">
        <f>IF(A1107="",0,IF(YEAR(A1107)&lt;&gt;Properties!$C$5,0,N(D1107)*IFERROR(INDEX(Lists!$B$1:$B$7,MATCH(C1107,Lists!$A$1:$A$7,0)),0)))</f>
      </c>
      <c r="I1107" s="22">
        <f>IF(A1107="",0,IF(YEAR(A1107)&lt;&gt;Properties!$C$5,0,N(D1107)*IFERROR(INDEX(Lists!$C$1:$C$7,MATCH(C1107,Lists!$A$1:$A$7,0)),0)))</f>
      </c>
      <c r="J1107" s="22">
        <f>IF(A1107="",0,IF(YEAR(A1107)&lt;&gt;Properties!$C$5,0,N(D1107)*IFERROR(INDEX(Lists!$D$1:$D$7,MATCH(C1107,Lists!$A$1:$A$7,0)),0)))</f>
      </c>
    </row>
    <row r="1108" spans="1:10" x14ac:dyDescent="0.25">
      <c r="A1108" s="11"/>
      <c r="B1108" s="19"/>
      <c r="C1108" s="19"/>
      <c r="D1108" s="23"/>
      <c r="E1108" s="19"/>
      <c r="F1108" s="13">
        <f>IF(B1108="","",IFERROR(INDEX(Leases!$B$2:$B$101,MATCH(B1108,Leases!$A$2:$A$101,0)),""))</f>
      </c>
      <c r="G1108" s="16">
        <f>IF(A1108="","",MONTH(A1108))</f>
      </c>
      <c r="H1108" s="22">
        <f>IF(A1108="",0,IF(YEAR(A1108)&lt;&gt;Properties!$C$5,0,N(D1108)*IFERROR(INDEX(Lists!$B$1:$B$7,MATCH(C1108,Lists!$A$1:$A$7,0)),0)))</f>
      </c>
      <c r="I1108" s="22">
        <f>IF(A1108="",0,IF(YEAR(A1108)&lt;&gt;Properties!$C$5,0,N(D1108)*IFERROR(INDEX(Lists!$C$1:$C$7,MATCH(C1108,Lists!$A$1:$A$7,0)),0)))</f>
      </c>
      <c r="J1108" s="22">
        <f>IF(A1108="",0,IF(YEAR(A1108)&lt;&gt;Properties!$C$5,0,N(D1108)*IFERROR(INDEX(Lists!$D$1:$D$7,MATCH(C1108,Lists!$A$1:$A$7,0)),0)))</f>
      </c>
    </row>
    <row r="1109" spans="1:10" x14ac:dyDescent="0.25">
      <c r="A1109" s="11"/>
      <c r="B1109" s="19"/>
      <c r="C1109" s="19"/>
      <c r="D1109" s="23"/>
      <c r="E1109" s="19"/>
      <c r="F1109" s="13">
        <f>IF(B1109="","",IFERROR(INDEX(Leases!$B$2:$B$101,MATCH(B1109,Leases!$A$2:$A$101,0)),""))</f>
      </c>
      <c r="G1109" s="16">
        <f>IF(A1109="","",MONTH(A1109))</f>
      </c>
      <c r="H1109" s="22">
        <f>IF(A1109="",0,IF(YEAR(A1109)&lt;&gt;Properties!$C$5,0,N(D1109)*IFERROR(INDEX(Lists!$B$1:$B$7,MATCH(C1109,Lists!$A$1:$A$7,0)),0)))</f>
      </c>
      <c r="I1109" s="22">
        <f>IF(A1109="",0,IF(YEAR(A1109)&lt;&gt;Properties!$C$5,0,N(D1109)*IFERROR(INDEX(Lists!$C$1:$C$7,MATCH(C1109,Lists!$A$1:$A$7,0)),0)))</f>
      </c>
      <c r="J1109" s="22">
        <f>IF(A1109="",0,IF(YEAR(A1109)&lt;&gt;Properties!$C$5,0,N(D1109)*IFERROR(INDEX(Lists!$D$1:$D$7,MATCH(C1109,Lists!$A$1:$A$7,0)),0)))</f>
      </c>
    </row>
    <row r="1110" spans="1:10" x14ac:dyDescent="0.25">
      <c r="A1110" s="11"/>
      <c r="B1110" s="19"/>
      <c r="C1110" s="19"/>
      <c r="D1110" s="23"/>
      <c r="E1110" s="19"/>
      <c r="F1110" s="13">
        <f>IF(B1110="","",IFERROR(INDEX(Leases!$B$2:$B$101,MATCH(B1110,Leases!$A$2:$A$101,0)),""))</f>
      </c>
      <c r="G1110" s="16">
        <f>IF(A1110="","",MONTH(A1110))</f>
      </c>
      <c r="H1110" s="22">
        <f>IF(A1110="",0,IF(YEAR(A1110)&lt;&gt;Properties!$C$5,0,N(D1110)*IFERROR(INDEX(Lists!$B$1:$B$7,MATCH(C1110,Lists!$A$1:$A$7,0)),0)))</f>
      </c>
      <c r="I1110" s="22">
        <f>IF(A1110="",0,IF(YEAR(A1110)&lt;&gt;Properties!$C$5,0,N(D1110)*IFERROR(INDEX(Lists!$C$1:$C$7,MATCH(C1110,Lists!$A$1:$A$7,0)),0)))</f>
      </c>
      <c r="J1110" s="22">
        <f>IF(A1110="",0,IF(YEAR(A1110)&lt;&gt;Properties!$C$5,0,N(D1110)*IFERROR(INDEX(Lists!$D$1:$D$7,MATCH(C1110,Lists!$A$1:$A$7,0)),0)))</f>
      </c>
    </row>
    <row r="1111" spans="1:10" x14ac:dyDescent="0.25">
      <c r="A1111" s="11"/>
      <c r="B1111" s="19"/>
      <c r="C1111" s="19"/>
      <c r="D1111" s="23"/>
      <c r="E1111" s="19"/>
      <c r="F1111" s="13">
        <f>IF(B1111="","",IFERROR(INDEX(Leases!$B$2:$B$101,MATCH(B1111,Leases!$A$2:$A$101,0)),""))</f>
      </c>
      <c r="G1111" s="16">
        <f>IF(A1111="","",MONTH(A1111))</f>
      </c>
      <c r="H1111" s="22">
        <f>IF(A1111="",0,IF(YEAR(A1111)&lt;&gt;Properties!$C$5,0,N(D1111)*IFERROR(INDEX(Lists!$B$1:$B$7,MATCH(C1111,Lists!$A$1:$A$7,0)),0)))</f>
      </c>
      <c r="I1111" s="22">
        <f>IF(A1111="",0,IF(YEAR(A1111)&lt;&gt;Properties!$C$5,0,N(D1111)*IFERROR(INDEX(Lists!$C$1:$C$7,MATCH(C1111,Lists!$A$1:$A$7,0)),0)))</f>
      </c>
      <c r="J1111" s="22">
        <f>IF(A1111="",0,IF(YEAR(A1111)&lt;&gt;Properties!$C$5,0,N(D1111)*IFERROR(INDEX(Lists!$D$1:$D$7,MATCH(C1111,Lists!$A$1:$A$7,0)),0)))</f>
      </c>
    </row>
    <row r="1112" spans="1:10" x14ac:dyDescent="0.25">
      <c r="A1112" s="11"/>
      <c r="B1112" s="19"/>
      <c r="C1112" s="19"/>
      <c r="D1112" s="23"/>
      <c r="E1112" s="19"/>
      <c r="F1112" s="13">
        <f>IF(B1112="","",IFERROR(INDEX(Leases!$B$2:$B$101,MATCH(B1112,Leases!$A$2:$A$101,0)),""))</f>
      </c>
      <c r="G1112" s="16">
        <f>IF(A1112="","",MONTH(A1112))</f>
      </c>
      <c r="H1112" s="22">
        <f>IF(A1112="",0,IF(YEAR(A1112)&lt;&gt;Properties!$C$5,0,N(D1112)*IFERROR(INDEX(Lists!$B$1:$B$7,MATCH(C1112,Lists!$A$1:$A$7,0)),0)))</f>
      </c>
      <c r="I1112" s="22">
        <f>IF(A1112="",0,IF(YEAR(A1112)&lt;&gt;Properties!$C$5,0,N(D1112)*IFERROR(INDEX(Lists!$C$1:$C$7,MATCH(C1112,Lists!$A$1:$A$7,0)),0)))</f>
      </c>
      <c r="J1112" s="22">
        <f>IF(A1112="",0,IF(YEAR(A1112)&lt;&gt;Properties!$C$5,0,N(D1112)*IFERROR(INDEX(Lists!$D$1:$D$7,MATCH(C1112,Lists!$A$1:$A$7,0)),0)))</f>
      </c>
    </row>
    <row r="1113" spans="1:10" x14ac:dyDescent="0.25">
      <c r="A1113" s="11"/>
      <c r="B1113" s="19"/>
      <c r="C1113" s="19"/>
      <c r="D1113" s="23"/>
      <c r="E1113" s="19"/>
      <c r="F1113" s="13">
        <f>IF(B1113="","",IFERROR(INDEX(Leases!$B$2:$B$101,MATCH(B1113,Leases!$A$2:$A$101,0)),""))</f>
      </c>
      <c r="G1113" s="16">
        <f>IF(A1113="","",MONTH(A1113))</f>
      </c>
      <c r="H1113" s="22">
        <f>IF(A1113="",0,IF(YEAR(A1113)&lt;&gt;Properties!$C$5,0,N(D1113)*IFERROR(INDEX(Lists!$B$1:$B$7,MATCH(C1113,Lists!$A$1:$A$7,0)),0)))</f>
      </c>
      <c r="I1113" s="22">
        <f>IF(A1113="",0,IF(YEAR(A1113)&lt;&gt;Properties!$C$5,0,N(D1113)*IFERROR(INDEX(Lists!$C$1:$C$7,MATCH(C1113,Lists!$A$1:$A$7,0)),0)))</f>
      </c>
      <c r="J1113" s="22">
        <f>IF(A1113="",0,IF(YEAR(A1113)&lt;&gt;Properties!$C$5,0,N(D1113)*IFERROR(INDEX(Lists!$D$1:$D$7,MATCH(C1113,Lists!$A$1:$A$7,0)),0)))</f>
      </c>
    </row>
    <row r="1114" spans="1:10" x14ac:dyDescent="0.25">
      <c r="A1114" s="11"/>
      <c r="B1114" s="19"/>
      <c r="C1114" s="19"/>
      <c r="D1114" s="23"/>
      <c r="E1114" s="19"/>
      <c r="F1114" s="13">
        <f>IF(B1114="","",IFERROR(INDEX(Leases!$B$2:$B$101,MATCH(B1114,Leases!$A$2:$A$101,0)),""))</f>
      </c>
      <c r="G1114" s="16">
        <f>IF(A1114="","",MONTH(A1114))</f>
      </c>
      <c r="H1114" s="22">
        <f>IF(A1114="",0,IF(YEAR(A1114)&lt;&gt;Properties!$C$5,0,N(D1114)*IFERROR(INDEX(Lists!$B$1:$B$7,MATCH(C1114,Lists!$A$1:$A$7,0)),0)))</f>
      </c>
      <c r="I1114" s="22">
        <f>IF(A1114="",0,IF(YEAR(A1114)&lt;&gt;Properties!$C$5,0,N(D1114)*IFERROR(INDEX(Lists!$C$1:$C$7,MATCH(C1114,Lists!$A$1:$A$7,0)),0)))</f>
      </c>
      <c r="J1114" s="22">
        <f>IF(A1114="",0,IF(YEAR(A1114)&lt;&gt;Properties!$C$5,0,N(D1114)*IFERROR(INDEX(Lists!$D$1:$D$7,MATCH(C1114,Lists!$A$1:$A$7,0)),0)))</f>
      </c>
    </row>
    <row r="1115" spans="1:10" x14ac:dyDescent="0.25">
      <c r="A1115" s="11"/>
      <c r="B1115" s="19"/>
      <c r="C1115" s="19"/>
      <c r="D1115" s="23"/>
      <c r="E1115" s="19"/>
      <c r="F1115" s="13">
        <f>IF(B1115="","",IFERROR(INDEX(Leases!$B$2:$B$101,MATCH(B1115,Leases!$A$2:$A$101,0)),""))</f>
      </c>
      <c r="G1115" s="16">
        <f>IF(A1115="","",MONTH(A1115))</f>
      </c>
      <c r="H1115" s="22">
        <f>IF(A1115="",0,IF(YEAR(A1115)&lt;&gt;Properties!$C$5,0,N(D1115)*IFERROR(INDEX(Lists!$B$1:$B$7,MATCH(C1115,Lists!$A$1:$A$7,0)),0)))</f>
      </c>
      <c r="I1115" s="22">
        <f>IF(A1115="",0,IF(YEAR(A1115)&lt;&gt;Properties!$C$5,0,N(D1115)*IFERROR(INDEX(Lists!$C$1:$C$7,MATCH(C1115,Lists!$A$1:$A$7,0)),0)))</f>
      </c>
      <c r="J1115" s="22">
        <f>IF(A1115="",0,IF(YEAR(A1115)&lt;&gt;Properties!$C$5,0,N(D1115)*IFERROR(INDEX(Lists!$D$1:$D$7,MATCH(C1115,Lists!$A$1:$A$7,0)),0)))</f>
      </c>
    </row>
    <row r="1116" spans="1:10" x14ac:dyDescent="0.25">
      <c r="A1116" s="11"/>
      <c r="B1116" s="19"/>
      <c r="C1116" s="19"/>
      <c r="D1116" s="23"/>
      <c r="E1116" s="19"/>
      <c r="F1116" s="13">
        <f>IF(B1116="","",IFERROR(INDEX(Leases!$B$2:$B$101,MATCH(B1116,Leases!$A$2:$A$101,0)),""))</f>
      </c>
      <c r="G1116" s="16">
        <f>IF(A1116="","",MONTH(A1116))</f>
      </c>
      <c r="H1116" s="22">
        <f>IF(A1116="",0,IF(YEAR(A1116)&lt;&gt;Properties!$C$5,0,N(D1116)*IFERROR(INDEX(Lists!$B$1:$B$7,MATCH(C1116,Lists!$A$1:$A$7,0)),0)))</f>
      </c>
      <c r="I1116" s="22">
        <f>IF(A1116="",0,IF(YEAR(A1116)&lt;&gt;Properties!$C$5,0,N(D1116)*IFERROR(INDEX(Lists!$C$1:$C$7,MATCH(C1116,Lists!$A$1:$A$7,0)),0)))</f>
      </c>
      <c r="J1116" s="22">
        <f>IF(A1116="",0,IF(YEAR(A1116)&lt;&gt;Properties!$C$5,0,N(D1116)*IFERROR(INDEX(Lists!$D$1:$D$7,MATCH(C1116,Lists!$A$1:$A$7,0)),0)))</f>
      </c>
    </row>
    <row r="1117" spans="1:10" x14ac:dyDescent="0.25">
      <c r="A1117" s="11"/>
      <c r="B1117" s="19"/>
      <c r="C1117" s="19"/>
      <c r="D1117" s="23"/>
      <c r="E1117" s="19"/>
      <c r="F1117" s="13">
        <f>IF(B1117="","",IFERROR(INDEX(Leases!$B$2:$B$101,MATCH(B1117,Leases!$A$2:$A$101,0)),""))</f>
      </c>
      <c r="G1117" s="16">
        <f>IF(A1117="","",MONTH(A1117))</f>
      </c>
      <c r="H1117" s="22">
        <f>IF(A1117="",0,IF(YEAR(A1117)&lt;&gt;Properties!$C$5,0,N(D1117)*IFERROR(INDEX(Lists!$B$1:$B$7,MATCH(C1117,Lists!$A$1:$A$7,0)),0)))</f>
      </c>
      <c r="I1117" s="22">
        <f>IF(A1117="",0,IF(YEAR(A1117)&lt;&gt;Properties!$C$5,0,N(D1117)*IFERROR(INDEX(Lists!$C$1:$C$7,MATCH(C1117,Lists!$A$1:$A$7,0)),0)))</f>
      </c>
      <c r="J1117" s="22">
        <f>IF(A1117="",0,IF(YEAR(A1117)&lt;&gt;Properties!$C$5,0,N(D1117)*IFERROR(INDEX(Lists!$D$1:$D$7,MATCH(C1117,Lists!$A$1:$A$7,0)),0)))</f>
      </c>
    </row>
    <row r="1118" spans="1:10" x14ac:dyDescent="0.25">
      <c r="A1118" s="11"/>
      <c r="B1118" s="19"/>
      <c r="C1118" s="19"/>
      <c r="D1118" s="23"/>
      <c r="E1118" s="19"/>
      <c r="F1118" s="13">
        <f>IF(B1118="","",IFERROR(INDEX(Leases!$B$2:$B$101,MATCH(B1118,Leases!$A$2:$A$101,0)),""))</f>
      </c>
      <c r="G1118" s="16">
        <f>IF(A1118="","",MONTH(A1118))</f>
      </c>
      <c r="H1118" s="22">
        <f>IF(A1118="",0,IF(YEAR(A1118)&lt;&gt;Properties!$C$5,0,N(D1118)*IFERROR(INDEX(Lists!$B$1:$B$7,MATCH(C1118,Lists!$A$1:$A$7,0)),0)))</f>
      </c>
      <c r="I1118" s="22">
        <f>IF(A1118="",0,IF(YEAR(A1118)&lt;&gt;Properties!$C$5,0,N(D1118)*IFERROR(INDEX(Lists!$C$1:$C$7,MATCH(C1118,Lists!$A$1:$A$7,0)),0)))</f>
      </c>
      <c r="J1118" s="22">
        <f>IF(A1118="",0,IF(YEAR(A1118)&lt;&gt;Properties!$C$5,0,N(D1118)*IFERROR(INDEX(Lists!$D$1:$D$7,MATCH(C1118,Lists!$A$1:$A$7,0)),0)))</f>
      </c>
    </row>
    <row r="1119" spans="1:10" x14ac:dyDescent="0.25">
      <c r="A1119" s="11"/>
      <c r="B1119" s="19"/>
      <c r="C1119" s="19"/>
      <c r="D1119" s="23"/>
      <c r="E1119" s="19"/>
      <c r="F1119" s="13">
        <f>IF(B1119="","",IFERROR(INDEX(Leases!$B$2:$B$101,MATCH(B1119,Leases!$A$2:$A$101,0)),""))</f>
      </c>
      <c r="G1119" s="16">
        <f>IF(A1119="","",MONTH(A1119))</f>
      </c>
      <c r="H1119" s="22">
        <f>IF(A1119="",0,IF(YEAR(A1119)&lt;&gt;Properties!$C$5,0,N(D1119)*IFERROR(INDEX(Lists!$B$1:$B$7,MATCH(C1119,Lists!$A$1:$A$7,0)),0)))</f>
      </c>
      <c r="I1119" s="22">
        <f>IF(A1119="",0,IF(YEAR(A1119)&lt;&gt;Properties!$C$5,0,N(D1119)*IFERROR(INDEX(Lists!$C$1:$C$7,MATCH(C1119,Lists!$A$1:$A$7,0)),0)))</f>
      </c>
      <c r="J1119" s="22">
        <f>IF(A1119="",0,IF(YEAR(A1119)&lt;&gt;Properties!$C$5,0,N(D1119)*IFERROR(INDEX(Lists!$D$1:$D$7,MATCH(C1119,Lists!$A$1:$A$7,0)),0)))</f>
      </c>
    </row>
    <row r="1120" spans="1:10" x14ac:dyDescent="0.25">
      <c r="A1120" s="11"/>
      <c r="B1120" s="19"/>
      <c r="C1120" s="19"/>
      <c r="D1120" s="23"/>
      <c r="E1120" s="19"/>
      <c r="F1120" s="13">
        <f>IF(B1120="","",IFERROR(INDEX(Leases!$B$2:$B$101,MATCH(B1120,Leases!$A$2:$A$101,0)),""))</f>
      </c>
      <c r="G1120" s="16">
        <f>IF(A1120="","",MONTH(A1120))</f>
      </c>
      <c r="H1120" s="22">
        <f>IF(A1120="",0,IF(YEAR(A1120)&lt;&gt;Properties!$C$5,0,N(D1120)*IFERROR(INDEX(Lists!$B$1:$B$7,MATCH(C1120,Lists!$A$1:$A$7,0)),0)))</f>
      </c>
      <c r="I1120" s="22">
        <f>IF(A1120="",0,IF(YEAR(A1120)&lt;&gt;Properties!$C$5,0,N(D1120)*IFERROR(INDEX(Lists!$C$1:$C$7,MATCH(C1120,Lists!$A$1:$A$7,0)),0)))</f>
      </c>
      <c r="J1120" s="22">
        <f>IF(A1120="",0,IF(YEAR(A1120)&lt;&gt;Properties!$C$5,0,N(D1120)*IFERROR(INDEX(Lists!$D$1:$D$7,MATCH(C1120,Lists!$A$1:$A$7,0)),0)))</f>
      </c>
    </row>
    <row r="1121" spans="1:10" x14ac:dyDescent="0.25">
      <c r="A1121" s="11"/>
      <c r="B1121" s="19"/>
      <c r="C1121" s="19"/>
      <c r="D1121" s="23"/>
      <c r="E1121" s="19"/>
      <c r="F1121" s="13">
        <f>IF(B1121="","",IFERROR(INDEX(Leases!$B$2:$B$101,MATCH(B1121,Leases!$A$2:$A$101,0)),""))</f>
      </c>
      <c r="G1121" s="16">
        <f>IF(A1121="","",MONTH(A1121))</f>
      </c>
      <c r="H1121" s="22">
        <f>IF(A1121="",0,IF(YEAR(A1121)&lt;&gt;Properties!$C$5,0,N(D1121)*IFERROR(INDEX(Lists!$B$1:$B$7,MATCH(C1121,Lists!$A$1:$A$7,0)),0)))</f>
      </c>
      <c r="I1121" s="22">
        <f>IF(A1121="",0,IF(YEAR(A1121)&lt;&gt;Properties!$C$5,0,N(D1121)*IFERROR(INDEX(Lists!$C$1:$C$7,MATCH(C1121,Lists!$A$1:$A$7,0)),0)))</f>
      </c>
      <c r="J1121" s="22">
        <f>IF(A1121="",0,IF(YEAR(A1121)&lt;&gt;Properties!$C$5,0,N(D1121)*IFERROR(INDEX(Lists!$D$1:$D$7,MATCH(C1121,Lists!$A$1:$A$7,0)),0)))</f>
      </c>
    </row>
    <row r="1122" spans="1:10" x14ac:dyDescent="0.25">
      <c r="A1122" s="11"/>
      <c r="B1122" s="19"/>
      <c r="C1122" s="19"/>
      <c r="D1122" s="23"/>
      <c r="E1122" s="19"/>
      <c r="F1122" s="13">
        <f>IF(B1122="","",IFERROR(INDEX(Leases!$B$2:$B$101,MATCH(B1122,Leases!$A$2:$A$101,0)),""))</f>
      </c>
      <c r="G1122" s="16">
        <f>IF(A1122="","",MONTH(A1122))</f>
      </c>
      <c r="H1122" s="22">
        <f>IF(A1122="",0,IF(YEAR(A1122)&lt;&gt;Properties!$C$5,0,N(D1122)*IFERROR(INDEX(Lists!$B$1:$B$7,MATCH(C1122,Lists!$A$1:$A$7,0)),0)))</f>
      </c>
      <c r="I1122" s="22">
        <f>IF(A1122="",0,IF(YEAR(A1122)&lt;&gt;Properties!$C$5,0,N(D1122)*IFERROR(INDEX(Lists!$C$1:$C$7,MATCH(C1122,Lists!$A$1:$A$7,0)),0)))</f>
      </c>
      <c r="J1122" s="22">
        <f>IF(A1122="",0,IF(YEAR(A1122)&lt;&gt;Properties!$C$5,0,N(D1122)*IFERROR(INDEX(Lists!$D$1:$D$7,MATCH(C1122,Lists!$A$1:$A$7,0)),0)))</f>
      </c>
    </row>
    <row r="1123" spans="1:10" x14ac:dyDescent="0.25">
      <c r="A1123" s="11"/>
      <c r="B1123" s="19"/>
      <c r="C1123" s="19"/>
      <c r="D1123" s="23"/>
      <c r="E1123" s="19"/>
      <c r="F1123" s="13">
        <f>IF(B1123="","",IFERROR(INDEX(Leases!$B$2:$B$101,MATCH(B1123,Leases!$A$2:$A$101,0)),""))</f>
      </c>
      <c r="G1123" s="16">
        <f>IF(A1123="","",MONTH(A1123))</f>
      </c>
      <c r="H1123" s="22">
        <f>IF(A1123="",0,IF(YEAR(A1123)&lt;&gt;Properties!$C$5,0,N(D1123)*IFERROR(INDEX(Lists!$B$1:$B$7,MATCH(C1123,Lists!$A$1:$A$7,0)),0)))</f>
      </c>
      <c r="I1123" s="22">
        <f>IF(A1123="",0,IF(YEAR(A1123)&lt;&gt;Properties!$C$5,0,N(D1123)*IFERROR(INDEX(Lists!$C$1:$C$7,MATCH(C1123,Lists!$A$1:$A$7,0)),0)))</f>
      </c>
      <c r="J1123" s="22">
        <f>IF(A1123="",0,IF(YEAR(A1123)&lt;&gt;Properties!$C$5,0,N(D1123)*IFERROR(INDEX(Lists!$D$1:$D$7,MATCH(C1123,Lists!$A$1:$A$7,0)),0)))</f>
      </c>
    </row>
    <row r="1124" spans="1:10" x14ac:dyDescent="0.25">
      <c r="A1124" s="11"/>
      <c r="B1124" s="19"/>
      <c r="C1124" s="19"/>
      <c r="D1124" s="23"/>
      <c r="E1124" s="19"/>
      <c r="F1124" s="13">
        <f>IF(B1124="","",IFERROR(INDEX(Leases!$B$2:$B$101,MATCH(B1124,Leases!$A$2:$A$101,0)),""))</f>
      </c>
      <c r="G1124" s="16">
        <f>IF(A1124="","",MONTH(A1124))</f>
      </c>
      <c r="H1124" s="22">
        <f>IF(A1124="",0,IF(YEAR(A1124)&lt;&gt;Properties!$C$5,0,N(D1124)*IFERROR(INDEX(Lists!$B$1:$B$7,MATCH(C1124,Lists!$A$1:$A$7,0)),0)))</f>
      </c>
      <c r="I1124" s="22">
        <f>IF(A1124="",0,IF(YEAR(A1124)&lt;&gt;Properties!$C$5,0,N(D1124)*IFERROR(INDEX(Lists!$C$1:$C$7,MATCH(C1124,Lists!$A$1:$A$7,0)),0)))</f>
      </c>
      <c r="J1124" s="22">
        <f>IF(A1124="",0,IF(YEAR(A1124)&lt;&gt;Properties!$C$5,0,N(D1124)*IFERROR(INDEX(Lists!$D$1:$D$7,MATCH(C1124,Lists!$A$1:$A$7,0)),0)))</f>
      </c>
    </row>
    <row r="1125" spans="1:10" x14ac:dyDescent="0.25">
      <c r="A1125" s="11"/>
      <c r="B1125" s="19"/>
      <c r="C1125" s="19"/>
      <c r="D1125" s="23"/>
      <c r="E1125" s="19"/>
      <c r="F1125" s="13">
        <f>IF(B1125="","",IFERROR(INDEX(Leases!$B$2:$B$101,MATCH(B1125,Leases!$A$2:$A$101,0)),""))</f>
      </c>
      <c r="G1125" s="16">
        <f>IF(A1125="","",MONTH(A1125))</f>
      </c>
      <c r="H1125" s="22">
        <f>IF(A1125="",0,IF(YEAR(A1125)&lt;&gt;Properties!$C$5,0,N(D1125)*IFERROR(INDEX(Lists!$B$1:$B$7,MATCH(C1125,Lists!$A$1:$A$7,0)),0)))</f>
      </c>
      <c r="I1125" s="22">
        <f>IF(A1125="",0,IF(YEAR(A1125)&lt;&gt;Properties!$C$5,0,N(D1125)*IFERROR(INDEX(Lists!$C$1:$C$7,MATCH(C1125,Lists!$A$1:$A$7,0)),0)))</f>
      </c>
      <c r="J1125" s="22">
        <f>IF(A1125="",0,IF(YEAR(A1125)&lt;&gt;Properties!$C$5,0,N(D1125)*IFERROR(INDEX(Lists!$D$1:$D$7,MATCH(C1125,Lists!$A$1:$A$7,0)),0)))</f>
      </c>
    </row>
    <row r="1126" spans="1:10" x14ac:dyDescent="0.25">
      <c r="A1126" s="11"/>
      <c r="B1126" s="19"/>
      <c r="C1126" s="19"/>
      <c r="D1126" s="23"/>
      <c r="E1126" s="19"/>
      <c r="F1126" s="13">
        <f>IF(B1126="","",IFERROR(INDEX(Leases!$B$2:$B$101,MATCH(B1126,Leases!$A$2:$A$101,0)),""))</f>
      </c>
      <c r="G1126" s="16">
        <f>IF(A1126="","",MONTH(A1126))</f>
      </c>
      <c r="H1126" s="22">
        <f>IF(A1126="",0,IF(YEAR(A1126)&lt;&gt;Properties!$C$5,0,N(D1126)*IFERROR(INDEX(Lists!$B$1:$B$7,MATCH(C1126,Lists!$A$1:$A$7,0)),0)))</f>
      </c>
      <c r="I1126" s="22">
        <f>IF(A1126="",0,IF(YEAR(A1126)&lt;&gt;Properties!$C$5,0,N(D1126)*IFERROR(INDEX(Lists!$C$1:$C$7,MATCH(C1126,Lists!$A$1:$A$7,0)),0)))</f>
      </c>
      <c r="J1126" s="22">
        <f>IF(A1126="",0,IF(YEAR(A1126)&lt;&gt;Properties!$C$5,0,N(D1126)*IFERROR(INDEX(Lists!$D$1:$D$7,MATCH(C1126,Lists!$A$1:$A$7,0)),0)))</f>
      </c>
    </row>
    <row r="1127" spans="1:10" x14ac:dyDescent="0.25">
      <c r="A1127" s="11"/>
      <c r="B1127" s="19"/>
      <c r="C1127" s="19"/>
      <c r="D1127" s="23"/>
      <c r="E1127" s="19"/>
      <c r="F1127" s="13">
        <f>IF(B1127="","",IFERROR(INDEX(Leases!$B$2:$B$101,MATCH(B1127,Leases!$A$2:$A$101,0)),""))</f>
      </c>
      <c r="G1127" s="16">
        <f>IF(A1127="","",MONTH(A1127))</f>
      </c>
      <c r="H1127" s="22">
        <f>IF(A1127="",0,IF(YEAR(A1127)&lt;&gt;Properties!$C$5,0,N(D1127)*IFERROR(INDEX(Lists!$B$1:$B$7,MATCH(C1127,Lists!$A$1:$A$7,0)),0)))</f>
      </c>
      <c r="I1127" s="22">
        <f>IF(A1127="",0,IF(YEAR(A1127)&lt;&gt;Properties!$C$5,0,N(D1127)*IFERROR(INDEX(Lists!$C$1:$C$7,MATCH(C1127,Lists!$A$1:$A$7,0)),0)))</f>
      </c>
      <c r="J1127" s="22">
        <f>IF(A1127="",0,IF(YEAR(A1127)&lt;&gt;Properties!$C$5,0,N(D1127)*IFERROR(INDEX(Lists!$D$1:$D$7,MATCH(C1127,Lists!$A$1:$A$7,0)),0)))</f>
      </c>
    </row>
    <row r="1128" spans="1:10" x14ac:dyDescent="0.25">
      <c r="A1128" s="11"/>
      <c r="B1128" s="19"/>
      <c r="C1128" s="19"/>
      <c r="D1128" s="23"/>
      <c r="E1128" s="19"/>
      <c r="F1128" s="13">
        <f>IF(B1128="","",IFERROR(INDEX(Leases!$B$2:$B$101,MATCH(B1128,Leases!$A$2:$A$101,0)),""))</f>
      </c>
      <c r="G1128" s="16">
        <f>IF(A1128="","",MONTH(A1128))</f>
      </c>
      <c r="H1128" s="22">
        <f>IF(A1128="",0,IF(YEAR(A1128)&lt;&gt;Properties!$C$5,0,N(D1128)*IFERROR(INDEX(Lists!$B$1:$B$7,MATCH(C1128,Lists!$A$1:$A$7,0)),0)))</f>
      </c>
      <c r="I1128" s="22">
        <f>IF(A1128="",0,IF(YEAR(A1128)&lt;&gt;Properties!$C$5,0,N(D1128)*IFERROR(INDEX(Lists!$C$1:$C$7,MATCH(C1128,Lists!$A$1:$A$7,0)),0)))</f>
      </c>
      <c r="J1128" s="22">
        <f>IF(A1128="",0,IF(YEAR(A1128)&lt;&gt;Properties!$C$5,0,N(D1128)*IFERROR(INDEX(Lists!$D$1:$D$7,MATCH(C1128,Lists!$A$1:$A$7,0)),0)))</f>
      </c>
    </row>
    <row r="1129" spans="1:10" x14ac:dyDescent="0.25">
      <c r="A1129" s="11"/>
      <c r="B1129" s="19"/>
      <c r="C1129" s="19"/>
      <c r="D1129" s="23"/>
      <c r="E1129" s="19"/>
      <c r="F1129" s="13">
        <f>IF(B1129="","",IFERROR(INDEX(Leases!$B$2:$B$101,MATCH(B1129,Leases!$A$2:$A$101,0)),""))</f>
      </c>
      <c r="G1129" s="16">
        <f>IF(A1129="","",MONTH(A1129))</f>
      </c>
      <c r="H1129" s="22">
        <f>IF(A1129="",0,IF(YEAR(A1129)&lt;&gt;Properties!$C$5,0,N(D1129)*IFERROR(INDEX(Lists!$B$1:$B$7,MATCH(C1129,Lists!$A$1:$A$7,0)),0)))</f>
      </c>
      <c r="I1129" s="22">
        <f>IF(A1129="",0,IF(YEAR(A1129)&lt;&gt;Properties!$C$5,0,N(D1129)*IFERROR(INDEX(Lists!$C$1:$C$7,MATCH(C1129,Lists!$A$1:$A$7,0)),0)))</f>
      </c>
      <c r="J1129" s="22">
        <f>IF(A1129="",0,IF(YEAR(A1129)&lt;&gt;Properties!$C$5,0,N(D1129)*IFERROR(INDEX(Lists!$D$1:$D$7,MATCH(C1129,Lists!$A$1:$A$7,0)),0)))</f>
      </c>
    </row>
    <row r="1130" spans="1:10" x14ac:dyDescent="0.25">
      <c r="A1130" s="11"/>
      <c r="B1130" s="19"/>
      <c r="C1130" s="19"/>
      <c r="D1130" s="23"/>
      <c r="E1130" s="19"/>
      <c r="F1130" s="13">
        <f>IF(B1130="","",IFERROR(INDEX(Leases!$B$2:$B$101,MATCH(B1130,Leases!$A$2:$A$101,0)),""))</f>
      </c>
      <c r="G1130" s="16">
        <f>IF(A1130="","",MONTH(A1130))</f>
      </c>
      <c r="H1130" s="22">
        <f>IF(A1130="",0,IF(YEAR(A1130)&lt;&gt;Properties!$C$5,0,N(D1130)*IFERROR(INDEX(Lists!$B$1:$B$7,MATCH(C1130,Lists!$A$1:$A$7,0)),0)))</f>
      </c>
      <c r="I1130" s="22">
        <f>IF(A1130="",0,IF(YEAR(A1130)&lt;&gt;Properties!$C$5,0,N(D1130)*IFERROR(INDEX(Lists!$C$1:$C$7,MATCH(C1130,Lists!$A$1:$A$7,0)),0)))</f>
      </c>
      <c r="J1130" s="22">
        <f>IF(A1130="",0,IF(YEAR(A1130)&lt;&gt;Properties!$C$5,0,N(D1130)*IFERROR(INDEX(Lists!$D$1:$D$7,MATCH(C1130,Lists!$A$1:$A$7,0)),0)))</f>
      </c>
    </row>
    <row r="1131" spans="1:10" x14ac:dyDescent="0.25">
      <c r="A1131" s="11"/>
      <c r="B1131" s="19"/>
      <c r="C1131" s="19"/>
      <c r="D1131" s="23"/>
      <c r="E1131" s="19"/>
      <c r="F1131" s="13">
        <f>IF(B1131="","",IFERROR(INDEX(Leases!$B$2:$B$101,MATCH(B1131,Leases!$A$2:$A$101,0)),""))</f>
      </c>
      <c r="G1131" s="16">
        <f>IF(A1131="","",MONTH(A1131))</f>
      </c>
      <c r="H1131" s="22">
        <f>IF(A1131="",0,IF(YEAR(A1131)&lt;&gt;Properties!$C$5,0,N(D1131)*IFERROR(INDEX(Lists!$B$1:$B$7,MATCH(C1131,Lists!$A$1:$A$7,0)),0)))</f>
      </c>
      <c r="I1131" s="22">
        <f>IF(A1131="",0,IF(YEAR(A1131)&lt;&gt;Properties!$C$5,0,N(D1131)*IFERROR(INDEX(Lists!$C$1:$C$7,MATCH(C1131,Lists!$A$1:$A$7,0)),0)))</f>
      </c>
      <c r="J1131" s="22">
        <f>IF(A1131="",0,IF(YEAR(A1131)&lt;&gt;Properties!$C$5,0,N(D1131)*IFERROR(INDEX(Lists!$D$1:$D$7,MATCH(C1131,Lists!$A$1:$A$7,0)),0)))</f>
      </c>
    </row>
    <row r="1132" spans="1:10" x14ac:dyDescent="0.25">
      <c r="A1132" s="11"/>
      <c r="B1132" s="19"/>
      <c r="C1132" s="19"/>
      <c r="D1132" s="23"/>
      <c r="E1132" s="19"/>
      <c r="F1132" s="13">
        <f>IF(B1132="","",IFERROR(INDEX(Leases!$B$2:$B$101,MATCH(B1132,Leases!$A$2:$A$101,0)),""))</f>
      </c>
      <c r="G1132" s="16">
        <f>IF(A1132="","",MONTH(A1132))</f>
      </c>
      <c r="H1132" s="22">
        <f>IF(A1132="",0,IF(YEAR(A1132)&lt;&gt;Properties!$C$5,0,N(D1132)*IFERROR(INDEX(Lists!$B$1:$B$7,MATCH(C1132,Lists!$A$1:$A$7,0)),0)))</f>
      </c>
      <c r="I1132" s="22">
        <f>IF(A1132="",0,IF(YEAR(A1132)&lt;&gt;Properties!$C$5,0,N(D1132)*IFERROR(INDEX(Lists!$C$1:$C$7,MATCH(C1132,Lists!$A$1:$A$7,0)),0)))</f>
      </c>
      <c r="J1132" s="22">
        <f>IF(A1132="",0,IF(YEAR(A1132)&lt;&gt;Properties!$C$5,0,N(D1132)*IFERROR(INDEX(Lists!$D$1:$D$7,MATCH(C1132,Lists!$A$1:$A$7,0)),0)))</f>
      </c>
    </row>
    <row r="1133" spans="1:10" x14ac:dyDescent="0.25">
      <c r="A1133" s="11"/>
      <c r="B1133" s="19"/>
      <c r="C1133" s="19"/>
      <c r="D1133" s="23"/>
      <c r="E1133" s="19"/>
      <c r="F1133" s="13">
        <f>IF(B1133="","",IFERROR(INDEX(Leases!$B$2:$B$101,MATCH(B1133,Leases!$A$2:$A$101,0)),""))</f>
      </c>
      <c r="G1133" s="16">
        <f>IF(A1133="","",MONTH(A1133))</f>
      </c>
      <c r="H1133" s="22">
        <f>IF(A1133="",0,IF(YEAR(A1133)&lt;&gt;Properties!$C$5,0,N(D1133)*IFERROR(INDEX(Lists!$B$1:$B$7,MATCH(C1133,Lists!$A$1:$A$7,0)),0)))</f>
      </c>
      <c r="I1133" s="22">
        <f>IF(A1133="",0,IF(YEAR(A1133)&lt;&gt;Properties!$C$5,0,N(D1133)*IFERROR(INDEX(Lists!$C$1:$C$7,MATCH(C1133,Lists!$A$1:$A$7,0)),0)))</f>
      </c>
      <c r="J1133" s="22">
        <f>IF(A1133="",0,IF(YEAR(A1133)&lt;&gt;Properties!$C$5,0,N(D1133)*IFERROR(INDEX(Lists!$D$1:$D$7,MATCH(C1133,Lists!$A$1:$A$7,0)),0)))</f>
      </c>
    </row>
    <row r="1134" spans="1:10" x14ac:dyDescent="0.25">
      <c r="A1134" s="11"/>
      <c r="B1134" s="19"/>
      <c r="C1134" s="19"/>
      <c r="D1134" s="23"/>
      <c r="E1134" s="19"/>
      <c r="F1134" s="13">
        <f>IF(B1134="","",IFERROR(INDEX(Leases!$B$2:$B$101,MATCH(B1134,Leases!$A$2:$A$101,0)),""))</f>
      </c>
      <c r="G1134" s="16">
        <f>IF(A1134="","",MONTH(A1134))</f>
      </c>
      <c r="H1134" s="22">
        <f>IF(A1134="",0,IF(YEAR(A1134)&lt;&gt;Properties!$C$5,0,N(D1134)*IFERROR(INDEX(Lists!$B$1:$B$7,MATCH(C1134,Lists!$A$1:$A$7,0)),0)))</f>
      </c>
      <c r="I1134" s="22">
        <f>IF(A1134="",0,IF(YEAR(A1134)&lt;&gt;Properties!$C$5,0,N(D1134)*IFERROR(INDEX(Lists!$C$1:$C$7,MATCH(C1134,Lists!$A$1:$A$7,0)),0)))</f>
      </c>
      <c r="J1134" s="22">
        <f>IF(A1134="",0,IF(YEAR(A1134)&lt;&gt;Properties!$C$5,0,N(D1134)*IFERROR(INDEX(Lists!$D$1:$D$7,MATCH(C1134,Lists!$A$1:$A$7,0)),0)))</f>
      </c>
    </row>
    <row r="1135" spans="1:10" x14ac:dyDescent="0.25">
      <c r="A1135" s="11"/>
      <c r="B1135" s="19"/>
      <c r="C1135" s="19"/>
      <c r="D1135" s="23"/>
      <c r="E1135" s="19"/>
      <c r="F1135" s="13">
        <f>IF(B1135="","",IFERROR(INDEX(Leases!$B$2:$B$101,MATCH(B1135,Leases!$A$2:$A$101,0)),""))</f>
      </c>
      <c r="G1135" s="16">
        <f>IF(A1135="","",MONTH(A1135))</f>
      </c>
      <c r="H1135" s="22">
        <f>IF(A1135="",0,IF(YEAR(A1135)&lt;&gt;Properties!$C$5,0,N(D1135)*IFERROR(INDEX(Lists!$B$1:$B$7,MATCH(C1135,Lists!$A$1:$A$7,0)),0)))</f>
      </c>
      <c r="I1135" s="22">
        <f>IF(A1135="",0,IF(YEAR(A1135)&lt;&gt;Properties!$C$5,0,N(D1135)*IFERROR(INDEX(Lists!$C$1:$C$7,MATCH(C1135,Lists!$A$1:$A$7,0)),0)))</f>
      </c>
      <c r="J1135" s="22">
        <f>IF(A1135="",0,IF(YEAR(A1135)&lt;&gt;Properties!$C$5,0,N(D1135)*IFERROR(INDEX(Lists!$D$1:$D$7,MATCH(C1135,Lists!$A$1:$A$7,0)),0)))</f>
      </c>
    </row>
    <row r="1136" spans="1:10" x14ac:dyDescent="0.25">
      <c r="A1136" s="11"/>
      <c r="B1136" s="19"/>
      <c r="C1136" s="19"/>
      <c r="D1136" s="23"/>
      <c r="E1136" s="19"/>
      <c r="F1136" s="13">
        <f>IF(B1136="","",IFERROR(INDEX(Leases!$B$2:$B$101,MATCH(B1136,Leases!$A$2:$A$101,0)),""))</f>
      </c>
      <c r="G1136" s="16">
        <f>IF(A1136="","",MONTH(A1136))</f>
      </c>
      <c r="H1136" s="22">
        <f>IF(A1136="",0,IF(YEAR(A1136)&lt;&gt;Properties!$C$5,0,N(D1136)*IFERROR(INDEX(Lists!$B$1:$B$7,MATCH(C1136,Lists!$A$1:$A$7,0)),0)))</f>
      </c>
      <c r="I1136" s="22">
        <f>IF(A1136="",0,IF(YEAR(A1136)&lt;&gt;Properties!$C$5,0,N(D1136)*IFERROR(INDEX(Lists!$C$1:$C$7,MATCH(C1136,Lists!$A$1:$A$7,0)),0)))</f>
      </c>
      <c r="J1136" s="22">
        <f>IF(A1136="",0,IF(YEAR(A1136)&lt;&gt;Properties!$C$5,0,N(D1136)*IFERROR(INDEX(Lists!$D$1:$D$7,MATCH(C1136,Lists!$A$1:$A$7,0)),0)))</f>
      </c>
    </row>
    <row r="1137" spans="1:10" x14ac:dyDescent="0.25">
      <c r="A1137" s="11"/>
      <c r="B1137" s="19"/>
      <c r="C1137" s="19"/>
      <c r="D1137" s="23"/>
      <c r="E1137" s="19"/>
      <c r="F1137" s="13">
        <f>IF(B1137="","",IFERROR(INDEX(Leases!$B$2:$B$101,MATCH(B1137,Leases!$A$2:$A$101,0)),""))</f>
      </c>
      <c r="G1137" s="16">
        <f>IF(A1137="","",MONTH(A1137))</f>
      </c>
      <c r="H1137" s="22">
        <f>IF(A1137="",0,IF(YEAR(A1137)&lt;&gt;Properties!$C$5,0,N(D1137)*IFERROR(INDEX(Lists!$B$1:$B$7,MATCH(C1137,Lists!$A$1:$A$7,0)),0)))</f>
      </c>
      <c r="I1137" s="22">
        <f>IF(A1137="",0,IF(YEAR(A1137)&lt;&gt;Properties!$C$5,0,N(D1137)*IFERROR(INDEX(Lists!$C$1:$C$7,MATCH(C1137,Lists!$A$1:$A$7,0)),0)))</f>
      </c>
      <c r="J1137" s="22">
        <f>IF(A1137="",0,IF(YEAR(A1137)&lt;&gt;Properties!$C$5,0,N(D1137)*IFERROR(INDEX(Lists!$D$1:$D$7,MATCH(C1137,Lists!$A$1:$A$7,0)),0)))</f>
      </c>
    </row>
    <row r="1138" spans="1:10" x14ac:dyDescent="0.25">
      <c r="A1138" s="11"/>
      <c r="B1138" s="19"/>
      <c r="C1138" s="19"/>
      <c r="D1138" s="23"/>
      <c r="E1138" s="19"/>
      <c r="F1138" s="13">
        <f>IF(B1138="","",IFERROR(INDEX(Leases!$B$2:$B$101,MATCH(B1138,Leases!$A$2:$A$101,0)),""))</f>
      </c>
      <c r="G1138" s="16">
        <f>IF(A1138="","",MONTH(A1138))</f>
      </c>
      <c r="H1138" s="22">
        <f>IF(A1138="",0,IF(YEAR(A1138)&lt;&gt;Properties!$C$5,0,N(D1138)*IFERROR(INDEX(Lists!$B$1:$B$7,MATCH(C1138,Lists!$A$1:$A$7,0)),0)))</f>
      </c>
      <c r="I1138" s="22">
        <f>IF(A1138="",0,IF(YEAR(A1138)&lt;&gt;Properties!$C$5,0,N(D1138)*IFERROR(INDEX(Lists!$C$1:$C$7,MATCH(C1138,Lists!$A$1:$A$7,0)),0)))</f>
      </c>
      <c r="J1138" s="22">
        <f>IF(A1138="",0,IF(YEAR(A1138)&lt;&gt;Properties!$C$5,0,N(D1138)*IFERROR(INDEX(Lists!$D$1:$D$7,MATCH(C1138,Lists!$A$1:$A$7,0)),0)))</f>
      </c>
    </row>
    <row r="1139" spans="1:10" x14ac:dyDescent="0.25">
      <c r="A1139" s="11"/>
      <c r="B1139" s="19"/>
      <c r="C1139" s="19"/>
      <c r="D1139" s="23"/>
      <c r="E1139" s="19"/>
      <c r="F1139" s="13">
        <f>IF(B1139="","",IFERROR(INDEX(Leases!$B$2:$B$101,MATCH(B1139,Leases!$A$2:$A$101,0)),""))</f>
      </c>
      <c r="G1139" s="16">
        <f>IF(A1139="","",MONTH(A1139))</f>
      </c>
      <c r="H1139" s="22">
        <f>IF(A1139="",0,IF(YEAR(A1139)&lt;&gt;Properties!$C$5,0,N(D1139)*IFERROR(INDEX(Lists!$B$1:$B$7,MATCH(C1139,Lists!$A$1:$A$7,0)),0)))</f>
      </c>
      <c r="I1139" s="22">
        <f>IF(A1139="",0,IF(YEAR(A1139)&lt;&gt;Properties!$C$5,0,N(D1139)*IFERROR(INDEX(Lists!$C$1:$C$7,MATCH(C1139,Lists!$A$1:$A$7,0)),0)))</f>
      </c>
      <c r="J1139" s="22">
        <f>IF(A1139="",0,IF(YEAR(A1139)&lt;&gt;Properties!$C$5,0,N(D1139)*IFERROR(INDEX(Lists!$D$1:$D$7,MATCH(C1139,Lists!$A$1:$A$7,0)),0)))</f>
      </c>
    </row>
    <row r="1140" spans="1:10" x14ac:dyDescent="0.25">
      <c r="A1140" s="11"/>
      <c r="B1140" s="19"/>
      <c r="C1140" s="19"/>
      <c r="D1140" s="23"/>
      <c r="E1140" s="19"/>
      <c r="F1140" s="13">
        <f>IF(B1140="","",IFERROR(INDEX(Leases!$B$2:$B$101,MATCH(B1140,Leases!$A$2:$A$101,0)),""))</f>
      </c>
      <c r="G1140" s="16">
        <f>IF(A1140="","",MONTH(A1140))</f>
      </c>
      <c r="H1140" s="22">
        <f>IF(A1140="",0,IF(YEAR(A1140)&lt;&gt;Properties!$C$5,0,N(D1140)*IFERROR(INDEX(Lists!$B$1:$B$7,MATCH(C1140,Lists!$A$1:$A$7,0)),0)))</f>
      </c>
      <c r="I1140" s="22">
        <f>IF(A1140="",0,IF(YEAR(A1140)&lt;&gt;Properties!$C$5,0,N(D1140)*IFERROR(INDEX(Lists!$C$1:$C$7,MATCH(C1140,Lists!$A$1:$A$7,0)),0)))</f>
      </c>
      <c r="J1140" s="22">
        <f>IF(A1140="",0,IF(YEAR(A1140)&lt;&gt;Properties!$C$5,0,N(D1140)*IFERROR(INDEX(Lists!$D$1:$D$7,MATCH(C1140,Lists!$A$1:$A$7,0)),0)))</f>
      </c>
    </row>
    <row r="1141" spans="1:10" x14ac:dyDescent="0.25">
      <c r="A1141" s="11"/>
      <c r="B1141" s="19"/>
      <c r="C1141" s="19"/>
      <c r="D1141" s="23"/>
      <c r="E1141" s="19"/>
      <c r="F1141" s="13">
        <f>IF(B1141="","",IFERROR(INDEX(Leases!$B$2:$B$101,MATCH(B1141,Leases!$A$2:$A$101,0)),""))</f>
      </c>
      <c r="G1141" s="16">
        <f>IF(A1141="","",MONTH(A1141))</f>
      </c>
      <c r="H1141" s="22">
        <f>IF(A1141="",0,IF(YEAR(A1141)&lt;&gt;Properties!$C$5,0,N(D1141)*IFERROR(INDEX(Lists!$B$1:$B$7,MATCH(C1141,Lists!$A$1:$A$7,0)),0)))</f>
      </c>
      <c r="I1141" s="22">
        <f>IF(A1141="",0,IF(YEAR(A1141)&lt;&gt;Properties!$C$5,0,N(D1141)*IFERROR(INDEX(Lists!$C$1:$C$7,MATCH(C1141,Lists!$A$1:$A$7,0)),0)))</f>
      </c>
      <c r="J1141" s="22">
        <f>IF(A1141="",0,IF(YEAR(A1141)&lt;&gt;Properties!$C$5,0,N(D1141)*IFERROR(INDEX(Lists!$D$1:$D$7,MATCH(C1141,Lists!$A$1:$A$7,0)),0)))</f>
      </c>
    </row>
    <row r="1142" spans="1:10" x14ac:dyDescent="0.25">
      <c r="A1142" s="11"/>
      <c r="B1142" s="19"/>
      <c r="C1142" s="19"/>
      <c r="D1142" s="23"/>
      <c r="E1142" s="19"/>
      <c r="F1142" s="13">
        <f>IF(B1142="","",IFERROR(INDEX(Leases!$B$2:$B$101,MATCH(B1142,Leases!$A$2:$A$101,0)),""))</f>
      </c>
      <c r="G1142" s="16">
        <f>IF(A1142="","",MONTH(A1142))</f>
      </c>
      <c r="H1142" s="22">
        <f>IF(A1142="",0,IF(YEAR(A1142)&lt;&gt;Properties!$C$5,0,N(D1142)*IFERROR(INDEX(Lists!$B$1:$B$7,MATCH(C1142,Lists!$A$1:$A$7,0)),0)))</f>
      </c>
      <c r="I1142" s="22">
        <f>IF(A1142="",0,IF(YEAR(A1142)&lt;&gt;Properties!$C$5,0,N(D1142)*IFERROR(INDEX(Lists!$C$1:$C$7,MATCH(C1142,Lists!$A$1:$A$7,0)),0)))</f>
      </c>
      <c r="J1142" s="22">
        <f>IF(A1142="",0,IF(YEAR(A1142)&lt;&gt;Properties!$C$5,0,N(D1142)*IFERROR(INDEX(Lists!$D$1:$D$7,MATCH(C1142,Lists!$A$1:$A$7,0)),0)))</f>
      </c>
    </row>
    <row r="1143" spans="1:10" x14ac:dyDescent="0.25">
      <c r="A1143" s="11"/>
      <c r="B1143" s="19"/>
      <c r="C1143" s="19"/>
      <c r="D1143" s="23"/>
      <c r="E1143" s="19"/>
      <c r="F1143" s="13">
        <f>IF(B1143="","",IFERROR(INDEX(Leases!$B$2:$B$101,MATCH(B1143,Leases!$A$2:$A$101,0)),""))</f>
      </c>
      <c r="G1143" s="16">
        <f>IF(A1143="","",MONTH(A1143))</f>
      </c>
      <c r="H1143" s="22">
        <f>IF(A1143="",0,IF(YEAR(A1143)&lt;&gt;Properties!$C$5,0,N(D1143)*IFERROR(INDEX(Lists!$B$1:$B$7,MATCH(C1143,Lists!$A$1:$A$7,0)),0)))</f>
      </c>
      <c r="I1143" s="22">
        <f>IF(A1143="",0,IF(YEAR(A1143)&lt;&gt;Properties!$C$5,0,N(D1143)*IFERROR(INDEX(Lists!$C$1:$C$7,MATCH(C1143,Lists!$A$1:$A$7,0)),0)))</f>
      </c>
      <c r="J1143" s="22">
        <f>IF(A1143="",0,IF(YEAR(A1143)&lt;&gt;Properties!$C$5,0,N(D1143)*IFERROR(INDEX(Lists!$D$1:$D$7,MATCH(C1143,Lists!$A$1:$A$7,0)),0)))</f>
      </c>
    </row>
    <row r="1144" spans="1:10" x14ac:dyDescent="0.25">
      <c r="A1144" s="11"/>
      <c r="B1144" s="19"/>
      <c r="C1144" s="19"/>
      <c r="D1144" s="23"/>
      <c r="E1144" s="19"/>
      <c r="F1144" s="13">
        <f>IF(B1144="","",IFERROR(INDEX(Leases!$B$2:$B$101,MATCH(B1144,Leases!$A$2:$A$101,0)),""))</f>
      </c>
      <c r="G1144" s="16">
        <f>IF(A1144="","",MONTH(A1144))</f>
      </c>
      <c r="H1144" s="22">
        <f>IF(A1144="",0,IF(YEAR(A1144)&lt;&gt;Properties!$C$5,0,N(D1144)*IFERROR(INDEX(Lists!$B$1:$B$7,MATCH(C1144,Lists!$A$1:$A$7,0)),0)))</f>
      </c>
      <c r="I1144" s="22">
        <f>IF(A1144="",0,IF(YEAR(A1144)&lt;&gt;Properties!$C$5,0,N(D1144)*IFERROR(INDEX(Lists!$C$1:$C$7,MATCH(C1144,Lists!$A$1:$A$7,0)),0)))</f>
      </c>
      <c r="J1144" s="22">
        <f>IF(A1144="",0,IF(YEAR(A1144)&lt;&gt;Properties!$C$5,0,N(D1144)*IFERROR(INDEX(Lists!$D$1:$D$7,MATCH(C1144,Lists!$A$1:$A$7,0)),0)))</f>
      </c>
    </row>
    <row r="1145" spans="1:10" x14ac:dyDescent="0.25">
      <c r="A1145" s="11"/>
      <c r="B1145" s="19"/>
      <c r="C1145" s="19"/>
      <c r="D1145" s="23"/>
      <c r="E1145" s="19"/>
      <c r="F1145" s="13">
        <f>IF(B1145="","",IFERROR(INDEX(Leases!$B$2:$B$101,MATCH(B1145,Leases!$A$2:$A$101,0)),""))</f>
      </c>
      <c r="G1145" s="16">
        <f>IF(A1145="","",MONTH(A1145))</f>
      </c>
      <c r="H1145" s="22">
        <f>IF(A1145="",0,IF(YEAR(A1145)&lt;&gt;Properties!$C$5,0,N(D1145)*IFERROR(INDEX(Lists!$B$1:$B$7,MATCH(C1145,Lists!$A$1:$A$7,0)),0)))</f>
      </c>
      <c r="I1145" s="22">
        <f>IF(A1145="",0,IF(YEAR(A1145)&lt;&gt;Properties!$C$5,0,N(D1145)*IFERROR(INDEX(Lists!$C$1:$C$7,MATCH(C1145,Lists!$A$1:$A$7,0)),0)))</f>
      </c>
      <c r="J1145" s="22">
        <f>IF(A1145="",0,IF(YEAR(A1145)&lt;&gt;Properties!$C$5,0,N(D1145)*IFERROR(INDEX(Lists!$D$1:$D$7,MATCH(C1145,Lists!$A$1:$A$7,0)),0)))</f>
      </c>
    </row>
    <row r="1146" spans="1:10" x14ac:dyDescent="0.25">
      <c r="A1146" s="11"/>
      <c r="B1146" s="19"/>
      <c r="C1146" s="19"/>
      <c r="D1146" s="23"/>
      <c r="E1146" s="19"/>
      <c r="F1146" s="13">
        <f>IF(B1146="","",IFERROR(INDEX(Leases!$B$2:$B$101,MATCH(B1146,Leases!$A$2:$A$101,0)),""))</f>
      </c>
      <c r="G1146" s="16">
        <f>IF(A1146="","",MONTH(A1146))</f>
      </c>
      <c r="H1146" s="22">
        <f>IF(A1146="",0,IF(YEAR(A1146)&lt;&gt;Properties!$C$5,0,N(D1146)*IFERROR(INDEX(Lists!$B$1:$B$7,MATCH(C1146,Lists!$A$1:$A$7,0)),0)))</f>
      </c>
      <c r="I1146" s="22">
        <f>IF(A1146="",0,IF(YEAR(A1146)&lt;&gt;Properties!$C$5,0,N(D1146)*IFERROR(INDEX(Lists!$C$1:$C$7,MATCH(C1146,Lists!$A$1:$A$7,0)),0)))</f>
      </c>
      <c r="J1146" s="22">
        <f>IF(A1146="",0,IF(YEAR(A1146)&lt;&gt;Properties!$C$5,0,N(D1146)*IFERROR(INDEX(Lists!$D$1:$D$7,MATCH(C1146,Lists!$A$1:$A$7,0)),0)))</f>
      </c>
    </row>
    <row r="1147" spans="1:10" x14ac:dyDescent="0.25">
      <c r="A1147" s="11"/>
      <c r="B1147" s="19"/>
      <c r="C1147" s="19"/>
      <c r="D1147" s="23"/>
      <c r="E1147" s="19"/>
      <c r="F1147" s="13">
        <f>IF(B1147="","",IFERROR(INDEX(Leases!$B$2:$B$101,MATCH(B1147,Leases!$A$2:$A$101,0)),""))</f>
      </c>
      <c r="G1147" s="16">
        <f>IF(A1147="","",MONTH(A1147))</f>
      </c>
      <c r="H1147" s="22">
        <f>IF(A1147="",0,IF(YEAR(A1147)&lt;&gt;Properties!$C$5,0,N(D1147)*IFERROR(INDEX(Lists!$B$1:$B$7,MATCH(C1147,Lists!$A$1:$A$7,0)),0)))</f>
      </c>
      <c r="I1147" s="22">
        <f>IF(A1147="",0,IF(YEAR(A1147)&lt;&gt;Properties!$C$5,0,N(D1147)*IFERROR(INDEX(Lists!$C$1:$C$7,MATCH(C1147,Lists!$A$1:$A$7,0)),0)))</f>
      </c>
      <c r="J1147" s="22">
        <f>IF(A1147="",0,IF(YEAR(A1147)&lt;&gt;Properties!$C$5,0,N(D1147)*IFERROR(INDEX(Lists!$D$1:$D$7,MATCH(C1147,Lists!$A$1:$A$7,0)),0)))</f>
      </c>
    </row>
    <row r="1148" spans="1:10" x14ac:dyDescent="0.25">
      <c r="A1148" s="11"/>
      <c r="B1148" s="19"/>
      <c r="C1148" s="19"/>
      <c r="D1148" s="23"/>
      <c r="E1148" s="19"/>
      <c r="F1148" s="13">
        <f>IF(B1148="","",IFERROR(INDEX(Leases!$B$2:$B$101,MATCH(B1148,Leases!$A$2:$A$101,0)),""))</f>
      </c>
      <c r="G1148" s="16">
        <f>IF(A1148="","",MONTH(A1148))</f>
      </c>
      <c r="H1148" s="22">
        <f>IF(A1148="",0,IF(YEAR(A1148)&lt;&gt;Properties!$C$5,0,N(D1148)*IFERROR(INDEX(Lists!$B$1:$B$7,MATCH(C1148,Lists!$A$1:$A$7,0)),0)))</f>
      </c>
      <c r="I1148" s="22">
        <f>IF(A1148="",0,IF(YEAR(A1148)&lt;&gt;Properties!$C$5,0,N(D1148)*IFERROR(INDEX(Lists!$C$1:$C$7,MATCH(C1148,Lists!$A$1:$A$7,0)),0)))</f>
      </c>
      <c r="J1148" s="22">
        <f>IF(A1148="",0,IF(YEAR(A1148)&lt;&gt;Properties!$C$5,0,N(D1148)*IFERROR(INDEX(Lists!$D$1:$D$7,MATCH(C1148,Lists!$A$1:$A$7,0)),0)))</f>
      </c>
    </row>
    <row r="1149" spans="1:10" x14ac:dyDescent="0.25">
      <c r="A1149" s="11"/>
      <c r="B1149" s="19"/>
      <c r="C1149" s="19"/>
      <c r="D1149" s="23"/>
      <c r="E1149" s="19"/>
      <c r="F1149" s="13">
        <f>IF(B1149="","",IFERROR(INDEX(Leases!$B$2:$B$101,MATCH(B1149,Leases!$A$2:$A$101,0)),""))</f>
      </c>
      <c r="G1149" s="16">
        <f>IF(A1149="","",MONTH(A1149))</f>
      </c>
      <c r="H1149" s="22">
        <f>IF(A1149="",0,IF(YEAR(A1149)&lt;&gt;Properties!$C$5,0,N(D1149)*IFERROR(INDEX(Lists!$B$1:$B$7,MATCH(C1149,Lists!$A$1:$A$7,0)),0)))</f>
      </c>
      <c r="I1149" s="22">
        <f>IF(A1149="",0,IF(YEAR(A1149)&lt;&gt;Properties!$C$5,0,N(D1149)*IFERROR(INDEX(Lists!$C$1:$C$7,MATCH(C1149,Lists!$A$1:$A$7,0)),0)))</f>
      </c>
      <c r="J1149" s="22">
        <f>IF(A1149="",0,IF(YEAR(A1149)&lt;&gt;Properties!$C$5,0,N(D1149)*IFERROR(INDEX(Lists!$D$1:$D$7,MATCH(C1149,Lists!$A$1:$A$7,0)),0)))</f>
      </c>
    </row>
    <row r="1150" spans="1:10" x14ac:dyDescent="0.25">
      <c r="A1150" s="11"/>
      <c r="B1150" s="19"/>
      <c r="C1150" s="19"/>
      <c r="D1150" s="23"/>
      <c r="E1150" s="19"/>
      <c r="F1150" s="13">
        <f>IF(B1150="","",IFERROR(INDEX(Leases!$B$2:$B$101,MATCH(B1150,Leases!$A$2:$A$101,0)),""))</f>
      </c>
      <c r="G1150" s="16">
        <f>IF(A1150="","",MONTH(A1150))</f>
      </c>
      <c r="H1150" s="22">
        <f>IF(A1150="",0,IF(YEAR(A1150)&lt;&gt;Properties!$C$5,0,N(D1150)*IFERROR(INDEX(Lists!$B$1:$B$7,MATCH(C1150,Lists!$A$1:$A$7,0)),0)))</f>
      </c>
      <c r="I1150" s="22">
        <f>IF(A1150="",0,IF(YEAR(A1150)&lt;&gt;Properties!$C$5,0,N(D1150)*IFERROR(INDEX(Lists!$C$1:$C$7,MATCH(C1150,Lists!$A$1:$A$7,0)),0)))</f>
      </c>
      <c r="J1150" s="22">
        <f>IF(A1150="",0,IF(YEAR(A1150)&lt;&gt;Properties!$C$5,0,N(D1150)*IFERROR(INDEX(Lists!$D$1:$D$7,MATCH(C1150,Lists!$A$1:$A$7,0)),0)))</f>
      </c>
    </row>
    <row r="1151" spans="1:10" x14ac:dyDescent="0.25">
      <c r="A1151" s="11"/>
      <c r="B1151" s="19"/>
      <c r="C1151" s="19"/>
      <c r="D1151" s="23"/>
      <c r="E1151" s="19"/>
      <c r="F1151" s="13">
        <f>IF(B1151="","",IFERROR(INDEX(Leases!$B$2:$B$101,MATCH(B1151,Leases!$A$2:$A$101,0)),""))</f>
      </c>
      <c r="G1151" s="16">
        <f>IF(A1151="","",MONTH(A1151))</f>
      </c>
      <c r="H1151" s="22">
        <f>IF(A1151="",0,IF(YEAR(A1151)&lt;&gt;Properties!$C$5,0,N(D1151)*IFERROR(INDEX(Lists!$B$1:$B$7,MATCH(C1151,Lists!$A$1:$A$7,0)),0)))</f>
      </c>
      <c r="I1151" s="22">
        <f>IF(A1151="",0,IF(YEAR(A1151)&lt;&gt;Properties!$C$5,0,N(D1151)*IFERROR(INDEX(Lists!$C$1:$C$7,MATCH(C1151,Lists!$A$1:$A$7,0)),0)))</f>
      </c>
      <c r="J1151" s="22">
        <f>IF(A1151="",0,IF(YEAR(A1151)&lt;&gt;Properties!$C$5,0,N(D1151)*IFERROR(INDEX(Lists!$D$1:$D$7,MATCH(C1151,Lists!$A$1:$A$7,0)),0)))</f>
      </c>
    </row>
    <row r="1152" spans="1:10" x14ac:dyDescent="0.25">
      <c r="A1152" s="11"/>
      <c r="B1152" s="19"/>
      <c r="C1152" s="19"/>
      <c r="D1152" s="23"/>
      <c r="E1152" s="19"/>
      <c r="F1152" s="13">
        <f>IF(B1152="","",IFERROR(INDEX(Leases!$B$2:$B$101,MATCH(B1152,Leases!$A$2:$A$101,0)),""))</f>
      </c>
      <c r="G1152" s="16">
        <f>IF(A1152="","",MONTH(A1152))</f>
      </c>
      <c r="H1152" s="22">
        <f>IF(A1152="",0,IF(YEAR(A1152)&lt;&gt;Properties!$C$5,0,N(D1152)*IFERROR(INDEX(Lists!$B$1:$B$7,MATCH(C1152,Lists!$A$1:$A$7,0)),0)))</f>
      </c>
      <c r="I1152" s="22">
        <f>IF(A1152="",0,IF(YEAR(A1152)&lt;&gt;Properties!$C$5,0,N(D1152)*IFERROR(INDEX(Lists!$C$1:$C$7,MATCH(C1152,Lists!$A$1:$A$7,0)),0)))</f>
      </c>
      <c r="J1152" s="22">
        <f>IF(A1152="",0,IF(YEAR(A1152)&lt;&gt;Properties!$C$5,0,N(D1152)*IFERROR(INDEX(Lists!$D$1:$D$7,MATCH(C1152,Lists!$A$1:$A$7,0)),0)))</f>
      </c>
    </row>
    <row r="1153" spans="1:10" x14ac:dyDescent="0.25">
      <c r="A1153" s="11"/>
      <c r="B1153" s="19"/>
      <c r="C1153" s="19"/>
      <c r="D1153" s="23"/>
      <c r="E1153" s="19"/>
      <c r="F1153" s="13">
        <f>IF(B1153="","",IFERROR(INDEX(Leases!$B$2:$B$101,MATCH(B1153,Leases!$A$2:$A$101,0)),""))</f>
      </c>
      <c r="G1153" s="16">
        <f>IF(A1153="","",MONTH(A1153))</f>
      </c>
      <c r="H1153" s="22">
        <f>IF(A1153="",0,IF(YEAR(A1153)&lt;&gt;Properties!$C$5,0,N(D1153)*IFERROR(INDEX(Lists!$B$1:$B$7,MATCH(C1153,Lists!$A$1:$A$7,0)),0)))</f>
      </c>
      <c r="I1153" s="22">
        <f>IF(A1153="",0,IF(YEAR(A1153)&lt;&gt;Properties!$C$5,0,N(D1153)*IFERROR(INDEX(Lists!$C$1:$C$7,MATCH(C1153,Lists!$A$1:$A$7,0)),0)))</f>
      </c>
      <c r="J1153" s="22">
        <f>IF(A1153="",0,IF(YEAR(A1153)&lt;&gt;Properties!$C$5,0,N(D1153)*IFERROR(INDEX(Lists!$D$1:$D$7,MATCH(C1153,Lists!$A$1:$A$7,0)),0)))</f>
      </c>
    </row>
    <row r="1154" spans="1:10" x14ac:dyDescent="0.25">
      <c r="A1154" s="11"/>
      <c r="B1154" s="19"/>
      <c r="C1154" s="19"/>
      <c r="D1154" s="23"/>
      <c r="E1154" s="19"/>
      <c r="F1154" s="13">
        <f>IF(B1154="","",IFERROR(INDEX(Leases!$B$2:$B$101,MATCH(B1154,Leases!$A$2:$A$101,0)),""))</f>
      </c>
      <c r="G1154" s="16">
        <f>IF(A1154="","",MONTH(A1154))</f>
      </c>
      <c r="H1154" s="22">
        <f>IF(A1154="",0,IF(YEAR(A1154)&lt;&gt;Properties!$C$5,0,N(D1154)*IFERROR(INDEX(Lists!$B$1:$B$7,MATCH(C1154,Lists!$A$1:$A$7,0)),0)))</f>
      </c>
      <c r="I1154" s="22">
        <f>IF(A1154="",0,IF(YEAR(A1154)&lt;&gt;Properties!$C$5,0,N(D1154)*IFERROR(INDEX(Lists!$C$1:$C$7,MATCH(C1154,Lists!$A$1:$A$7,0)),0)))</f>
      </c>
      <c r="J1154" s="22">
        <f>IF(A1154="",0,IF(YEAR(A1154)&lt;&gt;Properties!$C$5,0,N(D1154)*IFERROR(INDEX(Lists!$D$1:$D$7,MATCH(C1154,Lists!$A$1:$A$7,0)),0)))</f>
      </c>
    </row>
    <row r="1155" spans="1:10" x14ac:dyDescent="0.25">
      <c r="A1155" s="11"/>
      <c r="B1155" s="19"/>
      <c r="C1155" s="19"/>
      <c r="D1155" s="23"/>
      <c r="E1155" s="19"/>
      <c r="F1155" s="13">
        <f>IF(B1155="","",IFERROR(INDEX(Leases!$B$2:$B$101,MATCH(B1155,Leases!$A$2:$A$101,0)),""))</f>
      </c>
      <c r="G1155" s="16">
        <f>IF(A1155="","",MONTH(A1155))</f>
      </c>
      <c r="H1155" s="22">
        <f>IF(A1155="",0,IF(YEAR(A1155)&lt;&gt;Properties!$C$5,0,N(D1155)*IFERROR(INDEX(Lists!$B$1:$B$7,MATCH(C1155,Lists!$A$1:$A$7,0)),0)))</f>
      </c>
      <c r="I1155" s="22">
        <f>IF(A1155="",0,IF(YEAR(A1155)&lt;&gt;Properties!$C$5,0,N(D1155)*IFERROR(INDEX(Lists!$C$1:$C$7,MATCH(C1155,Lists!$A$1:$A$7,0)),0)))</f>
      </c>
      <c r="J1155" s="22">
        <f>IF(A1155="",0,IF(YEAR(A1155)&lt;&gt;Properties!$C$5,0,N(D1155)*IFERROR(INDEX(Lists!$D$1:$D$7,MATCH(C1155,Lists!$A$1:$A$7,0)),0)))</f>
      </c>
    </row>
    <row r="1156" spans="1:10" x14ac:dyDescent="0.25">
      <c r="A1156" s="11"/>
      <c r="B1156" s="19"/>
      <c r="C1156" s="19"/>
      <c r="D1156" s="23"/>
      <c r="E1156" s="19"/>
      <c r="F1156" s="13">
        <f>IF(B1156="","",IFERROR(INDEX(Leases!$B$2:$B$101,MATCH(B1156,Leases!$A$2:$A$101,0)),""))</f>
      </c>
      <c r="G1156" s="16">
        <f>IF(A1156="","",MONTH(A1156))</f>
      </c>
      <c r="H1156" s="22">
        <f>IF(A1156="",0,IF(YEAR(A1156)&lt;&gt;Properties!$C$5,0,N(D1156)*IFERROR(INDEX(Lists!$B$1:$B$7,MATCH(C1156,Lists!$A$1:$A$7,0)),0)))</f>
      </c>
      <c r="I1156" s="22">
        <f>IF(A1156="",0,IF(YEAR(A1156)&lt;&gt;Properties!$C$5,0,N(D1156)*IFERROR(INDEX(Lists!$C$1:$C$7,MATCH(C1156,Lists!$A$1:$A$7,0)),0)))</f>
      </c>
      <c r="J1156" s="22">
        <f>IF(A1156="",0,IF(YEAR(A1156)&lt;&gt;Properties!$C$5,0,N(D1156)*IFERROR(INDEX(Lists!$D$1:$D$7,MATCH(C1156,Lists!$A$1:$A$7,0)),0)))</f>
      </c>
    </row>
    <row r="1157" spans="1:10" x14ac:dyDescent="0.25">
      <c r="A1157" s="11"/>
      <c r="B1157" s="19"/>
      <c r="C1157" s="19"/>
      <c r="D1157" s="23"/>
      <c r="E1157" s="19"/>
      <c r="F1157" s="13">
        <f>IF(B1157="","",IFERROR(INDEX(Leases!$B$2:$B$101,MATCH(B1157,Leases!$A$2:$A$101,0)),""))</f>
      </c>
      <c r="G1157" s="16">
        <f>IF(A1157="","",MONTH(A1157))</f>
      </c>
      <c r="H1157" s="22">
        <f>IF(A1157="",0,IF(YEAR(A1157)&lt;&gt;Properties!$C$5,0,N(D1157)*IFERROR(INDEX(Lists!$B$1:$B$7,MATCH(C1157,Lists!$A$1:$A$7,0)),0)))</f>
      </c>
      <c r="I1157" s="22">
        <f>IF(A1157="",0,IF(YEAR(A1157)&lt;&gt;Properties!$C$5,0,N(D1157)*IFERROR(INDEX(Lists!$C$1:$C$7,MATCH(C1157,Lists!$A$1:$A$7,0)),0)))</f>
      </c>
      <c r="J1157" s="22">
        <f>IF(A1157="",0,IF(YEAR(A1157)&lt;&gt;Properties!$C$5,0,N(D1157)*IFERROR(INDEX(Lists!$D$1:$D$7,MATCH(C1157,Lists!$A$1:$A$7,0)),0)))</f>
      </c>
    </row>
    <row r="1158" spans="1:10" x14ac:dyDescent="0.25">
      <c r="A1158" s="11"/>
      <c r="B1158" s="19"/>
      <c r="C1158" s="19"/>
      <c r="D1158" s="23"/>
      <c r="E1158" s="19"/>
      <c r="F1158" s="13">
        <f>IF(B1158="","",IFERROR(INDEX(Leases!$B$2:$B$101,MATCH(B1158,Leases!$A$2:$A$101,0)),""))</f>
      </c>
      <c r="G1158" s="16">
        <f>IF(A1158="","",MONTH(A1158))</f>
      </c>
      <c r="H1158" s="22">
        <f>IF(A1158="",0,IF(YEAR(A1158)&lt;&gt;Properties!$C$5,0,N(D1158)*IFERROR(INDEX(Lists!$B$1:$B$7,MATCH(C1158,Lists!$A$1:$A$7,0)),0)))</f>
      </c>
      <c r="I1158" s="22">
        <f>IF(A1158="",0,IF(YEAR(A1158)&lt;&gt;Properties!$C$5,0,N(D1158)*IFERROR(INDEX(Lists!$C$1:$C$7,MATCH(C1158,Lists!$A$1:$A$7,0)),0)))</f>
      </c>
      <c r="J1158" s="22">
        <f>IF(A1158="",0,IF(YEAR(A1158)&lt;&gt;Properties!$C$5,0,N(D1158)*IFERROR(INDEX(Lists!$D$1:$D$7,MATCH(C1158,Lists!$A$1:$A$7,0)),0)))</f>
      </c>
    </row>
    <row r="1159" spans="1:10" x14ac:dyDescent="0.25">
      <c r="A1159" s="11"/>
      <c r="B1159" s="19"/>
      <c r="C1159" s="19"/>
      <c r="D1159" s="23"/>
      <c r="E1159" s="19"/>
      <c r="F1159" s="13">
        <f>IF(B1159="","",IFERROR(INDEX(Leases!$B$2:$B$101,MATCH(B1159,Leases!$A$2:$A$101,0)),""))</f>
      </c>
      <c r="G1159" s="16">
        <f>IF(A1159="","",MONTH(A1159))</f>
      </c>
      <c r="H1159" s="22">
        <f>IF(A1159="",0,IF(YEAR(A1159)&lt;&gt;Properties!$C$5,0,N(D1159)*IFERROR(INDEX(Lists!$B$1:$B$7,MATCH(C1159,Lists!$A$1:$A$7,0)),0)))</f>
      </c>
      <c r="I1159" s="22">
        <f>IF(A1159="",0,IF(YEAR(A1159)&lt;&gt;Properties!$C$5,0,N(D1159)*IFERROR(INDEX(Lists!$C$1:$C$7,MATCH(C1159,Lists!$A$1:$A$7,0)),0)))</f>
      </c>
      <c r="J1159" s="22">
        <f>IF(A1159="",0,IF(YEAR(A1159)&lt;&gt;Properties!$C$5,0,N(D1159)*IFERROR(INDEX(Lists!$D$1:$D$7,MATCH(C1159,Lists!$A$1:$A$7,0)),0)))</f>
      </c>
    </row>
    <row r="1160" spans="1:10" x14ac:dyDescent="0.25">
      <c r="A1160" s="11"/>
      <c r="B1160" s="19"/>
      <c r="C1160" s="19"/>
      <c r="D1160" s="23"/>
      <c r="E1160" s="19"/>
      <c r="F1160" s="13">
        <f>IF(B1160="","",IFERROR(INDEX(Leases!$B$2:$B$101,MATCH(B1160,Leases!$A$2:$A$101,0)),""))</f>
      </c>
      <c r="G1160" s="16">
        <f>IF(A1160="","",MONTH(A1160))</f>
      </c>
      <c r="H1160" s="22">
        <f>IF(A1160="",0,IF(YEAR(A1160)&lt;&gt;Properties!$C$5,0,N(D1160)*IFERROR(INDEX(Lists!$B$1:$B$7,MATCH(C1160,Lists!$A$1:$A$7,0)),0)))</f>
      </c>
      <c r="I1160" s="22">
        <f>IF(A1160="",0,IF(YEAR(A1160)&lt;&gt;Properties!$C$5,0,N(D1160)*IFERROR(INDEX(Lists!$C$1:$C$7,MATCH(C1160,Lists!$A$1:$A$7,0)),0)))</f>
      </c>
      <c r="J1160" s="22">
        <f>IF(A1160="",0,IF(YEAR(A1160)&lt;&gt;Properties!$C$5,0,N(D1160)*IFERROR(INDEX(Lists!$D$1:$D$7,MATCH(C1160,Lists!$A$1:$A$7,0)),0)))</f>
      </c>
    </row>
    <row r="1161" spans="1:10" x14ac:dyDescent="0.25">
      <c r="A1161" s="11"/>
      <c r="B1161" s="19"/>
      <c r="C1161" s="19"/>
      <c r="D1161" s="23"/>
      <c r="E1161" s="19"/>
      <c r="F1161" s="13">
        <f>IF(B1161="","",IFERROR(INDEX(Leases!$B$2:$B$101,MATCH(B1161,Leases!$A$2:$A$101,0)),""))</f>
      </c>
      <c r="G1161" s="16">
        <f>IF(A1161="","",MONTH(A1161))</f>
      </c>
      <c r="H1161" s="22">
        <f>IF(A1161="",0,IF(YEAR(A1161)&lt;&gt;Properties!$C$5,0,N(D1161)*IFERROR(INDEX(Lists!$B$1:$B$7,MATCH(C1161,Lists!$A$1:$A$7,0)),0)))</f>
      </c>
      <c r="I1161" s="22">
        <f>IF(A1161="",0,IF(YEAR(A1161)&lt;&gt;Properties!$C$5,0,N(D1161)*IFERROR(INDEX(Lists!$C$1:$C$7,MATCH(C1161,Lists!$A$1:$A$7,0)),0)))</f>
      </c>
      <c r="J1161" s="22">
        <f>IF(A1161="",0,IF(YEAR(A1161)&lt;&gt;Properties!$C$5,0,N(D1161)*IFERROR(INDEX(Lists!$D$1:$D$7,MATCH(C1161,Lists!$A$1:$A$7,0)),0)))</f>
      </c>
    </row>
    <row r="1162" spans="1:10" x14ac:dyDescent="0.25">
      <c r="A1162" s="11"/>
      <c r="B1162" s="19"/>
      <c r="C1162" s="19"/>
      <c r="D1162" s="23"/>
      <c r="E1162" s="19"/>
      <c r="F1162" s="13">
        <f>IF(B1162="","",IFERROR(INDEX(Leases!$B$2:$B$101,MATCH(B1162,Leases!$A$2:$A$101,0)),""))</f>
      </c>
      <c r="G1162" s="16">
        <f>IF(A1162="","",MONTH(A1162))</f>
      </c>
      <c r="H1162" s="22">
        <f>IF(A1162="",0,IF(YEAR(A1162)&lt;&gt;Properties!$C$5,0,N(D1162)*IFERROR(INDEX(Lists!$B$1:$B$7,MATCH(C1162,Lists!$A$1:$A$7,0)),0)))</f>
      </c>
      <c r="I1162" s="22">
        <f>IF(A1162="",0,IF(YEAR(A1162)&lt;&gt;Properties!$C$5,0,N(D1162)*IFERROR(INDEX(Lists!$C$1:$C$7,MATCH(C1162,Lists!$A$1:$A$7,0)),0)))</f>
      </c>
      <c r="J1162" s="22">
        <f>IF(A1162="",0,IF(YEAR(A1162)&lt;&gt;Properties!$C$5,0,N(D1162)*IFERROR(INDEX(Lists!$D$1:$D$7,MATCH(C1162,Lists!$A$1:$A$7,0)),0)))</f>
      </c>
    </row>
    <row r="1163" spans="1:10" x14ac:dyDescent="0.25">
      <c r="A1163" s="11"/>
      <c r="B1163" s="19"/>
      <c r="C1163" s="19"/>
      <c r="D1163" s="23"/>
      <c r="E1163" s="19"/>
      <c r="F1163" s="13">
        <f>IF(B1163="","",IFERROR(INDEX(Leases!$B$2:$B$101,MATCH(B1163,Leases!$A$2:$A$101,0)),""))</f>
      </c>
      <c r="G1163" s="16">
        <f>IF(A1163="","",MONTH(A1163))</f>
      </c>
      <c r="H1163" s="22">
        <f>IF(A1163="",0,IF(YEAR(A1163)&lt;&gt;Properties!$C$5,0,N(D1163)*IFERROR(INDEX(Lists!$B$1:$B$7,MATCH(C1163,Lists!$A$1:$A$7,0)),0)))</f>
      </c>
      <c r="I1163" s="22">
        <f>IF(A1163="",0,IF(YEAR(A1163)&lt;&gt;Properties!$C$5,0,N(D1163)*IFERROR(INDEX(Lists!$C$1:$C$7,MATCH(C1163,Lists!$A$1:$A$7,0)),0)))</f>
      </c>
      <c r="J1163" s="22">
        <f>IF(A1163="",0,IF(YEAR(A1163)&lt;&gt;Properties!$C$5,0,N(D1163)*IFERROR(INDEX(Lists!$D$1:$D$7,MATCH(C1163,Lists!$A$1:$A$7,0)),0)))</f>
      </c>
    </row>
    <row r="1164" spans="1:10" x14ac:dyDescent="0.25">
      <c r="A1164" s="11"/>
      <c r="B1164" s="19"/>
      <c r="C1164" s="19"/>
      <c r="D1164" s="23"/>
      <c r="E1164" s="19"/>
      <c r="F1164" s="13">
        <f>IF(B1164="","",IFERROR(INDEX(Leases!$B$2:$B$101,MATCH(B1164,Leases!$A$2:$A$101,0)),""))</f>
      </c>
      <c r="G1164" s="16">
        <f>IF(A1164="","",MONTH(A1164))</f>
      </c>
      <c r="H1164" s="22">
        <f>IF(A1164="",0,IF(YEAR(A1164)&lt;&gt;Properties!$C$5,0,N(D1164)*IFERROR(INDEX(Lists!$B$1:$B$7,MATCH(C1164,Lists!$A$1:$A$7,0)),0)))</f>
      </c>
      <c r="I1164" s="22">
        <f>IF(A1164="",0,IF(YEAR(A1164)&lt;&gt;Properties!$C$5,0,N(D1164)*IFERROR(INDEX(Lists!$C$1:$C$7,MATCH(C1164,Lists!$A$1:$A$7,0)),0)))</f>
      </c>
      <c r="J1164" s="22">
        <f>IF(A1164="",0,IF(YEAR(A1164)&lt;&gt;Properties!$C$5,0,N(D1164)*IFERROR(INDEX(Lists!$D$1:$D$7,MATCH(C1164,Lists!$A$1:$A$7,0)),0)))</f>
      </c>
    </row>
    <row r="1165" spans="1:10" x14ac:dyDescent="0.25">
      <c r="A1165" s="11"/>
      <c r="B1165" s="19"/>
      <c r="C1165" s="19"/>
      <c r="D1165" s="23"/>
      <c r="E1165" s="19"/>
      <c r="F1165" s="13">
        <f>IF(B1165="","",IFERROR(INDEX(Leases!$B$2:$B$101,MATCH(B1165,Leases!$A$2:$A$101,0)),""))</f>
      </c>
      <c r="G1165" s="16">
        <f>IF(A1165="","",MONTH(A1165))</f>
      </c>
      <c r="H1165" s="22">
        <f>IF(A1165="",0,IF(YEAR(A1165)&lt;&gt;Properties!$C$5,0,N(D1165)*IFERROR(INDEX(Lists!$B$1:$B$7,MATCH(C1165,Lists!$A$1:$A$7,0)),0)))</f>
      </c>
      <c r="I1165" s="22">
        <f>IF(A1165="",0,IF(YEAR(A1165)&lt;&gt;Properties!$C$5,0,N(D1165)*IFERROR(INDEX(Lists!$C$1:$C$7,MATCH(C1165,Lists!$A$1:$A$7,0)),0)))</f>
      </c>
      <c r="J1165" s="22">
        <f>IF(A1165="",0,IF(YEAR(A1165)&lt;&gt;Properties!$C$5,0,N(D1165)*IFERROR(INDEX(Lists!$D$1:$D$7,MATCH(C1165,Lists!$A$1:$A$7,0)),0)))</f>
      </c>
    </row>
    <row r="1166" spans="1:10" x14ac:dyDescent="0.25">
      <c r="A1166" s="11"/>
      <c r="B1166" s="19"/>
      <c r="C1166" s="19"/>
      <c r="D1166" s="23"/>
      <c r="E1166" s="19"/>
      <c r="F1166" s="13">
        <f>IF(B1166="","",IFERROR(INDEX(Leases!$B$2:$B$101,MATCH(B1166,Leases!$A$2:$A$101,0)),""))</f>
      </c>
      <c r="G1166" s="16">
        <f>IF(A1166="","",MONTH(A1166))</f>
      </c>
      <c r="H1166" s="22">
        <f>IF(A1166="",0,IF(YEAR(A1166)&lt;&gt;Properties!$C$5,0,N(D1166)*IFERROR(INDEX(Lists!$B$1:$B$7,MATCH(C1166,Lists!$A$1:$A$7,0)),0)))</f>
      </c>
      <c r="I1166" s="22">
        <f>IF(A1166="",0,IF(YEAR(A1166)&lt;&gt;Properties!$C$5,0,N(D1166)*IFERROR(INDEX(Lists!$C$1:$C$7,MATCH(C1166,Lists!$A$1:$A$7,0)),0)))</f>
      </c>
      <c r="J1166" s="22">
        <f>IF(A1166="",0,IF(YEAR(A1166)&lt;&gt;Properties!$C$5,0,N(D1166)*IFERROR(INDEX(Lists!$D$1:$D$7,MATCH(C1166,Lists!$A$1:$A$7,0)),0)))</f>
      </c>
    </row>
    <row r="1167" spans="1:10" x14ac:dyDescent="0.25">
      <c r="A1167" s="11"/>
      <c r="B1167" s="19"/>
      <c r="C1167" s="19"/>
      <c r="D1167" s="23"/>
      <c r="E1167" s="19"/>
      <c r="F1167" s="13">
        <f>IF(B1167="","",IFERROR(INDEX(Leases!$B$2:$B$101,MATCH(B1167,Leases!$A$2:$A$101,0)),""))</f>
      </c>
      <c r="G1167" s="16">
        <f>IF(A1167="","",MONTH(A1167))</f>
      </c>
      <c r="H1167" s="22">
        <f>IF(A1167="",0,IF(YEAR(A1167)&lt;&gt;Properties!$C$5,0,N(D1167)*IFERROR(INDEX(Lists!$B$1:$B$7,MATCH(C1167,Lists!$A$1:$A$7,0)),0)))</f>
      </c>
      <c r="I1167" s="22">
        <f>IF(A1167="",0,IF(YEAR(A1167)&lt;&gt;Properties!$C$5,0,N(D1167)*IFERROR(INDEX(Lists!$C$1:$C$7,MATCH(C1167,Lists!$A$1:$A$7,0)),0)))</f>
      </c>
      <c r="J1167" s="22">
        <f>IF(A1167="",0,IF(YEAR(A1167)&lt;&gt;Properties!$C$5,0,N(D1167)*IFERROR(INDEX(Lists!$D$1:$D$7,MATCH(C1167,Lists!$A$1:$A$7,0)),0)))</f>
      </c>
    </row>
    <row r="1168" spans="1:10" x14ac:dyDescent="0.25">
      <c r="A1168" s="11"/>
      <c r="B1168" s="19"/>
      <c r="C1168" s="19"/>
      <c r="D1168" s="23"/>
      <c r="E1168" s="19"/>
      <c r="F1168" s="13">
        <f>IF(B1168="","",IFERROR(INDEX(Leases!$B$2:$B$101,MATCH(B1168,Leases!$A$2:$A$101,0)),""))</f>
      </c>
      <c r="G1168" s="16">
        <f>IF(A1168="","",MONTH(A1168))</f>
      </c>
      <c r="H1168" s="22">
        <f>IF(A1168="",0,IF(YEAR(A1168)&lt;&gt;Properties!$C$5,0,N(D1168)*IFERROR(INDEX(Lists!$B$1:$B$7,MATCH(C1168,Lists!$A$1:$A$7,0)),0)))</f>
      </c>
      <c r="I1168" s="22">
        <f>IF(A1168="",0,IF(YEAR(A1168)&lt;&gt;Properties!$C$5,0,N(D1168)*IFERROR(INDEX(Lists!$C$1:$C$7,MATCH(C1168,Lists!$A$1:$A$7,0)),0)))</f>
      </c>
      <c r="J1168" s="22">
        <f>IF(A1168="",0,IF(YEAR(A1168)&lt;&gt;Properties!$C$5,0,N(D1168)*IFERROR(INDEX(Lists!$D$1:$D$7,MATCH(C1168,Lists!$A$1:$A$7,0)),0)))</f>
      </c>
    </row>
    <row r="1169" spans="1:10" x14ac:dyDescent="0.25">
      <c r="A1169" s="11"/>
      <c r="B1169" s="19"/>
      <c r="C1169" s="19"/>
      <c r="D1169" s="23"/>
      <c r="E1169" s="19"/>
      <c r="F1169" s="13">
        <f>IF(B1169="","",IFERROR(INDEX(Leases!$B$2:$B$101,MATCH(B1169,Leases!$A$2:$A$101,0)),""))</f>
      </c>
      <c r="G1169" s="16">
        <f>IF(A1169="","",MONTH(A1169))</f>
      </c>
      <c r="H1169" s="22">
        <f>IF(A1169="",0,IF(YEAR(A1169)&lt;&gt;Properties!$C$5,0,N(D1169)*IFERROR(INDEX(Lists!$B$1:$B$7,MATCH(C1169,Lists!$A$1:$A$7,0)),0)))</f>
      </c>
      <c r="I1169" s="22">
        <f>IF(A1169="",0,IF(YEAR(A1169)&lt;&gt;Properties!$C$5,0,N(D1169)*IFERROR(INDEX(Lists!$C$1:$C$7,MATCH(C1169,Lists!$A$1:$A$7,0)),0)))</f>
      </c>
      <c r="J1169" s="22">
        <f>IF(A1169="",0,IF(YEAR(A1169)&lt;&gt;Properties!$C$5,0,N(D1169)*IFERROR(INDEX(Lists!$D$1:$D$7,MATCH(C1169,Lists!$A$1:$A$7,0)),0)))</f>
      </c>
    </row>
    <row r="1170" spans="1:10" x14ac:dyDescent="0.25">
      <c r="A1170" s="11"/>
      <c r="B1170" s="19"/>
      <c r="C1170" s="19"/>
      <c r="D1170" s="23"/>
      <c r="E1170" s="19"/>
      <c r="F1170" s="13">
        <f>IF(B1170="","",IFERROR(INDEX(Leases!$B$2:$B$101,MATCH(B1170,Leases!$A$2:$A$101,0)),""))</f>
      </c>
      <c r="G1170" s="16">
        <f>IF(A1170="","",MONTH(A1170))</f>
      </c>
      <c r="H1170" s="22">
        <f>IF(A1170="",0,IF(YEAR(A1170)&lt;&gt;Properties!$C$5,0,N(D1170)*IFERROR(INDEX(Lists!$B$1:$B$7,MATCH(C1170,Lists!$A$1:$A$7,0)),0)))</f>
      </c>
      <c r="I1170" s="22">
        <f>IF(A1170="",0,IF(YEAR(A1170)&lt;&gt;Properties!$C$5,0,N(D1170)*IFERROR(INDEX(Lists!$C$1:$C$7,MATCH(C1170,Lists!$A$1:$A$7,0)),0)))</f>
      </c>
      <c r="J1170" s="22">
        <f>IF(A1170="",0,IF(YEAR(A1170)&lt;&gt;Properties!$C$5,0,N(D1170)*IFERROR(INDEX(Lists!$D$1:$D$7,MATCH(C1170,Lists!$A$1:$A$7,0)),0)))</f>
      </c>
    </row>
    <row r="1171" spans="1:10" x14ac:dyDescent="0.25">
      <c r="A1171" s="11"/>
      <c r="B1171" s="19"/>
      <c r="C1171" s="19"/>
      <c r="D1171" s="23"/>
      <c r="E1171" s="19"/>
      <c r="F1171" s="13">
        <f>IF(B1171="","",IFERROR(INDEX(Leases!$B$2:$B$101,MATCH(B1171,Leases!$A$2:$A$101,0)),""))</f>
      </c>
      <c r="G1171" s="16">
        <f>IF(A1171="","",MONTH(A1171))</f>
      </c>
      <c r="H1171" s="22">
        <f>IF(A1171="",0,IF(YEAR(A1171)&lt;&gt;Properties!$C$5,0,N(D1171)*IFERROR(INDEX(Lists!$B$1:$B$7,MATCH(C1171,Lists!$A$1:$A$7,0)),0)))</f>
      </c>
      <c r="I1171" s="22">
        <f>IF(A1171="",0,IF(YEAR(A1171)&lt;&gt;Properties!$C$5,0,N(D1171)*IFERROR(INDEX(Lists!$C$1:$C$7,MATCH(C1171,Lists!$A$1:$A$7,0)),0)))</f>
      </c>
      <c r="J1171" s="22">
        <f>IF(A1171="",0,IF(YEAR(A1171)&lt;&gt;Properties!$C$5,0,N(D1171)*IFERROR(INDEX(Lists!$D$1:$D$7,MATCH(C1171,Lists!$A$1:$A$7,0)),0)))</f>
      </c>
    </row>
    <row r="1172" spans="1:10" x14ac:dyDescent="0.25">
      <c r="A1172" s="11"/>
      <c r="B1172" s="19"/>
      <c r="C1172" s="19"/>
      <c r="D1172" s="23"/>
      <c r="E1172" s="19"/>
      <c r="F1172" s="13">
        <f>IF(B1172="","",IFERROR(INDEX(Leases!$B$2:$B$101,MATCH(B1172,Leases!$A$2:$A$101,0)),""))</f>
      </c>
      <c r="G1172" s="16">
        <f>IF(A1172="","",MONTH(A1172))</f>
      </c>
      <c r="H1172" s="22">
        <f>IF(A1172="",0,IF(YEAR(A1172)&lt;&gt;Properties!$C$5,0,N(D1172)*IFERROR(INDEX(Lists!$B$1:$B$7,MATCH(C1172,Lists!$A$1:$A$7,0)),0)))</f>
      </c>
      <c r="I1172" s="22">
        <f>IF(A1172="",0,IF(YEAR(A1172)&lt;&gt;Properties!$C$5,0,N(D1172)*IFERROR(INDEX(Lists!$C$1:$C$7,MATCH(C1172,Lists!$A$1:$A$7,0)),0)))</f>
      </c>
      <c r="J1172" s="22">
        <f>IF(A1172="",0,IF(YEAR(A1172)&lt;&gt;Properties!$C$5,0,N(D1172)*IFERROR(INDEX(Lists!$D$1:$D$7,MATCH(C1172,Lists!$A$1:$A$7,0)),0)))</f>
      </c>
    </row>
    <row r="1173" spans="1:10" x14ac:dyDescent="0.25">
      <c r="A1173" s="11"/>
      <c r="B1173" s="19"/>
      <c r="C1173" s="19"/>
      <c r="D1173" s="23"/>
      <c r="E1173" s="19"/>
      <c r="F1173" s="13">
        <f>IF(B1173="","",IFERROR(INDEX(Leases!$B$2:$B$101,MATCH(B1173,Leases!$A$2:$A$101,0)),""))</f>
      </c>
      <c r="G1173" s="16">
        <f>IF(A1173="","",MONTH(A1173))</f>
      </c>
      <c r="H1173" s="22">
        <f>IF(A1173="",0,IF(YEAR(A1173)&lt;&gt;Properties!$C$5,0,N(D1173)*IFERROR(INDEX(Lists!$B$1:$B$7,MATCH(C1173,Lists!$A$1:$A$7,0)),0)))</f>
      </c>
      <c r="I1173" s="22">
        <f>IF(A1173="",0,IF(YEAR(A1173)&lt;&gt;Properties!$C$5,0,N(D1173)*IFERROR(INDEX(Lists!$C$1:$C$7,MATCH(C1173,Lists!$A$1:$A$7,0)),0)))</f>
      </c>
      <c r="J1173" s="22">
        <f>IF(A1173="",0,IF(YEAR(A1173)&lt;&gt;Properties!$C$5,0,N(D1173)*IFERROR(INDEX(Lists!$D$1:$D$7,MATCH(C1173,Lists!$A$1:$A$7,0)),0)))</f>
      </c>
    </row>
    <row r="1174" spans="1:10" x14ac:dyDescent="0.25">
      <c r="A1174" s="11"/>
      <c r="B1174" s="19"/>
      <c r="C1174" s="19"/>
      <c r="D1174" s="23"/>
      <c r="E1174" s="19"/>
      <c r="F1174" s="13">
        <f>IF(B1174="","",IFERROR(INDEX(Leases!$B$2:$B$101,MATCH(B1174,Leases!$A$2:$A$101,0)),""))</f>
      </c>
      <c r="G1174" s="16">
        <f>IF(A1174="","",MONTH(A1174))</f>
      </c>
      <c r="H1174" s="22">
        <f>IF(A1174="",0,IF(YEAR(A1174)&lt;&gt;Properties!$C$5,0,N(D1174)*IFERROR(INDEX(Lists!$B$1:$B$7,MATCH(C1174,Lists!$A$1:$A$7,0)),0)))</f>
      </c>
      <c r="I1174" s="22">
        <f>IF(A1174="",0,IF(YEAR(A1174)&lt;&gt;Properties!$C$5,0,N(D1174)*IFERROR(INDEX(Lists!$C$1:$C$7,MATCH(C1174,Lists!$A$1:$A$7,0)),0)))</f>
      </c>
      <c r="J1174" s="22">
        <f>IF(A1174="",0,IF(YEAR(A1174)&lt;&gt;Properties!$C$5,0,N(D1174)*IFERROR(INDEX(Lists!$D$1:$D$7,MATCH(C1174,Lists!$A$1:$A$7,0)),0)))</f>
      </c>
    </row>
    <row r="1175" spans="1:10" x14ac:dyDescent="0.25">
      <c r="A1175" s="11"/>
      <c r="B1175" s="19"/>
      <c r="C1175" s="19"/>
      <c r="D1175" s="23"/>
      <c r="E1175" s="19"/>
      <c r="F1175" s="13">
        <f>IF(B1175="","",IFERROR(INDEX(Leases!$B$2:$B$101,MATCH(B1175,Leases!$A$2:$A$101,0)),""))</f>
      </c>
      <c r="G1175" s="16">
        <f>IF(A1175="","",MONTH(A1175))</f>
      </c>
      <c r="H1175" s="22">
        <f>IF(A1175="",0,IF(YEAR(A1175)&lt;&gt;Properties!$C$5,0,N(D1175)*IFERROR(INDEX(Lists!$B$1:$B$7,MATCH(C1175,Lists!$A$1:$A$7,0)),0)))</f>
      </c>
      <c r="I1175" s="22">
        <f>IF(A1175="",0,IF(YEAR(A1175)&lt;&gt;Properties!$C$5,0,N(D1175)*IFERROR(INDEX(Lists!$C$1:$C$7,MATCH(C1175,Lists!$A$1:$A$7,0)),0)))</f>
      </c>
      <c r="J1175" s="22">
        <f>IF(A1175="",0,IF(YEAR(A1175)&lt;&gt;Properties!$C$5,0,N(D1175)*IFERROR(INDEX(Lists!$D$1:$D$7,MATCH(C1175,Lists!$A$1:$A$7,0)),0)))</f>
      </c>
    </row>
    <row r="1176" spans="1:10" x14ac:dyDescent="0.25">
      <c r="A1176" s="11"/>
      <c r="B1176" s="19"/>
      <c r="C1176" s="19"/>
      <c r="D1176" s="23"/>
      <c r="E1176" s="19"/>
      <c r="F1176" s="13">
        <f>IF(B1176="","",IFERROR(INDEX(Leases!$B$2:$B$101,MATCH(B1176,Leases!$A$2:$A$101,0)),""))</f>
      </c>
      <c r="G1176" s="16">
        <f>IF(A1176="","",MONTH(A1176))</f>
      </c>
      <c r="H1176" s="22">
        <f>IF(A1176="",0,IF(YEAR(A1176)&lt;&gt;Properties!$C$5,0,N(D1176)*IFERROR(INDEX(Lists!$B$1:$B$7,MATCH(C1176,Lists!$A$1:$A$7,0)),0)))</f>
      </c>
      <c r="I1176" s="22">
        <f>IF(A1176="",0,IF(YEAR(A1176)&lt;&gt;Properties!$C$5,0,N(D1176)*IFERROR(INDEX(Lists!$C$1:$C$7,MATCH(C1176,Lists!$A$1:$A$7,0)),0)))</f>
      </c>
      <c r="J1176" s="22">
        <f>IF(A1176="",0,IF(YEAR(A1176)&lt;&gt;Properties!$C$5,0,N(D1176)*IFERROR(INDEX(Lists!$D$1:$D$7,MATCH(C1176,Lists!$A$1:$A$7,0)),0)))</f>
      </c>
    </row>
    <row r="1177" spans="1:10" x14ac:dyDescent="0.25">
      <c r="A1177" s="11"/>
      <c r="B1177" s="19"/>
      <c r="C1177" s="19"/>
      <c r="D1177" s="23"/>
      <c r="E1177" s="19"/>
      <c r="F1177" s="13">
        <f>IF(B1177="","",IFERROR(INDEX(Leases!$B$2:$B$101,MATCH(B1177,Leases!$A$2:$A$101,0)),""))</f>
      </c>
      <c r="G1177" s="16">
        <f>IF(A1177="","",MONTH(A1177))</f>
      </c>
      <c r="H1177" s="22">
        <f>IF(A1177="",0,IF(YEAR(A1177)&lt;&gt;Properties!$C$5,0,N(D1177)*IFERROR(INDEX(Lists!$B$1:$B$7,MATCH(C1177,Lists!$A$1:$A$7,0)),0)))</f>
      </c>
      <c r="I1177" s="22">
        <f>IF(A1177="",0,IF(YEAR(A1177)&lt;&gt;Properties!$C$5,0,N(D1177)*IFERROR(INDEX(Lists!$C$1:$C$7,MATCH(C1177,Lists!$A$1:$A$7,0)),0)))</f>
      </c>
      <c r="J1177" s="22">
        <f>IF(A1177="",0,IF(YEAR(A1177)&lt;&gt;Properties!$C$5,0,N(D1177)*IFERROR(INDEX(Lists!$D$1:$D$7,MATCH(C1177,Lists!$A$1:$A$7,0)),0)))</f>
      </c>
    </row>
    <row r="1178" spans="1:10" x14ac:dyDescent="0.25">
      <c r="A1178" s="11"/>
      <c r="B1178" s="19"/>
      <c r="C1178" s="19"/>
      <c r="D1178" s="23"/>
      <c r="E1178" s="19"/>
      <c r="F1178" s="13">
        <f>IF(B1178="","",IFERROR(INDEX(Leases!$B$2:$B$101,MATCH(B1178,Leases!$A$2:$A$101,0)),""))</f>
      </c>
      <c r="G1178" s="16">
        <f>IF(A1178="","",MONTH(A1178))</f>
      </c>
      <c r="H1178" s="22">
        <f>IF(A1178="",0,IF(YEAR(A1178)&lt;&gt;Properties!$C$5,0,N(D1178)*IFERROR(INDEX(Lists!$B$1:$B$7,MATCH(C1178,Lists!$A$1:$A$7,0)),0)))</f>
      </c>
      <c r="I1178" s="22">
        <f>IF(A1178="",0,IF(YEAR(A1178)&lt;&gt;Properties!$C$5,0,N(D1178)*IFERROR(INDEX(Lists!$C$1:$C$7,MATCH(C1178,Lists!$A$1:$A$7,0)),0)))</f>
      </c>
      <c r="J1178" s="22">
        <f>IF(A1178="",0,IF(YEAR(A1178)&lt;&gt;Properties!$C$5,0,N(D1178)*IFERROR(INDEX(Lists!$D$1:$D$7,MATCH(C1178,Lists!$A$1:$A$7,0)),0)))</f>
      </c>
    </row>
    <row r="1179" spans="1:10" x14ac:dyDescent="0.25">
      <c r="A1179" s="11"/>
      <c r="B1179" s="19"/>
      <c r="C1179" s="19"/>
      <c r="D1179" s="23"/>
      <c r="E1179" s="19"/>
      <c r="F1179" s="13">
        <f>IF(B1179="","",IFERROR(INDEX(Leases!$B$2:$B$101,MATCH(B1179,Leases!$A$2:$A$101,0)),""))</f>
      </c>
      <c r="G1179" s="16">
        <f>IF(A1179="","",MONTH(A1179))</f>
      </c>
      <c r="H1179" s="22">
        <f>IF(A1179="",0,IF(YEAR(A1179)&lt;&gt;Properties!$C$5,0,N(D1179)*IFERROR(INDEX(Lists!$B$1:$B$7,MATCH(C1179,Lists!$A$1:$A$7,0)),0)))</f>
      </c>
      <c r="I1179" s="22">
        <f>IF(A1179="",0,IF(YEAR(A1179)&lt;&gt;Properties!$C$5,0,N(D1179)*IFERROR(INDEX(Lists!$C$1:$C$7,MATCH(C1179,Lists!$A$1:$A$7,0)),0)))</f>
      </c>
      <c r="J1179" s="22">
        <f>IF(A1179="",0,IF(YEAR(A1179)&lt;&gt;Properties!$C$5,0,N(D1179)*IFERROR(INDEX(Lists!$D$1:$D$7,MATCH(C1179,Lists!$A$1:$A$7,0)),0)))</f>
      </c>
    </row>
    <row r="1180" spans="1:10" x14ac:dyDescent="0.25">
      <c r="A1180" s="11"/>
      <c r="B1180" s="19"/>
      <c r="C1180" s="19"/>
      <c r="D1180" s="23"/>
      <c r="E1180" s="19"/>
      <c r="F1180" s="13">
        <f>IF(B1180="","",IFERROR(INDEX(Leases!$B$2:$B$101,MATCH(B1180,Leases!$A$2:$A$101,0)),""))</f>
      </c>
      <c r="G1180" s="16">
        <f>IF(A1180="","",MONTH(A1180))</f>
      </c>
      <c r="H1180" s="22">
        <f>IF(A1180="",0,IF(YEAR(A1180)&lt;&gt;Properties!$C$5,0,N(D1180)*IFERROR(INDEX(Lists!$B$1:$B$7,MATCH(C1180,Lists!$A$1:$A$7,0)),0)))</f>
      </c>
      <c r="I1180" s="22">
        <f>IF(A1180="",0,IF(YEAR(A1180)&lt;&gt;Properties!$C$5,0,N(D1180)*IFERROR(INDEX(Lists!$C$1:$C$7,MATCH(C1180,Lists!$A$1:$A$7,0)),0)))</f>
      </c>
      <c r="J1180" s="22">
        <f>IF(A1180="",0,IF(YEAR(A1180)&lt;&gt;Properties!$C$5,0,N(D1180)*IFERROR(INDEX(Lists!$D$1:$D$7,MATCH(C1180,Lists!$A$1:$A$7,0)),0)))</f>
      </c>
    </row>
    <row r="1181" spans="1:10" x14ac:dyDescent="0.25">
      <c r="A1181" s="11"/>
      <c r="B1181" s="19"/>
      <c r="C1181" s="19"/>
      <c r="D1181" s="23"/>
      <c r="E1181" s="19"/>
      <c r="F1181" s="13">
        <f>IF(B1181="","",IFERROR(INDEX(Leases!$B$2:$B$101,MATCH(B1181,Leases!$A$2:$A$101,0)),""))</f>
      </c>
      <c r="G1181" s="16">
        <f>IF(A1181="","",MONTH(A1181))</f>
      </c>
      <c r="H1181" s="22">
        <f>IF(A1181="",0,IF(YEAR(A1181)&lt;&gt;Properties!$C$5,0,N(D1181)*IFERROR(INDEX(Lists!$B$1:$B$7,MATCH(C1181,Lists!$A$1:$A$7,0)),0)))</f>
      </c>
      <c r="I1181" s="22">
        <f>IF(A1181="",0,IF(YEAR(A1181)&lt;&gt;Properties!$C$5,0,N(D1181)*IFERROR(INDEX(Lists!$C$1:$C$7,MATCH(C1181,Lists!$A$1:$A$7,0)),0)))</f>
      </c>
      <c r="J1181" s="22">
        <f>IF(A1181="",0,IF(YEAR(A1181)&lt;&gt;Properties!$C$5,0,N(D1181)*IFERROR(INDEX(Lists!$D$1:$D$7,MATCH(C1181,Lists!$A$1:$A$7,0)),0)))</f>
      </c>
    </row>
    <row r="1182" spans="1:10" x14ac:dyDescent="0.25">
      <c r="A1182" s="11"/>
      <c r="B1182" s="19"/>
      <c r="C1182" s="19"/>
      <c r="D1182" s="23"/>
      <c r="E1182" s="19"/>
      <c r="F1182" s="13">
        <f>IF(B1182="","",IFERROR(INDEX(Leases!$B$2:$B$101,MATCH(B1182,Leases!$A$2:$A$101,0)),""))</f>
      </c>
      <c r="G1182" s="16">
        <f>IF(A1182="","",MONTH(A1182))</f>
      </c>
      <c r="H1182" s="22">
        <f>IF(A1182="",0,IF(YEAR(A1182)&lt;&gt;Properties!$C$5,0,N(D1182)*IFERROR(INDEX(Lists!$B$1:$B$7,MATCH(C1182,Lists!$A$1:$A$7,0)),0)))</f>
      </c>
      <c r="I1182" s="22">
        <f>IF(A1182="",0,IF(YEAR(A1182)&lt;&gt;Properties!$C$5,0,N(D1182)*IFERROR(INDEX(Lists!$C$1:$C$7,MATCH(C1182,Lists!$A$1:$A$7,0)),0)))</f>
      </c>
      <c r="J1182" s="22">
        <f>IF(A1182="",0,IF(YEAR(A1182)&lt;&gt;Properties!$C$5,0,N(D1182)*IFERROR(INDEX(Lists!$D$1:$D$7,MATCH(C1182,Lists!$A$1:$A$7,0)),0)))</f>
      </c>
    </row>
    <row r="1183" spans="1:10" x14ac:dyDescent="0.25">
      <c r="A1183" s="11"/>
      <c r="B1183" s="19"/>
      <c r="C1183" s="19"/>
      <c r="D1183" s="23"/>
      <c r="E1183" s="19"/>
      <c r="F1183" s="13">
        <f>IF(B1183="","",IFERROR(INDEX(Leases!$B$2:$B$101,MATCH(B1183,Leases!$A$2:$A$101,0)),""))</f>
      </c>
      <c r="G1183" s="16">
        <f>IF(A1183="","",MONTH(A1183))</f>
      </c>
      <c r="H1183" s="22">
        <f>IF(A1183="",0,IF(YEAR(A1183)&lt;&gt;Properties!$C$5,0,N(D1183)*IFERROR(INDEX(Lists!$B$1:$B$7,MATCH(C1183,Lists!$A$1:$A$7,0)),0)))</f>
      </c>
      <c r="I1183" s="22">
        <f>IF(A1183="",0,IF(YEAR(A1183)&lt;&gt;Properties!$C$5,0,N(D1183)*IFERROR(INDEX(Lists!$C$1:$C$7,MATCH(C1183,Lists!$A$1:$A$7,0)),0)))</f>
      </c>
      <c r="J1183" s="22">
        <f>IF(A1183="",0,IF(YEAR(A1183)&lt;&gt;Properties!$C$5,0,N(D1183)*IFERROR(INDEX(Lists!$D$1:$D$7,MATCH(C1183,Lists!$A$1:$A$7,0)),0)))</f>
      </c>
    </row>
    <row r="1184" spans="1:10" x14ac:dyDescent="0.25">
      <c r="A1184" s="11"/>
      <c r="B1184" s="19"/>
      <c r="C1184" s="19"/>
      <c r="D1184" s="23"/>
      <c r="E1184" s="19"/>
      <c r="F1184" s="13">
        <f>IF(B1184="","",IFERROR(INDEX(Leases!$B$2:$B$101,MATCH(B1184,Leases!$A$2:$A$101,0)),""))</f>
      </c>
      <c r="G1184" s="16">
        <f>IF(A1184="","",MONTH(A1184))</f>
      </c>
      <c r="H1184" s="22">
        <f>IF(A1184="",0,IF(YEAR(A1184)&lt;&gt;Properties!$C$5,0,N(D1184)*IFERROR(INDEX(Lists!$B$1:$B$7,MATCH(C1184,Lists!$A$1:$A$7,0)),0)))</f>
      </c>
      <c r="I1184" s="22">
        <f>IF(A1184="",0,IF(YEAR(A1184)&lt;&gt;Properties!$C$5,0,N(D1184)*IFERROR(INDEX(Lists!$C$1:$C$7,MATCH(C1184,Lists!$A$1:$A$7,0)),0)))</f>
      </c>
      <c r="J1184" s="22">
        <f>IF(A1184="",0,IF(YEAR(A1184)&lt;&gt;Properties!$C$5,0,N(D1184)*IFERROR(INDEX(Lists!$D$1:$D$7,MATCH(C1184,Lists!$A$1:$A$7,0)),0)))</f>
      </c>
    </row>
    <row r="1185" spans="1:10" x14ac:dyDescent="0.25">
      <c r="A1185" s="11"/>
      <c r="B1185" s="19"/>
      <c r="C1185" s="19"/>
      <c r="D1185" s="23"/>
      <c r="E1185" s="19"/>
      <c r="F1185" s="13">
        <f>IF(B1185="","",IFERROR(INDEX(Leases!$B$2:$B$101,MATCH(B1185,Leases!$A$2:$A$101,0)),""))</f>
      </c>
      <c r="G1185" s="16">
        <f>IF(A1185="","",MONTH(A1185))</f>
      </c>
      <c r="H1185" s="22">
        <f>IF(A1185="",0,IF(YEAR(A1185)&lt;&gt;Properties!$C$5,0,N(D1185)*IFERROR(INDEX(Lists!$B$1:$B$7,MATCH(C1185,Lists!$A$1:$A$7,0)),0)))</f>
      </c>
      <c r="I1185" s="22">
        <f>IF(A1185="",0,IF(YEAR(A1185)&lt;&gt;Properties!$C$5,0,N(D1185)*IFERROR(INDEX(Lists!$C$1:$C$7,MATCH(C1185,Lists!$A$1:$A$7,0)),0)))</f>
      </c>
      <c r="J1185" s="22">
        <f>IF(A1185="",0,IF(YEAR(A1185)&lt;&gt;Properties!$C$5,0,N(D1185)*IFERROR(INDEX(Lists!$D$1:$D$7,MATCH(C1185,Lists!$A$1:$A$7,0)),0)))</f>
      </c>
    </row>
    <row r="1186" spans="1:10" x14ac:dyDescent="0.25">
      <c r="A1186" s="11"/>
      <c r="B1186" s="19"/>
      <c r="C1186" s="19"/>
      <c r="D1186" s="23"/>
      <c r="E1186" s="19"/>
      <c r="F1186" s="13">
        <f>IF(B1186="","",IFERROR(INDEX(Leases!$B$2:$B$101,MATCH(B1186,Leases!$A$2:$A$101,0)),""))</f>
      </c>
      <c r="G1186" s="16">
        <f>IF(A1186="","",MONTH(A1186))</f>
      </c>
      <c r="H1186" s="22">
        <f>IF(A1186="",0,IF(YEAR(A1186)&lt;&gt;Properties!$C$5,0,N(D1186)*IFERROR(INDEX(Lists!$B$1:$B$7,MATCH(C1186,Lists!$A$1:$A$7,0)),0)))</f>
      </c>
      <c r="I1186" s="22">
        <f>IF(A1186="",0,IF(YEAR(A1186)&lt;&gt;Properties!$C$5,0,N(D1186)*IFERROR(INDEX(Lists!$C$1:$C$7,MATCH(C1186,Lists!$A$1:$A$7,0)),0)))</f>
      </c>
      <c r="J1186" s="22">
        <f>IF(A1186="",0,IF(YEAR(A1186)&lt;&gt;Properties!$C$5,0,N(D1186)*IFERROR(INDEX(Lists!$D$1:$D$7,MATCH(C1186,Lists!$A$1:$A$7,0)),0)))</f>
      </c>
    </row>
    <row r="1187" spans="1:10" x14ac:dyDescent="0.25">
      <c r="A1187" s="11"/>
      <c r="B1187" s="19"/>
      <c r="C1187" s="19"/>
      <c r="D1187" s="23"/>
      <c r="E1187" s="19"/>
      <c r="F1187" s="13">
        <f>IF(B1187="","",IFERROR(INDEX(Leases!$B$2:$B$101,MATCH(B1187,Leases!$A$2:$A$101,0)),""))</f>
      </c>
      <c r="G1187" s="16">
        <f>IF(A1187="","",MONTH(A1187))</f>
      </c>
      <c r="H1187" s="22">
        <f>IF(A1187="",0,IF(YEAR(A1187)&lt;&gt;Properties!$C$5,0,N(D1187)*IFERROR(INDEX(Lists!$B$1:$B$7,MATCH(C1187,Lists!$A$1:$A$7,0)),0)))</f>
      </c>
      <c r="I1187" s="22">
        <f>IF(A1187="",0,IF(YEAR(A1187)&lt;&gt;Properties!$C$5,0,N(D1187)*IFERROR(INDEX(Lists!$C$1:$C$7,MATCH(C1187,Lists!$A$1:$A$7,0)),0)))</f>
      </c>
      <c r="J1187" s="22">
        <f>IF(A1187="",0,IF(YEAR(A1187)&lt;&gt;Properties!$C$5,0,N(D1187)*IFERROR(INDEX(Lists!$D$1:$D$7,MATCH(C1187,Lists!$A$1:$A$7,0)),0)))</f>
      </c>
    </row>
    <row r="1188" spans="1:10" x14ac:dyDescent="0.25">
      <c r="A1188" s="11"/>
      <c r="B1188" s="19"/>
      <c r="C1188" s="19"/>
      <c r="D1188" s="23"/>
      <c r="E1188" s="19"/>
      <c r="F1188" s="13">
        <f>IF(B1188="","",IFERROR(INDEX(Leases!$B$2:$B$101,MATCH(B1188,Leases!$A$2:$A$101,0)),""))</f>
      </c>
      <c r="G1188" s="16">
        <f>IF(A1188="","",MONTH(A1188))</f>
      </c>
      <c r="H1188" s="22">
        <f>IF(A1188="",0,IF(YEAR(A1188)&lt;&gt;Properties!$C$5,0,N(D1188)*IFERROR(INDEX(Lists!$B$1:$B$7,MATCH(C1188,Lists!$A$1:$A$7,0)),0)))</f>
      </c>
      <c r="I1188" s="22">
        <f>IF(A1188="",0,IF(YEAR(A1188)&lt;&gt;Properties!$C$5,0,N(D1188)*IFERROR(INDEX(Lists!$C$1:$C$7,MATCH(C1188,Lists!$A$1:$A$7,0)),0)))</f>
      </c>
      <c r="J1188" s="22">
        <f>IF(A1188="",0,IF(YEAR(A1188)&lt;&gt;Properties!$C$5,0,N(D1188)*IFERROR(INDEX(Lists!$D$1:$D$7,MATCH(C1188,Lists!$A$1:$A$7,0)),0)))</f>
      </c>
    </row>
    <row r="1189" spans="1:10" x14ac:dyDescent="0.25">
      <c r="A1189" s="11"/>
      <c r="B1189" s="19"/>
      <c r="C1189" s="19"/>
      <c r="D1189" s="23"/>
      <c r="E1189" s="19"/>
      <c r="F1189" s="13">
        <f>IF(B1189="","",IFERROR(INDEX(Leases!$B$2:$B$101,MATCH(B1189,Leases!$A$2:$A$101,0)),""))</f>
      </c>
      <c r="G1189" s="16">
        <f>IF(A1189="","",MONTH(A1189))</f>
      </c>
      <c r="H1189" s="22">
        <f>IF(A1189="",0,IF(YEAR(A1189)&lt;&gt;Properties!$C$5,0,N(D1189)*IFERROR(INDEX(Lists!$B$1:$B$7,MATCH(C1189,Lists!$A$1:$A$7,0)),0)))</f>
      </c>
      <c r="I1189" s="22">
        <f>IF(A1189="",0,IF(YEAR(A1189)&lt;&gt;Properties!$C$5,0,N(D1189)*IFERROR(INDEX(Lists!$C$1:$C$7,MATCH(C1189,Lists!$A$1:$A$7,0)),0)))</f>
      </c>
      <c r="J1189" s="22">
        <f>IF(A1189="",0,IF(YEAR(A1189)&lt;&gt;Properties!$C$5,0,N(D1189)*IFERROR(INDEX(Lists!$D$1:$D$7,MATCH(C1189,Lists!$A$1:$A$7,0)),0)))</f>
      </c>
    </row>
    <row r="1190" spans="1:10" x14ac:dyDescent="0.25">
      <c r="A1190" s="11"/>
      <c r="B1190" s="19"/>
      <c r="C1190" s="19"/>
      <c r="D1190" s="23"/>
      <c r="E1190" s="19"/>
      <c r="F1190" s="13">
        <f>IF(B1190="","",IFERROR(INDEX(Leases!$B$2:$B$101,MATCH(B1190,Leases!$A$2:$A$101,0)),""))</f>
      </c>
      <c r="G1190" s="16">
        <f>IF(A1190="","",MONTH(A1190))</f>
      </c>
      <c r="H1190" s="22">
        <f>IF(A1190="",0,IF(YEAR(A1190)&lt;&gt;Properties!$C$5,0,N(D1190)*IFERROR(INDEX(Lists!$B$1:$B$7,MATCH(C1190,Lists!$A$1:$A$7,0)),0)))</f>
      </c>
      <c r="I1190" s="22">
        <f>IF(A1190="",0,IF(YEAR(A1190)&lt;&gt;Properties!$C$5,0,N(D1190)*IFERROR(INDEX(Lists!$C$1:$C$7,MATCH(C1190,Lists!$A$1:$A$7,0)),0)))</f>
      </c>
      <c r="J1190" s="22">
        <f>IF(A1190="",0,IF(YEAR(A1190)&lt;&gt;Properties!$C$5,0,N(D1190)*IFERROR(INDEX(Lists!$D$1:$D$7,MATCH(C1190,Lists!$A$1:$A$7,0)),0)))</f>
      </c>
    </row>
    <row r="1191" spans="1:10" x14ac:dyDescent="0.25">
      <c r="A1191" s="11"/>
      <c r="B1191" s="19"/>
      <c r="C1191" s="19"/>
      <c r="D1191" s="23"/>
      <c r="E1191" s="19"/>
      <c r="F1191" s="13">
        <f>IF(B1191="","",IFERROR(INDEX(Leases!$B$2:$B$101,MATCH(B1191,Leases!$A$2:$A$101,0)),""))</f>
      </c>
      <c r="G1191" s="16">
        <f>IF(A1191="","",MONTH(A1191))</f>
      </c>
      <c r="H1191" s="22">
        <f>IF(A1191="",0,IF(YEAR(A1191)&lt;&gt;Properties!$C$5,0,N(D1191)*IFERROR(INDEX(Lists!$B$1:$B$7,MATCH(C1191,Lists!$A$1:$A$7,0)),0)))</f>
      </c>
      <c r="I1191" s="22">
        <f>IF(A1191="",0,IF(YEAR(A1191)&lt;&gt;Properties!$C$5,0,N(D1191)*IFERROR(INDEX(Lists!$C$1:$C$7,MATCH(C1191,Lists!$A$1:$A$7,0)),0)))</f>
      </c>
      <c r="J1191" s="22">
        <f>IF(A1191="",0,IF(YEAR(A1191)&lt;&gt;Properties!$C$5,0,N(D1191)*IFERROR(INDEX(Lists!$D$1:$D$7,MATCH(C1191,Lists!$A$1:$A$7,0)),0)))</f>
      </c>
    </row>
    <row r="1192" spans="1:10" x14ac:dyDescent="0.25">
      <c r="A1192" s="11"/>
      <c r="B1192" s="19"/>
      <c r="C1192" s="19"/>
      <c r="D1192" s="23"/>
      <c r="E1192" s="19"/>
      <c r="F1192" s="13">
        <f>IF(B1192="","",IFERROR(INDEX(Leases!$B$2:$B$101,MATCH(B1192,Leases!$A$2:$A$101,0)),""))</f>
      </c>
      <c r="G1192" s="16">
        <f>IF(A1192="","",MONTH(A1192))</f>
      </c>
      <c r="H1192" s="22">
        <f>IF(A1192="",0,IF(YEAR(A1192)&lt;&gt;Properties!$C$5,0,N(D1192)*IFERROR(INDEX(Lists!$B$1:$B$7,MATCH(C1192,Lists!$A$1:$A$7,0)),0)))</f>
      </c>
      <c r="I1192" s="22">
        <f>IF(A1192="",0,IF(YEAR(A1192)&lt;&gt;Properties!$C$5,0,N(D1192)*IFERROR(INDEX(Lists!$C$1:$C$7,MATCH(C1192,Lists!$A$1:$A$7,0)),0)))</f>
      </c>
      <c r="J1192" s="22">
        <f>IF(A1192="",0,IF(YEAR(A1192)&lt;&gt;Properties!$C$5,0,N(D1192)*IFERROR(INDEX(Lists!$D$1:$D$7,MATCH(C1192,Lists!$A$1:$A$7,0)),0)))</f>
      </c>
    </row>
    <row r="1193" spans="1:10" x14ac:dyDescent="0.25">
      <c r="A1193" s="11"/>
      <c r="B1193" s="19"/>
      <c r="C1193" s="19"/>
      <c r="D1193" s="23"/>
      <c r="E1193" s="19"/>
      <c r="F1193" s="13">
        <f>IF(B1193="","",IFERROR(INDEX(Leases!$B$2:$B$101,MATCH(B1193,Leases!$A$2:$A$101,0)),""))</f>
      </c>
      <c r="G1193" s="16">
        <f>IF(A1193="","",MONTH(A1193))</f>
      </c>
      <c r="H1193" s="22">
        <f>IF(A1193="",0,IF(YEAR(A1193)&lt;&gt;Properties!$C$5,0,N(D1193)*IFERROR(INDEX(Lists!$B$1:$B$7,MATCH(C1193,Lists!$A$1:$A$7,0)),0)))</f>
      </c>
      <c r="I1193" s="22">
        <f>IF(A1193="",0,IF(YEAR(A1193)&lt;&gt;Properties!$C$5,0,N(D1193)*IFERROR(INDEX(Lists!$C$1:$C$7,MATCH(C1193,Lists!$A$1:$A$7,0)),0)))</f>
      </c>
      <c r="J1193" s="22">
        <f>IF(A1193="",0,IF(YEAR(A1193)&lt;&gt;Properties!$C$5,0,N(D1193)*IFERROR(INDEX(Lists!$D$1:$D$7,MATCH(C1193,Lists!$A$1:$A$7,0)),0)))</f>
      </c>
    </row>
    <row r="1194" spans="1:10" x14ac:dyDescent="0.25">
      <c r="A1194" s="11"/>
      <c r="B1194" s="19"/>
      <c r="C1194" s="19"/>
      <c r="D1194" s="23"/>
      <c r="E1194" s="19"/>
      <c r="F1194" s="13">
        <f>IF(B1194="","",IFERROR(INDEX(Leases!$B$2:$B$101,MATCH(B1194,Leases!$A$2:$A$101,0)),""))</f>
      </c>
      <c r="G1194" s="16">
        <f>IF(A1194="","",MONTH(A1194))</f>
      </c>
      <c r="H1194" s="22">
        <f>IF(A1194="",0,IF(YEAR(A1194)&lt;&gt;Properties!$C$5,0,N(D1194)*IFERROR(INDEX(Lists!$B$1:$B$7,MATCH(C1194,Lists!$A$1:$A$7,0)),0)))</f>
      </c>
      <c r="I1194" s="22">
        <f>IF(A1194="",0,IF(YEAR(A1194)&lt;&gt;Properties!$C$5,0,N(D1194)*IFERROR(INDEX(Lists!$C$1:$C$7,MATCH(C1194,Lists!$A$1:$A$7,0)),0)))</f>
      </c>
      <c r="J1194" s="22">
        <f>IF(A1194="",0,IF(YEAR(A1194)&lt;&gt;Properties!$C$5,0,N(D1194)*IFERROR(INDEX(Lists!$D$1:$D$7,MATCH(C1194,Lists!$A$1:$A$7,0)),0)))</f>
      </c>
    </row>
    <row r="1195" spans="1:10" x14ac:dyDescent="0.25">
      <c r="A1195" s="11"/>
      <c r="B1195" s="19"/>
      <c r="C1195" s="19"/>
      <c r="D1195" s="23"/>
      <c r="E1195" s="19"/>
      <c r="F1195" s="13">
        <f>IF(B1195="","",IFERROR(INDEX(Leases!$B$2:$B$101,MATCH(B1195,Leases!$A$2:$A$101,0)),""))</f>
      </c>
      <c r="G1195" s="16">
        <f>IF(A1195="","",MONTH(A1195))</f>
      </c>
      <c r="H1195" s="22">
        <f>IF(A1195="",0,IF(YEAR(A1195)&lt;&gt;Properties!$C$5,0,N(D1195)*IFERROR(INDEX(Lists!$B$1:$B$7,MATCH(C1195,Lists!$A$1:$A$7,0)),0)))</f>
      </c>
      <c r="I1195" s="22">
        <f>IF(A1195="",0,IF(YEAR(A1195)&lt;&gt;Properties!$C$5,0,N(D1195)*IFERROR(INDEX(Lists!$C$1:$C$7,MATCH(C1195,Lists!$A$1:$A$7,0)),0)))</f>
      </c>
      <c r="J1195" s="22">
        <f>IF(A1195="",0,IF(YEAR(A1195)&lt;&gt;Properties!$C$5,0,N(D1195)*IFERROR(INDEX(Lists!$D$1:$D$7,MATCH(C1195,Lists!$A$1:$A$7,0)),0)))</f>
      </c>
    </row>
    <row r="1196" spans="1:10" x14ac:dyDescent="0.25">
      <c r="A1196" s="11"/>
      <c r="B1196" s="19"/>
      <c r="C1196" s="19"/>
      <c r="D1196" s="23"/>
      <c r="E1196" s="19"/>
      <c r="F1196" s="13">
        <f>IF(B1196="","",IFERROR(INDEX(Leases!$B$2:$B$101,MATCH(B1196,Leases!$A$2:$A$101,0)),""))</f>
      </c>
      <c r="G1196" s="16">
        <f>IF(A1196="","",MONTH(A1196))</f>
      </c>
      <c r="H1196" s="22">
        <f>IF(A1196="",0,IF(YEAR(A1196)&lt;&gt;Properties!$C$5,0,N(D1196)*IFERROR(INDEX(Lists!$B$1:$B$7,MATCH(C1196,Lists!$A$1:$A$7,0)),0)))</f>
      </c>
      <c r="I1196" s="22">
        <f>IF(A1196="",0,IF(YEAR(A1196)&lt;&gt;Properties!$C$5,0,N(D1196)*IFERROR(INDEX(Lists!$C$1:$C$7,MATCH(C1196,Lists!$A$1:$A$7,0)),0)))</f>
      </c>
      <c r="J1196" s="22">
        <f>IF(A1196="",0,IF(YEAR(A1196)&lt;&gt;Properties!$C$5,0,N(D1196)*IFERROR(INDEX(Lists!$D$1:$D$7,MATCH(C1196,Lists!$A$1:$A$7,0)),0)))</f>
      </c>
    </row>
    <row r="1197" spans="1:10" x14ac:dyDescent="0.25">
      <c r="A1197" s="11"/>
      <c r="B1197" s="19"/>
      <c r="C1197" s="19"/>
      <c r="D1197" s="23"/>
      <c r="E1197" s="19"/>
      <c r="F1197" s="13">
        <f>IF(B1197="","",IFERROR(INDEX(Leases!$B$2:$B$101,MATCH(B1197,Leases!$A$2:$A$101,0)),""))</f>
      </c>
      <c r="G1197" s="16">
        <f>IF(A1197="","",MONTH(A1197))</f>
      </c>
      <c r="H1197" s="22">
        <f>IF(A1197="",0,IF(YEAR(A1197)&lt;&gt;Properties!$C$5,0,N(D1197)*IFERROR(INDEX(Lists!$B$1:$B$7,MATCH(C1197,Lists!$A$1:$A$7,0)),0)))</f>
      </c>
      <c r="I1197" s="22">
        <f>IF(A1197="",0,IF(YEAR(A1197)&lt;&gt;Properties!$C$5,0,N(D1197)*IFERROR(INDEX(Lists!$C$1:$C$7,MATCH(C1197,Lists!$A$1:$A$7,0)),0)))</f>
      </c>
      <c r="J1197" s="22">
        <f>IF(A1197="",0,IF(YEAR(A1197)&lt;&gt;Properties!$C$5,0,N(D1197)*IFERROR(INDEX(Lists!$D$1:$D$7,MATCH(C1197,Lists!$A$1:$A$7,0)),0)))</f>
      </c>
    </row>
    <row r="1198" spans="1:10" x14ac:dyDescent="0.25">
      <c r="A1198" s="11"/>
      <c r="B1198" s="19"/>
      <c r="C1198" s="19"/>
      <c r="D1198" s="23"/>
      <c r="E1198" s="19"/>
      <c r="F1198" s="13">
        <f>IF(B1198="","",IFERROR(INDEX(Leases!$B$2:$B$101,MATCH(B1198,Leases!$A$2:$A$101,0)),""))</f>
      </c>
      <c r="G1198" s="16">
        <f>IF(A1198="","",MONTH(A1198))</f>
      </c>
      <c r="H1198" s="22">
        <f>IF(A1198="",0,IF(YEAR(A1198)&lt;&gt;Properties!$C$5,0,N(D1198)*IFERROR(INDEX(Lists!$B$1:$B$7,MATCH(C1198,Lists!$A$1:$A$7,0)),0)))</f>
      </c>
      <c r="I1198" s="22">
        <f>IF(A1198="",0,IF(YEAR(A1198)&lt;&gt;Properties!$C$5,0,N(D1198)*IFERROR(INDEX(Lists!$C$1:$C$7,MATCH(C1198,Lists!$A$1:$A$7,0)),0)))</f>
      </c>
      <c r="J1198" s="22">
        <f>IF(A1198="",0,IF(YEAR(A1198)&lt;&gt;Properties!$C$5,0,N(D1198)*IFERROR(INDEX(Lists!$D$1:$D$7,MATCH(C1198,Lists!$A$1:$A$7,0)),0)))</f>
      </c>
    </row>
    <row r="1199" spans="1:10" x14ac:dyDescent="0.25">
      <c r="A1199" s="11"/>
      <c r="B1199" s="19"/>
      <c r="C1199" s="19"/>
      <c r="D1199" s="23"/>
      <c r="E1199" s="19"/>
      <c r="F1199" s="13">
        <f>IF(B1199="","",IFERROR(INDEX(Leases!$B$2:$B$101,MATCH(B1199,Leases!$A$2:$A$101,0)),""))</f>
      </c>
      <c r="G1199" s="16">
        <f>IF(A1199="","",MONTH(A1199))</f>
      </c>
      <c r="H1199" s="22">
        <f>IF(A1199="",0,IF(YEAR(A1199)&lt;&gt;Properties!$C$5,0,N(D1199)*IFERROR(INDEX(Lists!$B$1:$B$7,MATCH(C1199,Lists!$A$1:$A$7,0)),0)))</f>
      </c>
      <c r="I1199" s="22">
        <f>IF(A1199="",0,IF(YEAR(A1199)&lt;&gt;Properties!$C$5,0,N(D1199)*IFERROR(INDEX(Lists!$C$1:$C$7,MATCH(C1199,Lists!$A$1:$A$7,0)),0)))</f>
      </c>
      <c r="J1199" s="22">
        <f>IF(A1199="",0,IF(YEAR(A1199)&lt;&gt;Properties!$C$5,0,N(D1199)*IFERROR(INDEX(Lists!$D$1:$D$7,MATCH(C1199,Lists!$A$1:$A$7,0)),0)))</f>
      </c>
    </row>
    <row r="1200" spans="1:10" x14ac:dyDescent="0.25">
      <c r="A1200" s="11"/>
      <c r="B1200" s="19"/>
      <c r="C1200" s="19"/>
      <c r="D1200" s="23"/>
      <c r="E1200" s="19"/>
      <c r="F1200" s="13">
        <f>IF(B1200="","",IFERROR(INDEX(Leases!$B$2:$B$101,MATCH(B1200,Leases!$A$2:$A$101,0)),""))</f>
      </c>
      <c r="G1200" s="16">
        <f>IF(A1200="","",MONTH(A1200))</f>
      </c>
      <c r="H1200" s="22">
        <f>IF(A1200="",0,IF(YEAR(A1200)&lt;&gt;Properties!$C$5,0,N(D1200)*IFERROR(INDEX(Lists!$B$1:$B$7,MATCH(C1200,Lists!$A$1:$A$7,0)),0)))</f>
      </c>
      <c r="I1200" s="22">
        <f>IF(A1200="",0,IF(YEAR(A1200)&lt;&gt;Properties!$C$5,0,N(D1200)*IFERROR(INDEX(Lists!$C$1:$C$7,MATCH(C1200,Lists!$A$1:$A$7,0)),0)))</f>
      </c>
      <c r="J1200" s="22">
        <f>IF(A1200="",0,IF(YEAR(A1200)&lt;&gt;Properties!$C$5,0,N(D1200)*IFERROR(INDEX(Lists!$D$1:$D$7,MATCH(C1200,Lists!$A$1:$A$7,0)),0)))</f>
      </c>
    </row>
    <row r="1201" spans="1:10" x14ac:dyDescent="0.25">
      <c r="A1201" s="11"/>
      <c r="B1201" s="19"/>
      <c r="C1201" s="19"/>
      <c r="D1201" s="23"/>
      <c r="E1201" s="19"/>
      <c r="F1201" s="13">
        <f>IF(B1201="","",IFERROR(INDEX(Leases!$B$2:$B$101,MATCH(B1201,Leases!$A$2:$A$101,0)),""))</f>
      </c>
      <c r="G1201" s="16">
        <f>IF(A1201="","",MONTH(A1201))</f>
      </c>
      <c r="H1201" s="22">
        <f>IF(A1201="",0,IF(YEAR(A1201)&lt;&gt;Properties!$C$5,0,N(D1201)*IFERROR(INDEX(Lists!$B$1:$B$7,MATCH(C1201,Lists!$A$1:$A$7,0)),0)))</f>
      </c>
      <c r="I1201" s="22">
        <f>IF(A1201="",0,IF(YEAR(A1201)&lt;&gt;Properties!$C$5,0,N(D1201)*IFERROR(INDEX(Lists!$C$1:$C$7,MATCH(C1201,Lists!$A$1:$A$7,0)),0)))</f>
      </c>
      <c r="J1201" s="22">
        <f>IF(A1201="",0,IF(YEAR(A1201)&lt;&gt;Properties!$C$5,0,N(D1201)*IFERROR(INDEX(Lists!$D$1:$D$7,MATCH(C1201,Lists!$A$1:$A$7,0)),0)))</f>
      </c>
    </row>
    <row r="1202" spans="1:10" x14ac:dyDescent="0.25">
      <c r="A1202" s="11"/>
      <c r="B1202" s="19"/>
      <c r="C1202" s="19"/>
      <c r="D1202" s="23"/>
      <c r="E1202" s="19"/>
      <c r="F1202" s="13">
        <f>IF(B1202="","",IFERROR(INDEX(Leases!$B$2:$B$101,MATCH(B1202,Leases!$A$2:$A$101,0)),""))</f>
      </c>
      <c r="G1202" s="16">
        <f>IF(A1202="","",MONTH(A1202))</f>
      </c>
      <c r="H1202" s="22">
        <f>IF(A1202="",0,IF(YEAR(A1202)&lt;&gt;Properties!$C$5,0,N(D1202)*IFERROR(INDEX(Lists!$B$1:$B$7,MATCH(C1202,Lists!$A$1:$A$7,0)),0)))</f>
      </c>
      <c r="I1202" s="22">
        <f>IF(A1202="",0,IF(YEAR(A1202)&lt;&gt;Properties!$C$5,0,N(D1202)*IFERROR(INDEX(Lists!$C$1:$C$7,MATCH(C1202,Lists!$A$1:$A$7,0)),0)))</f>
      </c>
      <c r="J1202" s="22">
        <f>IF(A1202="",0,IF(YEAR(A1202)&lt;&gt;Properties!$C$5,0,N(D1202)*IFERROR(INDEX(Lists!$D$1:$D$7,MATCH(C1202,Lists!$A$1:$A$7,0)),0)))</f>
      </c>
    </row>
    <row r="1203" spans="1:10" x14ac:dyDescent="0.25">
      <c r="A1203" s="11"/>
      <c r="B1203" s="19"/>
      <c r="C1203" s="19"/>
      <c r="D1203" s="23"/>
      <c r="E1203" s="19"/>
      <c r="F1203" s="13">
        <f>IF(B1203="","",IFERROR(INDEX(Leases!$B$2:$B$101,MATCH(B1203,Leases!$A$2:$A$101,0)),""))</f>
      </c>
      <c r="G1203" s="16">
        <f>IF(A1203="","",MONTH(A1203))</f>
      </c>
      <c r="H1203" s="22">
        <f>IF(A1203="",0,IF(YEAR(A1203)&lt;&gt;Properties!$C$5,0,N(D1203)*IFERROR(INDEX(Lists!$B$1:$B$7,MATCH(C1203,Lists!$A$1:$A$7,0)),0)))</f>
      </c>
      <c r="I1203" s="22">
        <f>IF(A1203="",0,IF(YEAR(A1203)&lt;&gt;Properties!$C$5,0,N(D1203)*IFERROR(INDEX(Lists!$C$1:$C$7,MATCH(C1203,Lists!$A$1:$A$7,0)),0)))</f>
      </c>
      <c r="J1203" s="22">
        <f>IF(A1203="",0,IF(YEAR(A1203)&lt;&gt;Properties!$C$5,0,N(D1203)*IFERROR(INDEX(Lists!$D$1:$D$7,MATCH(C1203,Lists!$A$1:$A$7,0)),0)))</f>
      </c>
    </row>
    <row r="1204" spans="1:10" x14ac:dyDescent="0.25">
      <c r="A1204" s="11"/>
      <c r="B1204" s="19"/>
      <c r="C1204" s="19"/>
      <c r="D1204" s="23"/>
      <c r="E1204" s="19"/>
      <c r="F1204" s="13">
        <f>IF(B1204="","",IFERROR(INDEX(Leases!$B$2:$B$101,MATCH(B1204,Leases!$A$2:$A$101,0)),""))</f>
      </c>
      <c r="G1204" s="16">
        <f>IF(A1204="","",MONTH(A1204))</f>
      </c>
      <c r="H1204" s="22">
        <f>IF(A1204="",0,IF(YEAR(A1204)&lt;&gt;Properties!$C$5,0,N(D1204)*IFERROR(INDEX(Lists!$B$1:$B$7,MATCH(C1204,Lists!$A$1:$A$7,0)),0)))</f>
      </c>
      <c r="I1204" s="22">
        <f>IF(A1204="",0,IF(YEAR(A1204)&lt;&gt;Properties!$C$5,0,N(D1204)*IFERROR(INDEX(Lists!$C$1:$C$7,MATCH(C1204,Lists!$A$1:$A$7,0)),0)))</f>
      </c>
      <c r="J1204" s="22">
        <f>IF(A1204="",0,IF(YEAR(A1204)&lt;&gt;Properties!$C$5,0,N(D1204)*IFERROR(INDEX(Lists!$D$1:$D$7,MATCH(C1204,Lists!$A$1:$A$7,0)),0)))</f>
      </c>
    </row>
    <row r="1205" spans="1:10" x14ac:dyDescent="0.25">
      <c r="A1205" s="11"/>
      <c r="B1205" s="19"/>
      <c r="C1205" s="19"/>
      <c r="D1205" s="23"/>
      <c r="E1205" s="19"/>
      <c r="F1205" s="13">
        <f>IF(B1205="","",IFERROR(INDEX(Leases!$B$2:$B$101,MATCH(B1205,Leases!$A$2:$A$101,0)),""))</f>
      </c>
      <c r="G1205" s="16">
        <f>IF(A1205="","",MONTH(A1205))</f>
      </c>
      <c r="H1205" s="22">
        <f>IF(A1205="",0,IF(YEAR(A1205)&lt;&gt;Properties!$C$5,0,N(D1205)*IFERROR(INDEX(Lists!$B$1:$B$7,MATCH(C1205,Lists!$A$1:$A$7,0)),0)))</f>
      </c>
      <c r="I1205" s="22">
        <f>IF(A1205="",0,IF(YEAR(A1205)&lt;&gt;Properties!$C$5,0,N(D1205)*IFERROR(INDEX(Lists!$C$1:$C$7,MATCH(C1205,Lists!$A$1:$A$7,0)),0)))</f>
      </c>
      <c r="J1205" s="22">
        <f>IF(A1205="",0,IF(YEAR(A1205)&lt;&gt;Properties!$C$5,0,N(D1205)*IFERROR(INDEX(Lists!$D$1:$D$7,MATCH(C1205,Lists!$A$1:$A$7,0)),0)))</f>
      </c>
    </row>
    <row r="1206" spans="1:10" x14ac:dyDescent="0.25">
      <c r="A1206" s="11"/>
      <c r="B1206" s="19"/>
      <c r="C1206" s="19"/>
      <c r="D1206" s="23"/>
      <c r="E1206" s="19"/>
      <c r="F1206" s="13">
        <f>IF(B1206="","",IFERROR(INDEX(Leases!$B$2:$B$101,MATCH(B1206,Leases!$A$2:$A$101,0)),""))</f>
      </c>
      <c r="G1206" s="16">
        <f>IF(A1206="","",MONTH(A1206))</f>
      </c>
      <c r="H1206" s="22">
        <f>IF(A1206="",0,IF(YEAR(A1206)&lt;&gt;Properties!$C$5,0,N(D1206)*IFERROR(INDEX(Lists!$B$1:$B$7,MATCH(C1206,Lists!$A$1:$A$7,0)),0)))</f>
      </c>
      <c r="I1206" s="22">
        <f>IF(A1206="",0,IF(YEAR(A1206)&lt;&gt;Properties!$C$5,0,N(D1206)*IFERROR(INDEX(Lists!$C$1:$C$7,MATCH(C1206,Lists!$A$1:$A$7,0)),0)))</f>
      </c>
      <c r="J1206" s="22">
        <f>IF(A1206="",0,IF(YEAR(A1206)&lt;&gt;Properties!$C$5,0,N(D1206)*IFERROR(INDEX(Lists!$D$1:$D$7,MATCH(C1206,Lists!$A$1:$A$7,0)),0)))</f>
      </c>
    </row>
    <row r="1207" spans="1:10" x14ac:dyDescent="0.25">
      <c r="A1207" s="11"/>
      <c r="B1207" s="19"/>
      <c r="C1207" s="19"/>
      <c r="D1207" s="23"/>
      <c r="E1207" s="19"/>
      <c r="F1207" s="13">
        <f>IF(B1207="","",IFERROR(INDEX(Leases!$B$2:$B$101,MATCH(B1207,Leases!$A$2:$A$101,0)),""))</f>
      </c>
      <c r="G1207" s="16">
        <f>IF(A1207="","",MONTH(A1207))</f>
      </c>
      <c r="H1207" s="22">
        <f>IF(A1207="",0,IF(YEAR(A1207)&lt;&gt;Properties!$C$5,0,N(D1207)*IFERROR(INDEX(Lists!$B$1:$B$7,MATCH(C1207,Lists!$A$1:$A$7,0)),0)))</f>
      </c>
      <c r="I1207" s="22">
        <f>IF(A1207="",0,IF(YEAR(A1207)&lt;&gt;Properties!$C$5,0,N(D1207)*IFERROR(INDEX(Lists!$C$1:$C$7,MATCH(C1207,Lists!$A$1:$A$7,0)),0)))</f>
      </c>
      <c r="J1207" s="22">
        <f>IF(A1207="",0,IF(YEAR(A1207)&lt;&gt;Properties!$C$5,0,N(D1207)*IFERROR(INDEX(Lists!$D$1:$D$7,MATCH(C1207,Lists!$A$1:$A$7,0)),0)))</f>
      </c>
    </row>
    <row r="1208" spans="1:10" x14ac:dyDescent="0.25">
      <c r="A1208" s="11"/>
      <c r="B1208" s="19"/>
      <c r="C1208" s="19"/>
      <c r="D1208" s="23"/>
      <c r="E1208" s="19"/>
      <c r="F1208" s="13">
        <f>IF(B1208="","",IFERROR(INDEX(Leases!$B$2:$B$101,MATCH(B1208,Leases!$A$2:$A$101,0)),""))</f>
      </c>
      <c r="G1208" s="16">
        <f>IF(A1208="","",MONTH(A1208))</f>
      </c>
      <c r="H1208" s="22">
        <f>IF(A1208="",0,IF(YEAR(A1208)&lt;&gt;Properties!$C$5,0,N(D1208)*IFERROR(INDEX(Lists!$B$1:$B$7,MATCH(C1208,Lists!$A$1:$A$7,0)),0)))</f>
      </c>
      <c r="I1208" s="22">
        <f>IF(A1208="",0,IF(YEAR(A1208)&lt;&gt;Properties!$C$5,0,N(D1208)*IFERROR(INDEX(Lists!$C$1:$C$7,MATCH(C1208,Lists!$A$1:$A$7,0)),0)))</f>
      </c>
      <c r="J1208" s="22">
        <f>IF(A1208="",0,IF(YEAR(A1208)&lt;&gt;Properties!$C$5,0,N(D1208)*IFERROR(INDEX(Lists!$D$1:$D$7,MATCH(C1208,Lists!$A$1:$A$7,0)),0)))</f>
      </c>
    </row>
    <row r="1209" spans="1:10" x14ac:dyDescent="0.25">
      <c r="A1209" s="11"/>
      <c r="B1209" s="19"/>
      <c r="C1209" s="19"/>
      <c r="D1209" s="23"/>
      <c r="E1209" s="19"/>
      <c r="F1209" s="13">
        <f>IF(B1209="","",IFERROR(INDEX(Leases!$B$2:$B$101,MATCH(B1209,Leases!$A$2:$A$101,0)),""))</f>
      </c>
      <c r="G1209" s="16">
        <f>IF(A1209="","",MONTH(A1209))</f>
      </c>
      <c r="H1209" s="22">
        <f>IF(A1209="",0,IF(YEAR(A1209)&lt;&gt;Properties!$C$5,0,N(D1209)*IFERROR(INDEX(Lists!$B$1:$B$7,MATCH(C1209,Lists!$A$1:$A$7,0)),0)))</f>
      </c>
      <c r="I1209" s="22">
        <f>IF(A1209="",0,IF(YEAR(A1209)&lt;&gt;Properties!$C$5,0,N(D1209)*IFERROR(INDEX(Lists!$C$1:$C$7,MATCH(C1209,Lists!$A$1:$A$7,0)),0)))</f>
      </c>
      <c r="J1209" s="22">
        <f>IF(A1209="",0,IF(YEAR(A1209)&lt;&gt;Properties!$C$5,0,N(D1209)*IFERROR(INDEX(Lists!$D$1:$D$7,MATCH(C1209,Lists!$A$1:$A$7,0)),0)))</f>
      </c>
    </row>
    <row r="1210" spans="1:10" x14ac:dyDescent="0.25">
      <c r="A1210" s="11"/>
      <c r="B1210" s="19"/>
      <c r="C1210" s="19"/>
      <c r="D1210" s="23"/>
      <c r="E1210" s="19"/>
      <c r="F1210" s="13">
        <f>IF(B1210="","",IFERROR(INDEX(Leases!$B$2:$B$101,MATCH(B1210,Leases!$A$2:$A$101,0)),""))</f>
      </c>
      <c r="G1210" s="16">
        <f>IF(A1210="","",MONTH(A1210))</f>
      </c>
      <c r="H1210" s="22">
        <f>IF(A1210="",0,IF(YEAR(A1210)&lt;&gt;Properties!$C$5,0,N(D1210)*IFERROR(INDEX(Lists!$B$1:$B$7,MATCH(C1210,Lists!$A$1:$A$7,0)),0)))</f>
      </c>
      <c r="I1210" s="22">
        <f>IF(A1210="",0,IF(YEAR(A1210)&lt;&gt;Properties!$C$5,0,N(D1210)*IFERROR(INDEX(Lists!$C$1:$C$7,MATCH(C1210,Lists!$A$1:$A$7,0)),0)))</f>
      </c>
      <c r="J1210" s="22">
        <f>IF(A1210="",0,IF(YEAR(A1210)&lt;&gt;Properties!$C$5,0,N(D1210)*IFERROR(INDEX(Lists!$D$1:$D$7,MATCH(C1210,Lists!$A$1:$A$7,0)),0)))</f>
      </c>
    </row>
    <row r="1211" spans="1:10" x14ac:dyDescent="0.25">
      <c r="A1211" s="11"/>
      <c r="B1211" s="19"/>
      <c r="C1211" s="19"/>
      <c r="D1211" s="23"/>
      <c r="E1211" s="19"/>
      <c r="F1211" s="13">
        <f>IF(B1211="","",IFERROR(INDEX(Leases!$B$2:$B$101,MATCH(B1211,Leases!$A$2:$A$101,0)),""))</f>
      </c>
      <c r="G1211" s="16">
        <f>IF(A1211="","",MONTH(A1211))</f>
      </c>
      <c r="H1211" s="22">
        <f>IF(A1211="",0,IF(YEAR(A1211)&lt;&gt;Properties!$C$5,0,N(D1211)*IFERROR(INDEX(Lists!$B$1:$B$7,MATCH(C1211,Lists!$A$1:$A$7,0)),0)))</f>
      </c>
      <c r="I1211" s="22">
        <f>IF(A1211="",0,IF(YEAR(A1211)&lt;&gt;Properties!$C$5,0,N(D1211)*IFERROR(INDEX(Lists!$C$1:$C$7,MATCH(C1211,Lists!$A$1:$A$7,0)),0)))</f>
      </c>
      <c r="J1211" s="22">
        <f>IF(A1211="",0,IF(YEAR(A1211)&lt;&gt;Properties!$C$5,0,N(D1211)*IFERROR(INDEX(Lists!$D$1:$D$7,MATCH(C1211,Lists!$A$1:$A$7,0)),0)))</f>
      </c>
    </row>
    <row r="1212" spans="1:10" x14ac:dyDescent="0.25">
      <c r="A1212" s="11"/>
      <c r="B1212" s="19"/>
      <c r="C1212" s="19"/>
      <c r="D1212" s="23"/>
      <c r="E1212" s="19"/>
      <c r="F1212" s="13">
        <f>IF(B1212="","",IFERROR(INDEX(Leases!$B$2:$B$101,MATCH(B1212,Leases!$A$2:$A$101,0)),""))</f>
      </c>
      <c r="G1212" s="16">
        <f>IF(A1212="","",MONTH(A1212))</f>
      </c>
      <c r="H1212" s="22">
        <f>IF(A1212="",0,IF(YEAR(A1212)&lt;&gt;Properties!$C$5,0,N(D1212)*IFERROR(INDEX(Lists!$B$1:$B$7,MATCH(C1212,Lists!$A$1:$A$7,0)),0)))</f>
      </c>
      <c r="I1212" s="22">
        <f>IF(A1212="",0,IF(YEAR(A1212)&lt;&gt;Properties!$C$5,0,N(D1212)*IFERROR(INDEX(Lists!$C$1:$C$7,MATCH(C1212,Lists!$A$1:$A$7,0)),0)))</f>
      </c>
      <c r="J1212" s="22">
        <f>IF(A1212="",0,IF(YEAR(A1212)&lt;&gt;Properties!$C$5,0,N(D1212)*IFERROR(INDEX(Lists!$D$1:$D$7,MATCH(C1212,Lists!$A$1:$A$7,0)),0)))</f>
      </c>
    </row>
    <row r="1213" spans="1:10" x14ac:dyDescent="0.25">
      <c r="A1213" s="11"/>
      <c r="B1213" s="19"/>
      <c r="C1213" s="19"/>
      <c r="D1213" s="23"/>
      <c r="E1213" s="19"/>
      <c r="F1213" s="13">
        <f>IF(B1213="","",IFERROR(INDEX(Leases!$B$2:$B$101,MATCH(B1213,Leases!$A$2:$A$101,0)),""))</f>
      </c>
      <c r="G1213" s="16">
        <f>IF(A1213="","",MONTH(A1213))</f>
      </c>
      <c r="H1213" s="22">
        <f>IF(A1213="",0,IF(YEAR(A1213)&lt;&gt;Properties!$C$5,0,N(D1213)*IFERROR(INDEX(Lists!$B$1:$B$7,MATCH(C1213,Lists!$A$1:$A$7,0)),0)))</f>
      </c>
      <c r="I1213" s="22">
        <f>IF(A1213="",0,IF(YEAR(A1213)&lt;&gt;Properties!$C$5,0,N(D1213)*IFERROR(INDEX(Lists!$C$1:$C$7,MATCH(C1213,Lists!$A$1:$A$7,0)),0)))</f>
      </c>
      <c r="J1213" s="22">
        <f>IF(A1213="",0,IF(YEAR(A1213)&lt;&gt;Properties!$C$5,0,N(D1213)*IFERROR(INDEX(Lists!$D$1:$D$7,MATCH(C1213,Lists!$A$1:$A$7,0)),0)))</f>
      </c>
    </row>
    <row r="1214" spans="1:10" x14ac:dyDescent="0.25">
      <c r="A1214" s="11"/>
      <c r="B1214" s="19"/>
      <c r="C1214" s="19"/>
      <c r="D1214" s="23"/>
      <c r="E1214" s="19"/>
      <c r="F1214" s="13">
        <f>IF(B1214="","",IFERROR(INDEX(Leases!$B$2:$B$101,MATCH(B1214,Leases!$A$2:$A$101,0)),""))</f>
      </c>
      <c r="G1214" s="16">
        <f>IF(A1214="","",MONTH(A1214))</f>
      </c>
      <c r="H1214" s="22">
        <f>IF(A1214="",0,IF(YEAR(A1214)&lt;&gt;Properties!$C$5,0,N(D1214)*IFERROR(INDEX(Lists!$B$1:$B$7,MATCH(C1214,Lists!$A$1:$A$7,0)),0)))</f>
      </c>
      <c r="I1214" s="22">
        <f>IF(A1214="",0,IF(YEAR(A1214)&lt;&gt;Properties!$C$5,0,N(D1214)*IFERROR(INDEX(Lists!$C$1:$C$7,MATCH(C1214,Lists!$A$1:$A$7,0)),0)))</f>
      </c>
      <c r="J1214" s="22">
        <f>IF(A1214="",0,IF(YEAR(A1214)&lt;&gt;Properties!$C$5,0,N(D1214)*IFERROR(INDEX(Lists!$D$1:$D$7,MATCH(C1214,Lists!$A$1:$A$7,0)),0)))</f>
      </c>
    </row>
    <row r="1215" spans="1:10" x14ac:dyDescent="0.25">
      <c r="A1215" s="11"/>
      <c r="B1215" s="19"/>
      <c r="C1215" s="19"/>
      <c r="D1215" s="23"/>
      <c r="E1215" s="19"/>
      <c r="F1215" s="13">
        <f>IF(B1215="","",IFERROR(INDEX(Leases!$B$2:$B$101,MATCH(B1215,Leases!$A$2:$A$101,0)),""))</f>
      </c>
      <c r="G1215" s="16">
        <f>IF(A1215="","",MONTH(A1215))</f>
      </c>
      <c r="H1215" s="22">
        <f>IF(A1215="",0,IF(YEAR(A1215)&lt;&gt;Properties!$C$5,0,N(D1215)*IFERROR(INDEX(Lists!$B$1:$B$7,MATCH(C1215,Lists!$A$1:$A$7,0)),0)))</f>
      </c>
      <c r="I1215" s="22">
        <f>IF(A1215="",0,IF(YEAR(A1215)&lt;&gt;Properties!$C$5,0,N(D1215)*IFERROR(INDEX(Lists!$C$1:$C$7,MATCH(C1215,Lists!$A$1:$A$7,0)),0)))</f>
      </c>
      <c r="J1215" s="22">
        <f>IF(A1215="",0,IF(YEAR(A1215)&lt;&gt;Properties!$C$5,0,N(D1215)*IFERROR(INDEX(Lists!$D$1:$D$7,MATCH(C1215,Lists!$A$1:$A$7,0)),0)))</f>
      </c>
    </row>
    <row r="1216" spans="1:10" x14ac:dyDescent="0.25">
      <c r="A1216" s="11"/>
      <c r="B1216" s="19"/>
      <c r="C1216" s="19"/>
      <c r="D1216" s="23"/>
      <c r="E1216" s="19"/>
      <c r="F1216" s="13">
        <f>IF(B1216="","",IFERROR(INDEX(Leases!$B$2:$B$101,MATCH(B1216,Leases!$A$2:$A$101,0)),""))</f>
      </c>
      <c r="G1216" s="16">
        <f>IF(A1216="","",MONTH(A1216))</f>
      </c>
      <c r="H1216" s="22">
        <f>IF(A1216="",0,IF(YEAR(A1216)&lt;&gt;Properties!$C$5,0,N(D1216)*IFERROR(INDEX(Lists!$B$1:$B$7,MATCH(C1216,Lists!$A$1:$A$7,0)),0)))</f>
      </c>
      <c r="I1216" s="22">
        <f>IF(A1216="",0,IF(YEAR(A1216)&lt;&gt;Properties!$C$5,0,N(D1216)*IFERROR(INDEX(Lists!$C$1:$C$7,MATCH(C1216,Lists!$A$1:$A$7,0)),0)))</f>
      </c>
      <c r="J1216" s="22">
        <f>IF(A1216="",0,IF(YEAR(A1216)&lt;&gt;Properties!$C$5,0,N(D1216)*IFERROR(INDEX(Lists!$D$1:$D$7,MATCH(C1216,Lists!$A$1:$A$7,0)),0)))</f>
      </c>
    </row>
    <row r="1217" spans="1:10" x14ac:dyDescent="0.25">
      <c r="A1217" s="11"/>
      <c r="B1217" s="19"/>
      <c r="C1217" s="19"/>
      <c r="D1217" s="23"/>
      <c r="E1217" s="19"/>
      <c r="F1217" s="13">
        <f>IF(B1217="","",IFERROR(INDEX(Leases!$B$2:$B$101,MATCH(B1217,Leases!$A$2:$A$101,0)),""))</f>
      </c>
      <c r="G1217" s="16">
        <f>IF(A1217="","",MONTH(A1217))</f>
      </c>
      <c r="H1217" s="22">
        <f>IF(A1217="",0,IF(YEAR(A1217)&lt;&gt;Properties!$C$5,0,N(D1217)*IFERROR(INDEX(Lists!$B$1:$B$7,MATCH(C1217,Lists!$A$1:$A$7,0)),0)))</f>
      </c>
      <c r="I1217" s="22">
        <f>IF(A1217="",0,IF(YEAR(A1217)&lt;&gt;Properties!$C$5,0,N(D1217)*IFERROR(INDEX(Lists!$C$1:$C$7,MATCH(C1217,Lists!$A$1:$A$7,0)),0)))</f>
      </c>
      <c r="J1217" s="22">
        <f>IF(A1217="",0,IF(YEAR(A1217)&lt;&gt;Properties!$C$5,0,N(D1217)*IFERROR(INDEX(Lists!$D$1:$D$7,MATCH(C1217,Lists!$A$1:$A$7,0)),0)))</f>
      </c>
    </row>
    <row r="1218" spans="1:10" x14ac:dyDescent="0.25">
      <c r="A1218" s="11"/>
      <c r="B1218" s="19"/>
      <c r="C1218" s="19"/>
      <c r="D1218" s="23"/>
      <c r="E1218" s="19"/>
      <c r="F1218" s="13">
        <f>IF(B1218="","",IFERROR(INDEX(Leases!$B$2:$B$101,MATCH(B1218,Leases!$A$2:$A$101,0)),""))</f>
      </c>
      <c r="G1218" s="16">
        <f>IF(A1218="","",MONTH(A1218))</f>
      </c>
      <c r="H1218" s="22">
        <f>IF(A1218="",0,IF(YEAR(A1218)&lt;&gt;Properties!$C$5,0,N(D1218)*IFERROR(INDEX(Lists!$B$1:$B$7,MATCH(C1218,Lists!$A$1:$A$7,0)),0)))</f>
      </c>
      <c r="I1218" s="22">
        <f>IF(A1218="",0,IF(YEAR(A1218)&lt;&gt;Properties!$C$5,0,N(D1218)*IFERROR(INDEX(Lists!$C$1:$C$7,MATCH(C1218,Lists!$A$1:$A$7,0)),0)))</f>
      </c>
      <c r="J1218" s="22">
        <f>IF(A1218="",0,IF(YEAR(A1218)&lt;&gt;Properties!$C$5,0,N(D1218)*IFERROR(INDEX(Lists!$D$1:$D$7,MATCH(C1218,Lists!$A$1:$A$7,0)),0)))</f>
      </c>
    </row>
    <row r="1219" spans="1:10" x14ac:dyDescent="0.25">
      <c r="A1219" s="11"/>
      <c r="B1219" s="19"/>
      <c r="C1219" s="19"/>
      <c r="D1219" s="23"/>
      <c r="E1219" s="19"/>
      <c r="F1219" s="13">
        <f>IF(B1219="","",IFERROR(INDEX(Leases!$B$2:$B$101,MATCH(B1219,Leases!$A$2:$A$101,0)),""))</f>
      </c>
      <c r="G1219" s="16">
        <f>IF(A1219="","",MONTH(A1219))</f>
      </c>
      <c r="H1219" s="22">
        <f>IF(A1219="",0,IF(YEAR(A1219)&lt;&gt;Properties!$C$5,0,N(D1219)*IFERROR(INDEX(Lists!$B$1:$B$7,MATCH(C1219,Lists!$A$1:$A$7,0)),0)))</f>
      </c>
      <c r="I1219" s="22">
        <f>IF(A1219="",0,IF(YEAR(A1219)&lt;&gt;Properties!$C$5,0,N(D1219)*IFERROR(INDEX(Lists!$C$1:$C$7,MATCH(C1219,Lists!$A$1:$A$7,0)),0)))</f>
      </c>
      <c r="J1219" s="22">
        <f>IF(A1219="",0,IF(YEAR(A1219)&lt;&gt;Properties!$C$5,0,N(D1219)*IFERROR(INDEX(Lists!$D$1:$D$7,MATCH(C1219,Lists!$A$1:$A$7,0)),0)))</f>
      </c>
    </row>
    <row r="1220" spans="1:10" x14ac:dyDescent="0.25">
      <c r="A1220" s="11"/>
      <c r="B1220" s="19"/>
      <c r="C1220" s="19"/>
      <c r="D1220" s="23"/>
      <c r="E1220" s="19"/>
      <c r="F1220" s="13">
        <f>IF(B1220="","",IFERROR(INDEX(Leases!$B$2:$B$101,MATCH(B1220,Leases!$A$2:$A$101,0)),""))</f>
      </c>
      <c r="G1220" s="16">
        <f>IF(A1220="","",MONTH(A1220))</f>
      </c>
      <c r="H1220" s="22">
        <f>IF(A1220="",0,IF(YEAR(A1220)&lt;&gt;Properties!$C$5,0,N(D1220)*IFERROR(INDEX(Lists!$B$1:$B$7,MATCH(C1220,Lists!$A$1:$A$7,0)),0)))</f>
      </c>
      <c r="I1220" s="22">
        <f>IF(A1220="",0,IF(YEAR(A1220)&lt;&gt;Properties!$C$5,0,N(D1220)*IFERROR(INDEX(Lists!$C$1:$C$7,MATCH(C1220,Lists!$A$1:$A$7,0)),0)))</f>
      </c>
      <c r="J1220" s="22">
        <f>IF(A1220="",0,IF(YEAR(A1220)&lt;&gt;Properties!$C$5,0,N(D1220)*IFERROR(INDEX(Lists!$D$1:$D$7,MATCH(C1220,Lists!$A$1:$A$7,0)),0)))</f>
      </c>
    </row>
    <row r="1221" spans="1:10" x14ac:dyDescent="0.25">
      <c r="A1221" s="11"/>
      <c r="B1221" s="19"/>
      <c r="C1221" s="19"/>
      <c r="D1221" s="23"/>
      <c r="E1221" s="19"/>
      <c r="F1221" s="13">
        <f>IF(B1221="","",IFERROR(INDEX(Leases!$B$2:$B$101,MATCH(B1221,Leases!$A$2:$A$101,0)),""))</f>
      </c>
      <c r="G1221" s="16">
        <f>IF(A1221="","",MONTH(A1221))</f>
      </c>
      <c r="H1221" s="22">
        <f>IF(A1221="",0,IF(YEAR(A1221)&lt;&gt;Properties!$C$5,0,N(D1221)*IFERROR(INDEX(Lists!$B$1:$B$7,MATCH(C1221,Lists!$A$1:$A$7,0)),0)))</f>
      </c>
      <c r="I1221" s="22">
        <f>IF(A1221="",0,IF(YEAR(A1221)&lt;&gt;Properties!$C$5,0,N(D1221)*IFERROR(INDEX(Lists!$C$1:$C$7,MATCH(C1221,Lists!$A$1:$A$7,0)),0)))</f>
      </c>
      <c r="J1221" s="22">
        <f>IF(A1221="",0,IF(YEAR(A1221)&lt;&gt;Properties!$C$5,0,N(D1221)*IFERROR(INDEX(Lists!$D$1:$D$7,MATCH(C1221,Lists!$A$1:$A$7,0)),0)))</f>
      </c>
    </row>
    <row r="1222" spans="1:10" x14ac:dyDescent="0.25">
      <c r="A1222" s="11"/>
      <c r="B1222" s="19"/>
      <c r="C1222" s="19"/>
      <c r="D1222" s="23"/>
      <c r="E1222" s="19"/>
      <c r="F1222" s="13">
        <f>IF(B1222="","",IFERROR(INDEX(Leases!$B$2:$B$101,MATCH(B1222,Leases!$A$2:$A$101,0)),""))</f>
      </c>
      <c r="G1222" s="16">
        <f>IF(A1222="","",MONTH(A1222))</f>
      </c>
      <c r="H1222" s="22">
        <f>IF(A1222="",0,IF(YEAR(A1222)&lt;&gt;Properties!$C$5,0,N(D1222)*IFERROR(INDEX(Lists!$B$1:$B$7,MATCH(C1222,Lists!$A$1:$A$7,0)),0)))</f>
      </c>
      <c r="I1222" s="22">
        <f>IF(A1222="",0,IF(YEAR(A1222)&lt;&gt;Properties!$C$5,0,N(D1222)*IFERROR(INDEX(Lists!$C$1:$C$7,MATCH(C1222,Lists!$A$1:$A$7,0)),0)))</f>
      </c>
      <c r="J1222" s="22">
        <f>IF(A1222="",0,IF(YEAR(A1222)&lt;&gt;Properties!$C$5,0,N(D1222)*IFERROR(INDEX(Lists!$D$1:$D$7,MATCH(C1222,Lists!$A$1:$A$7,0)),0)))</f>
      </c>
    </row>
    <row r="1223" spans="1:10" x14ac:dyDescent="0.25">
      <c r="A1223" s="11"/>
      <c r="B1223" s="19"/>
      <c r="C1223" s="19"/>
      <c r="D1223" s="23"/>
      <c r="E1223" s="19"/>
      <c r="F1223" s="13">
        <f>IF(B1223="","",IFERROR(INDEX(Leases!$B$2:$B$101,MATCH(B1223,Leases!$A$2:$A$101,0)),""))</f>
      </c>
      <c r="G1223" s="16">
        <f>IF(A1223="","",MONTH(A1223))</f>
      </c>
      <c r="H1223" s="22">
        <f>IF(A1223="",0,IF(YEAR(A1223)&lt;&gt;Properties!$C$5,0,N(D1223)*IFERROR(INDEX(Lists!$B$1:$B$7,MATCH(C1223,Lists!$A$1:$A$7,0)),0)))</f>
      </c>
      <c r="I1223" s="22">
        <f>IF(A1223="",0,IF(YEAR(A1223)&lt;&gt;Properties!$C$5,0,N(D1223)*IFERROR(INDEX(Lists!$C$1:$C$7,MATCH(C1223,Lists!$A$1:$A$7,0)),0)))</f>
      </c>
      <c r="J1223" s="22">
        <f>IF(A1223="",0,IF(YEAR(A1223)&lt;&gt;Properties!$C$5,0,N(D1223)*IFERROR(INDEX(Lists!$D$1:$D$7,MATCH(C1223,Lists!$A$1:$A$7,0)),0)))</f>
      </c>
    </row>
    <row r="1224" spans="1:10" x14ac:dyDescent="0.25">
      <c r="A1224" s="11"/>
      <c r="B1224" s="19"/>
      <c r="C1224" s="19"/>
      <c r="D1224" s="23"/>
      <c r="E1224" s="19"/>
      <c r="F1224" s="13">
        <f>IF(B1224="","",IFERROR(INDEX(Leases!$B$2:$B$101,MATCH(B1224,Leases!$A$2:$A$101,0)),""))</f>
      </c>
      <c r="G1224" s="16">
        <f>IF(A1224="","",MONTH(A1224))</f>
      </c>
      <c r="H1224" s="22">
        <f>IF(A1224="",0,IF(YEAR(A1224)&lt;&gt;Properties!$C$5,0,N(D1224)*IFERROR(INDEX(Lists!$B$1:$B$7,MATCH(C1224,Lists!$A$1:$A$7,0)),0)))</f>
      </c>
      <c r="I1224" s="22">
        <f>IF(A1224="",0,IF(YEAR(A1224)&lt;&gt;Properties!$C$5,0,N(D1224)*IFERROR(INDEX(Lists!$C$1:$C$7,MATCH(C1224,Lists!$A$1:$A$7,0)),0)))</f>
      </c>
      <c r="J1224" s="22">
        <f>IF(A1224="",0,IF(YEAR(A1224)&lt;&gt;Properties!$C$5,0,N(D1224)*IFERROR(INDEX(Lists!$D$1:$D$7,MATCH(C1224,Lists!$A$1:$A$7,0)),0)))</f>
      </c>
    </row>
    <row r="1225" spans="1:10" x14ac:dyDescent="0.25">
      <c r="A1225" s="11"/>
      <c r="B1225" s="19"/>
      <c r="C1225" s="19"/>
      <c r="D1225" s="23"/>
      <c r="E1225" s="19"/>
      <c r="F1225" s="13">
        <f>IF(B1225="","",IFERROR(INDEX(Leases!$B$2:$B$101,MATCH(B1225,Leases!$A$2:$A$101,0)),""))</f>
      </c>
      <c r="G1225" s="16">
        <f>IF(A1225="","",MONTH(A1225))</f>
      </c>
      <c r="H1225" s="22">
        <f>IF(A1225="",0,IF(YEAR(A1225)&lt;&gt;Properties!$C$5,0,N(D1225)*IFERROR(INDEX(Lists!$B$1:$B$7,MATCH(C1225,Lists!$A$1:$A$7,0)),0)))</f>
      </c>
      <c r="I1225" s="22">
        <f>IF(A1225="",0,IF(YEAR(A1225)&lt;&gt;Properties!$C$5,0,N(D1225)*IFERROR(INDEX(Lists!$C$1:$C$7,MATCH(C1225,Lists!$A$1:$A$7,0)),0)))</f>
      </c>
      <c r="J1225" s="22">
        <f>IF(A1225="",0,IF(YEAR(A1225)&lt;&gt;Properties!$C$5,0,N(D1225)*IFERROR(INDEX(Lists!$D$1:$D$7,MATCH(C1225,Lists!$A$1:$A$7,0)),0)))</f>
      </c>
    </row>
    <row r="1226" spans="1:10" x14ac:dyDescent="0.25">
      <c r="A1226" s="11"/>
      <c r="B1226" s="19"/>
      <c r="C1226" s="19"/>
      <c r="D1226" s="23"/>
      <c r="E1226" s="19"/>
      <c r="F1226" s="13">
        <f>IF(B1226="","",IFERROR(INDEX(Leases!$B$2:$B$101,MATCH(B1226,Leases!$A$2:$A$101,0)),""))</f>
      </c>
      <c r="G1226" s="16">
        <f>IF(A1226="","",MONTH(A1226))</f>
      </c>
      <c r="H1226" s="22">
        <f>IF(A1226="",0,IF(YEAR(A1226)&lt;&gt;Properties!$C$5,0,N(D1226)*IFERROR(INDEX(Lists!$B$1:$B$7,MATCH(C1226,Lists!$A$1:$A$7,0)),0)))</f>
      </c>
      <c r="I1226" s="22">
        <f>IF(A1226="",0,IF(YEAR(A1226)&lt;&gt;Properties!$C$5,0,N(D1226)*IFERROR(INDEX(Lists!$C$1:$C$7,MATCH(C1226,Lists!$A$1:$A$7,0)),0)))</f>
      </c>
      <c r="J1226" s="22">
        <f>IF(A1226="",0,IF(YEAR(A1226)&lt;&gt;Properties!$C$5,0,N(D1226)*IFERROR(INDEX(Lists!$D$1:$D$7,MATCH(C1226,Lists!$A$1:$A$7,0)),0)))</f>
      </c>
    </row>
    <row r="1227" spans="1:10" x14ac:dyDescent="0.25">
      <c r="A1227" s="11"/>
      <c r="B1227" s="19"/>
      <c r="C1227" s="19"/>
      <c r="D1227" s="23"/>
      <c r="E1227" s="19"/>
      <c r="F1227" s="13">
        <f>IF(B1227="","",IFERROR(INDEX(Leases!$B$2:$B$101,MATCH(B1227,Leases!$A$2:$A$101,0)),""))</f>
      </c>
      <c r="G1227" s="16">
        <f>IF(A1227="","",MONTH(A1227))</f>
      </c>
      <c r="H1227" s="22">
        <f>IF(A1227="",0,IF(YEAR(A1227)&lt;&gt;Properties!$C$5,0,N(D1227)*IFERROR(INDEX(Lists!$B$1:$B$7,MATCH(C1227,Lists!$A$1:$A$7,0)),0)))</f>
      </c>
      <c r="I1227" s="22">
        <f>IF(A1227="",0,IF(YEAR(A1227)&lt;&gt;Properties!$C$5,0,N(D1227)*IFERROR(INDEX(Lists!$C$1:$C$7,MATCH(C1227,Lists!$A$1:$A$7,0)),0)))</f>
      </c>
      <c r="J1227" s="22">
        <f>IF(A1227="",0,IF(YEAR(A1227)&lt;&gt;Properties!$C$5,0,N(D1227)*IFERROR(INDEX(Lists!$D$1:$D$7,MATCH(C1227,Lists!$A$1:$A$7,0)),0)))</f>
      </c>
    </row>
    <row r="1228" spans="1:10" x14ac:dyDescent="0.25">
      <c r="A1228" s="11"/>
      <c r="B1228" s="19"/>
      <c r="C1228" s="19"/>
      <c r="D1228" s="23"/>
      <c r="E1228" s="19"/>
      <c r="F1228" s="13">
        <f>IF(B1228="","",IFERROR(INDEX(Leases!$B$2:$B$101,MATCH(B1228,Leases!$A$2:$A$101,0)),""))</f>
      </c>
      <c r="G1228" s="16">
        <f>IF(A1228="","",MONTH(A1228))</f>
      </c>
      <c r="H1228" s="22">
        <f>IF(A1228="",0,IF(YEAR(A1228)&lt;&gt;Properties!$C$5,0,N(D1228)*IFERROR(INDEX(Lists!$B$1:$B$7,MATCH(C1228,Lists!$A$1:$A$7,0)),0)))</f>
      </c>
      <c r="I1228" s="22">
        <f>IF(A1228="",0,IF(YEAR(A1228)&lt;&gt;Properties!$C$5,0,N(D1228)*IFERROR(INDEX(Lists!$C$1:$C$7,MATCH(C1228,Lists!$A$1:$A$7,0)),0)))</f>
      </c>
      <c r="J1228" s="22">
        <f>IF(A1228="",0,IF(YEAR(A1228)&lt;&gt;Properties!$C$5,0,N(D1228)*IFERROR(INDEX(Lists!$D$1:$D$7,MATCH(C1228,Lists!$A$1:$A$7,0)),0)))</f>
      </c>
    </row>
    <row r="1229" spans="1:10" x14ac:dyDescent="0.25">
      <c r="A1229" s="11"/>
      <c r="B1229" s="19"/>
      <c r="C1229" s="19"/>
      <c r="D1229" s="23"/>
      <c r="E1229" s="19"/>
      <c r="F1229" s="13">
        <f>IF(B1229="","",IFERROR(INDEX(Leases!$B$2:$B$101,MATCH(B1229,Leases!$A$2:$A$101,0)),""))</f>
      </c>
      <c r="G1229" s="16">
        <f>IF(A1229="","",MONTH(A1229))</f>
      </c>
      <c r="H1229" s="22">
        <f>IF(A1229="",0,IF(YEAR(A1229)&lt;&gt;Properties!$C$5,0,N(D1229)*IFERROR(INDEX(Lists!$B$1:$B$7,MATCH(C1229,Lists!$A$1:$A$7,0)),0)))</f>
      </c>
      <c r="I1229" s="22">
        <f>IF(A1229="",0,IF(YEAR(A1229)&lt;&gt;Properties!$C$5,0,N(D1229)*IFERROR(INDEX(Lists!$C$1:$C$7,MATCH(C1229,Lists!$A$1:$A$7,0)),0)))</f>
      </c>
      <c r="J1229" s="22">
        <f>IF(A1229="",0,IF(YEAR(A1229)&lt;&gt;Properties!$C$5,0,N(D1229)*IFERROR(INDEX(Lists!$D$1:$D$7,MATCH(C1229,Lists!$A$1:$A$7,0)),0)))</f>
      </c>
    </row>
    <row r="1230" spans="1:10" x14ac:dyDescent="0.25">
      <c r="A1230" s="11"/>
      <c r="B1230" s="19"/>
      <c r="C1230" s="19"/>
      <c r="D1230" s="23"/>
      <c r="E1230" s="19"/>
      <c r="F1230" s="13">
        <f>IF(B1230="","",IFERROR(INDEX(Leases!$B$2:$B$101,MATCH(B1230,Leases!$A$2:$A$101,0)),""))</f>
      </c>
      <c r="G1230" s="16">
        <f>IF(A1230="","",MONTH(A1230))</f>
      </c>
      <c r="H1230" s="22">
        <f>IF(A1230="",0,IF(YEAR(A1230)&lt;&gt;Properties!$C$5,0,N(D1230)*IFERROR(INDEX(Lists!$B$1:$B$7,MATCH(C1230,Lists!$A$1:$A$7,0)),0)))</f>
      </c>
      <c r="I1230" s="22">
        <f>IF(A1230="",0,IF(YEAR(A1230)&lt;&gt;Properties!$C$5,0,N(D1230)*IFERROR(INDEX(Lists!$C$1:$C$7,MATCH(C1230,Lists!$A$1:$A$7,0)),0)))</f>
      </c>
      <c r="J1230" s="22">
        <f>IF(A1230="",0,IF(YEAR(A1230)&lt;&gt;Properties!$C$5,0,N(D1230)*IFERROR(INDEX(Lists!$D$1:$D$7,MATCH(C1230,Lists!$A$1:$A$7,0)),0)))</f>
      </c>
    </row>
    <row r="1231" spans="1:10" x14ac:dyDescent="0.25">
      <c r="A1231" s="11"/>
      <c r="B1231" s="19"/>
      <c r="C1231" s="19"/>
      <c r="D1231" s="23"/>
      <c r="E1231" s="19"/>
      <c r="F1231" s="13">
        <f>IF(B1231="","",IFERROR(INDEX(Leases!$B$2:$B$101,MATCH(B1231,Leases!$A$2:$A$101,0)),""))</f>
      </c>
      <c r="G1231" s="16">
        <f>IF(A1231="","",MONTH(A1231))</f>
      </c>
      <c r="H1231" s="22">
        <f>IF(A1231="",0,IF(YEAR(A1231)&lt;&gt;Properties!$C$5,0,N(D1231)*IFERROR(INDEX(Lists!$B$1:$B$7,MATCH(C1231,Lists!$A$1:$A$7,0)),0)))</f>
      </c>
      <c r="I1231" s="22">
        <f>IF(A1231="",0,IF(YEAR(A1231)&lt;&gt;Properties!$C$5,0,N(D1231)*IFERROR(INDEX(Lists!$C$1:$C$7,MATCH(C1231,Lists!$A$1:$A$7,0)),0)))</f>
      </c>
      <c r="J1231" s="22">
        <f>IF(A1231="",0,IF(YEAR(A1231)&lt;&gt;Properties!$C$5,0,N(D1231)*IFERROR(INDEX(Lists!$D$1:$D$7,MATCH(C1231,Lists!$A$1:$A$7,0)),0)))</f>
      </c>
    </row>
    <row r="1232" spans="1:10" x14ac:dyDescent="0.25">
      <c r="A1232" s="11"/>
      <c r="B1232" s="19"/>
      <c r="C1232" s="19"/>
      <c r="D1232" s="23"/>
      <c r="E1232" s="19"/>
      <c r="F1232" s="13">
        <f>IF(B1232="","",IFERROR(INDEX(Leases!$B$2:$B$101,MATCH(B1232,Leases!$A$2:$A$101,0)),""))</f>
      </c>
      <c r="G1232" s="16">
        <f>IF(A1232="","",MONTH(A1232))</f>
      </c>
      <c r="H1232" s="22">
        <f>IF(A1232="",0,IF(YEAR(A1232)&lt;&gt;Properties!$C$5,0,N(D1232)*IFERROR(INDEX(Lists!$B$1:$B$7,MATCH(C1232,Lists!$A$1:$A$7,0)),0)))</f>
      </c>
      <c r="I1232" s="22">
        <f>IF(A1232="",0,IF(YEAR(A1232)&lt;&gt;Properties!$C$5,0,N(D1232)*IFERROR(INDEX(Lists!$C$1:$C$7,MATCH(C1232,Lists!$A$1:$A$7,0)),0)))</f>
      </c>
      <c r="J1232" s="22">
        <f>IF(A1232="",0,IF(YEAR(A1232)&lt;&gt;Properties!$C$5,0,N(D1232)*IFERROR(INDEX(Lists!$D$1:$D$7,MATCH(C1232,Lists!$A$1:$A$7,0)),0)))</f>
      </c>
    </row>
    <row r="1233" spans="1:10" x14ac:dyDescent="0.25">
      <c r="A1233" s="11"/>
      <c r="B1233" s="19"/>
      <c r="C1233" s="19"/>
      <c r="D1233" s="23"/>
      <c r="E1233" s="19"/>
      <c r="F1233" s="13">
        <f>IF(B1233="","",IFERROR(INDEX(Leases!$B$2:$B$101,MATCH(B1233,Leases!$A$2:$A$101,0)),""))</f>
      </c>
      <c r="G1233" s="16">
        <f>IF(A1233="","",MONTH(A1233))</f>
      </c>
      <c r="H1233" s="22">
        <f>IF(A1233="",0,IF(YEAR(A1233)&lt;&gt;Properties!$C$5,0,N(D1233)*IFERROR(INDEX(Lists!$B$1:$B$7,MATCH(C1233,Lists!$A$1:$A$7,0)),0)))</f>
      </c>
      <c r="I1233" s="22">
        <f>IF(A1233="",0,IF(YEAR(A1233)&lt;&gt;Properties!$C$5,0,N(D1233)*IFERROR(INDEX(Lists!$C$1:$C$7,MATCH(C1233,Lists!$A$1:$A$7,0)),0)))</f>
      </c>
      <c r="J1233" s="22">
        <f>IF(A1233="",0,IF(YEAR(A1233)&lt;&gt;Properties!$C$5,0,N(D1233)*IFERROR(INDEX(Lists!$D$1:$D$7,MATCH(C1233,Lists!$A$1:$A$7,0)),0)))</f>
      </c>
    </row>
    <row r="1234" spans="1:10" x14ac:dyDescent="0.25">
      <c r="A1234" s="11"/>
      <c r="B1234" s="19"/>
      <c r="C1234" s="19"/>
      <c r="D1234" s="23"/>
      <c r="E1234" s="19"/>
      <c r="F1234" s="13">
        <f>IF(B1234="","",IFERROR(INDEX(Leases!$B$2:$B$101,MATCH(B1234,Leases!$A$2:$A$101,0)),""))</f>
      </c>
      <c r="G1234" s="16">
        <f>IF(A1234="","",MONTH(A1234))</f>
      </c>
      <c r="H1234" s="22">
        <f>IF(A1234="",0,IF(YEAR(A1234)&lt;&gt;Properties!$C$5,0,N(D1234)*IFERROR(INDEX(Lists!$B$1:$B$7,MATCH(C1234,Lists!$A$1:$A$7,0)),0)))</f>
      </c>
      <c r="I1234" s="22">
        <f>IF(A1234="",0,IF(YEAR(A1234)&lt;&gt;Properties!$C$5,0,N(D1234)*IFERROR(INDEX(Lists!$C$1:$C$7,MATCH(C1234,Lists!$A$1:$A$7,0)),0)))</f>
      </c>
      <c r="J1234" s="22">
        <f>IF(A1234="",0,IF(YEAR(A1234)&lt;&gt;Properties!$C$5,0,N(D1234)*IFERROR(INDEX(Lists!$D$1:$D$7,MATCH(C1234,Lists!$A$1:$A$7,0)),0)))</f>
      </c>
    </row>
    <row r="1235" spans="1:10" x14ac:dyDescent="0.25">
      <c r="A1235" s="11"/>
      <c r="B1235" s="19"/>
      <c r="C1235" s="19"/>
      <c r="D1235" s="23"/>
      <c r="E1235" s="19"/>
      <c r="F1235" s="13">
        <f>IF(B1235="","",IFERROR(INDEX(Leases!$B$2:$B$101,MATCH(B1235,Leases!$A$2:$A$101,0)),""))</f>
      </c>
      <c r="G1235" s="16">
        <f>IF(A1235="","",MONTH(A1235))</f>
      </c>
      <c r="H1235" s="22">
        <f>IF(A1235="",0,IF(YEAR(A1235)&lt;&gt;Properties!$C$5,0,N(D1235)*IFERROR(INDEX(Lists!$B$1:$B$7,MATCH(C1235,Lists!$A$1:$A$7,0)),0)))</f>
      </c>
      <c r="I1235" s="22">
        <f>IF(A1235="",0,IF(YEAR(A1235)&lt;&gt;Properties!$C$5,0,N(D1235)*IFERROR(INDEX(Lists!$C$1:$C$7,MATCH(C1235,Lists!$A$1:$A$7,0)),0)))</f>
      </c>
      <c r="J1235" s="22">
        <f>IF(A1235="",0,IF(YEAR(A1235)&lt;&gt;Properties!$C$5,0,N(D1235)*IFERROR(INDEX(Lists!$D$1:$D$7,MATCH(C1235,Lists!$A$1:$A$7,0)),0)))</f>
      </c>
    </row>
    <row r="1236" spans="1:10" x14ac:dyDescent="0.25">
      <c r="A1236" s="11"/>
      <c r="B1236" s="19"/>
      <c r="C1236" s="19"/>
      <c r="D1236" s="23"/>
      <c r="E1236" s="19"/>
      <c r="F1236" s="13">
        <f>IF(B1236="","",IFERROR(INDEX(Leases!$B$2:$B$101,MATCH(B1236,Leases!$A$2:$A$101,0)),""))</f>
      </c>
      <c r="G1236" s="16">
        <f>IF(A1236="","",MONTH(A1236))</f>
      </c>
      <c r="H1236" s="22">
        <f>IF(A1236="",0,IF(YEAR(A1236)&lt;&gt;Properties!$C$5,0,N(D1236)*IFERROR(INDEX(Lists!$B$1:$B$7,MATCH(C1236,Lists!$A$1:$A$7,0)),0)))</f>
      </c>
      <c r="I1236" s="22">
        <f>IF(A1236="",0,IF(YEAR(A1236)&lt;&gt;Properties!$C$5,0,N(D1236)*IFERROR(INDEX(Lists!$C$1:$C$7,MATCH(C1236,Lists!$A$1:$A$7,0)),0)))</f>
      </c>
      <c r="J1236" s="22">
        <f>IF(A1236="",0,IF(YEAR(A1236)&lt;&gt;Properties!$C$5,0,N(D1236)*IFERROR(INDEX(Lists!$D$1:$D$7,MATCH(C1236,Lists!$A$1:$A$7,0)),0)))</f>
      </c>
    </row>
    <row r="1237" spans="1:10" x14ac:dyDescent="0.25">
      <c r="A1237" s="11"/>
      <c r="B1237" s="19"/>
      <c r="C1237" s="19"/>
      <c r="D1237" s="23"/>
      <c r="E1237" s="19"/>
      <c r="F1237" s="13">
        <f>IF(B1237="","",IFERROR(INDEX(Leases!$B$2:$B$101,MATCH(B1237,Leases!$A$2:$A$101,0)),""))</f>
      </c>
      <c r="G1237" s="16">
        <f>IF(A1237="","",MONTH(A1237))</f>
      </c>
      <c r="H1237" s="22">
        <f>IF(A1237="",0,IF(YEAR(A1237)&lt;&gt;Properties!$C$5,0,N(D1237)*IFERROR(INDEX(Lists!$B$1:$B$7,MATCH(C1237,Lists!$A$1:$A$7,0)),0)))</f>
      </c>
      <c r="I1237" s="22">
        <f>IF(A1237="",0,IF(YEAR(A1237)&lt;&gt;Properties!$C$5,0,N(D1237)*IFERROR(INDEX(Lists!$C$1:$C$7,MATCH(C1237,Lists!$A$1:$A$7,0)),0)))</f>
      </c>
      <c r="J1237" s="22">
        <f>IF(A1237="",0,IF(YEAR(A1237)&lt;&gt;Properties!$C$5,0,N(D1237)*IFERROR(INDEX(Lists!$D$1:$D$7,MATCH(C1237,Lists!$A$1:$A$7,0)),0)))</f>
      </c>
    </row>
    <row r="1238" spans="1:10" x14ac:dyDescent="0.25">
      <c r="A1238" s="11"/>
      <c r="B1238" s="19"/>
      <c r="C1238" s="19"/>
      <c r="D1238" s="23"/>
      <c r="E1238" s="19"/>
      <c r="F1238" s="13">
        <f>IF(B1238="","",IFERROR(INDEX(Leases!$B$2:$B$101,MATCH(B1238,Leases!$A$2:$A$101,0)),""))</f>
      </c>
      <c r="G1238" s="16">
        <f>IF(A1238="","",MONTH(A1238))</f>
      </c>
      <c r="H1238" s="22">
        <f>IF(A1238="",0,IF(YEAR(A1238)&lt;&gt;Properties!$C$5,0,N(D1238)*IFERROR(INDEX(Lists!$B$1:$B$7,MATCH(C1238,Lists!$A$1:$A$7,0)),0)))</f>
      </c>
      <c r="I1238" s="22">
        <f>IF(A1238="",0,IF(YEAR(A1238)&lt;&gt;Properties!$C$5,0,N(D1238)*IFERROR(INDEX(Lists!$C$1:$C$7,MATCH(C1238,Lists!$A$1:$A$7,0)),0)))</f>
      </c>
      <c r="J1238" s="22">
        <f>IF(A1238="",0,IF(YEAR(A1238)&lt;&gt;Properties!$C$5,0,N(D1238)*IFERROR(INDEX(Lists!$D$1:$D$7,MATCH(C1238,Lists!$A$1:$A$7,0)),0)))</f>
      </c>
    </row>
    <row r="1239" spans="1:10" x14ac:dyDescent="0.25">
      <c r="A1239" s="11"/>
      <c r="B1239" s="19"/>
      <c r="C1239" s="19"/>
      <c r="D1239" s="23"/>
      <c r="E1239" s="19"/>
      <c r="F1239" s="13">
        <f>IF(B1239="","",IFERROR(INDEX(Leases!$B$2:$B$101,MATCH(B1239,Leases!$A$2:$A$101,0)),""))</f>
      </c>
      <c r="G1239" s="16">
        <f>IF(A1239="","",MONTH(A1239))</f>
      </c>
      <c r="H1239" s="22">
        <f>IF(A1239="",0,IF(YEAR(A1239)&lt;&gt;Properties!$C$5,0,N(D1239)*IFERROR(INDEX(Lists!$B$1:$B$7,MATCH(C1239,Lists!$A$1:$A$7,0)),0)))</f>
      </c>
      <c r="I1239" s="22">
        <f>IF(A1239="",0,IF(YEAR(A1239)&lt;&gt;Properties!$C$5,0,N(D1239)*IFERROR(INDEX(Lists!$C$1:$C$7,MATCH(C1239,Lists!$A$1:$A$7,0)),0)))</f>
      </c>
      <c r="J1239" s="22">
        <f>IF(A1239="",0,IF(YEAR(A1239)&lt;&gt;Properties!$C$5,0,N(D1239)*IFERROR(INDEX(Lists!$D$1:$D$7,MATCH(C1239,Lists!$A$1:$A$7,0)),0)))</f>
      </c>
    </row>
    <row r="1240" spans="1:10" x14ac:dyDescent="0.25">
      <c r="A1240" s="11"/>
      <c r="B1240" s="19"/>
      <c r="C1240" s="19"/>
      <c r="D1240" s="23"/>
      <c r="E1240" s="19"/>
      <c r="F1240" s="13">
        <f>IF(B1240="","",IFERROR(INDEX(Leases!$B$2:$B$101,MATCH(B1240,Leases!$A$2:$A$101,0)),""))</f>
      </c>
      <c r="G1240" s="16">
        <f>IF(A1240="","",MONTH(A1240))</f>
      </c>
      <c r="H1240" s="22">
        <f>IF(A1240="",0,IF(YEAR(A1240)&lt;&gt;Properties!$C$5,0,N(D1240)*IFERROR(INDEX(Lists!$B$1:$B$7,MATCH(C1240,Lists!$A$1:$A$7,0)),0)))</f>
      </c>
      <c r="I1240" s="22">
        <f>IF(A1240="",0,IF(YEAR(A1240)&lt;&gt;Properties!$C$5,0,N(D1240)*IFERROR(INDEX(Lists!$C$1:$C$7,MATCH(C1240,Lists!$A$1:$A$7,0)),0)))</f>
      </c>
      <c r="J1240" s="22">
        <f>IF(A1240="",0,IF(YEAR(A1240)&lt;&gt;Properties!$C$5,0,N(D1240)*IFERROR(INDEX(Lists!$D$1:$D$7,MATCH(C1240,Lists!$A$1:$A$7,0)),0)))</f>
      </c>
    </row>
    <row r="1241" spans="1:10" x14ac:dyDescent="0.25">
      <c r="A1241" s="11"/>
      <c r="B1241" s="19"/>
      <c r="C1241" s="19"/>
      <c r="D1241" s="23"/>
      <c r="E1241" s="19"/>
      <c r="F1241" s="13">
        <f>IF(B1241="","",IFERROR(INDEX(Leases!$B$2:$B$101,MATCH(B1241,Leases!$A$2:$A$101,0)),""))</f>
      </c>
      <c r="G1241" s="16">
        <f>IF(A1241="","",MONTH(A1241))</f>
      </c>
      <c r="H1241" s="22">
        <f>IF(A1241="",0,IF(YEAR(A1241)&lt;&gt;Properties!$C$5,0,N(D1241)*IFERROR(INDEX(Lists!$B$1:$B$7,MATCH(C1241,Lists!$A$1:$A$7,0)),0)))</f>
      </c>
      <c r="I1241" s="22">
        <f>IF(A1241="",0,IF(YEAR(A1241)&lt;&gt;Properties!$C$5,0,N(D1241)*IFERROR(INDEX(Lists!$C$1:$C$7,MATCH(C1241,Lists!$A$1:$A$7,0)),0)))</f>
      </c>
      <c r="J1241" s="22">
        <f>IF(A1241="",0,IF(YEAR(A1241)&lt;&gt;Properties!$C$5,0,N(D1241)*IFERROR(INDEX(Lists!$D$1:$D$7,MATCH(C1241,Lists!$A$1:$A$7,0)),0)))</f>
      </c>
    </row>
    <row r="1242" spans="1:10" x14ac:dyDescent="0.25">
      <c r="A1242" s="11"/>
      <c r="B1242" s="19"/>
      <c r="C1242" s="19"/>
      <c r="D1242" s="23"/>
      <c r="E1242" s="19"/>
      <c r="F1242" s="13">
        <f>IF(B1242="","",IFERROR(INDEX(Leases!$B$2:$B$101,MATCH(B1242,Leases!$A$2:$A$101,0)),""))</f>
      </c>
      <c r="G1242" s="16">
        <f>IF(A1242="","",MONTH(A1242))</f>
      </c>
      <c r="H1242" s="22">
        <f>IF(A1242="",0,IF(YEAR(A1242)&lt;&gt;Properties!$C$5,0,N(D1242)*IFERROR(INDEX(Lists!$B$1:$B$7,MATCH(C1242,Lists!$A$1:$A$7,0)),0)))</f>
      </c>
      <c r="I1242" s="22">
        <f>IF(A1242="",0,IF(YEAR(A1242)&lt;&gt;Properties!$C$5,0,N(D1242)*IFERROR(INDEX(Lists!$C$1:$C$7,MATCH(C1242,Lists!$A$1:$A$7,0)),0)))</f>
      </c>
      <c r="J1242" s="22">
        <f>IF(A1242="",0,IF(YEAR(A1242)&lt;&gt;Properties!$C$5,0,N(D1242)*IFERROR(INDEX(Lists!$D$1:$D$7,MATCH(C1242,Lists!$A$1:$A$7,0)),0)))</f>
      </c>
    </row>
    <row r="1243" spans="1:10" x14ac:dyDescent="0.25">
      <c r="A1243" s="11"/>
      <c r="B1243" s="19"/>
      <c r="C1243" s="19"/>
      <c r="D1243" s="23"/>
      <c r="E1243" s="19"/>
      <c r="F1243" s="13">
        <f>IF(B1243="","",IFERROR(INDEX(Leases!$B$2:$B$101,MATCH(B1243,Leases!$A$2:$A$101,0)),""))</f>
      </c>
      <c r="G1243" s="16">
        <f>IF(A1243="","",MONTH(A1243))</f>
      </c>
      <c r="H1243" s="22">
        <f>IF(A1243="",0,IF(YEAR(A1243)&lt;&gt;Properties!$C$5,0,N(D1243)*IFERROR(INDEX(Lists!$B$1:$B$7,MATCH(C1243,Lists!$A$1:$A$7,0)),0)))</f>
      </c>
      <c r="I1243" s="22">
        <f>IF(A1243="",0,IF(YEAR(A1243)&lt;&gt;Properties!$C$5,0,N(D1243)*IFERROR(INDEX(Lists!$C$1:$C$7,MATCH(C1243,Lists!$A$1:$A$7,0)),0)))</f>
      </c>
      <c r="J1243" s="22">
        <f>IF(A1243="",0,IF(YEAR(A1243)&lt;&gt;Properties!$C$5,0,N(D1243)*IFERROR(INDEX(Lists!$D$1:$D$7,MATCH(C1243,Lists!$A$1:$A$7,0)),0)))</f>
      </c>
    </row>
    <row r="1244" spans="1:10" x14ac:dyDescent="0.25">
      <c r="A1244" s="11"/>
      <c r="B1244" s="19"/>
      <c r="C1244" s="19"/>
      <c r="D1244" s="23"/>
      <c r="E1244" s="19"/>
      <c r="F1244" s="13">
        <f>IF(B1244="","",IFERROR(INDEX(Leases!$B$2:$B$101,MATCH(B1244,Leases!$A$2:$A$101,0)),""))</f>
      </c>
      <c r="G1244" s="16">
        <f>IF(A1244="","",MONTH(A1244))</f>
      </c>
      <c r="H1244" s="22">
        <f>IF(A1244="",0,IF(YEAR(A1244)&lt;&gt;Properties!$C$5,0,N(D1244)*IFERROR(INDEX(Lists!$B$1:$B$7,MATCH(C1244,Lists!$A$1:$A$7,0)),0)))</f>
      </c>
      <c r="I1244" s="22">
        <f>IF(A1244="",0,IF(YEAR(A1244)&lt;&gt;Properties!$C$5,0,N(D1244)*IFERROR(INDEX(Lists!$C$1:$C$7,MATCH(C1244,Lists!$A$1:$A$7,0)),0)))</f>
      </c>
      <c r="J1244" s="22">
        <f>IF(A1244="",0,IF(YEAR(A1244)&lt;&gt;Properties!$C$5,0,N(D1244)*IFERROR(INDEX(Lists!$D$1:$D$7,MATCH(C1244,Lists!$A$1:$A$7,0)),0)))</f>
      </c>
    </row>
    <row r="1245" spans="1:10" x14ac:dyDescent="0.25">
      <c r="A1245" s="11"/>
      <c r="B1245" s="19"/>
      <c r="C1245" s="19"/>
      <c r="D1245" s="23"/>
      <c r="E1245" s="19"/>
      <c r="F1245" s="13">
        <f>IF(B1245="","",IFERROR(INDEX(Leases!$B$2:$B$101,MATCH(B1245,Leases!$A$2:$A$101,0)),""))</f>
      </c>
      <c r="G1245" s="16">
        <f>IF(A1245="","",MONTH(A1245))</f>
      </c>
      <c r="H1245" s="22">
        <f>IF(A1245="",0,IF(YEAR(A1245)&lt;&gt;Properties!$C$5,0,N(D1245)*IFERROR(INDEX(Lists!$B$1:$B$7,MATCH(C1245,Lists!$A$1:$A$7,0)),0)))</f>
      </c>
      <c r="I1245" s="22">
        <f>IF(A1245="",0,IF(YEAR(A1245)&lt;&gt;Properties!$C$5,0,N(D1245)*IFERROR(INDEX(Lists!$C$1:$C$7,MATCH(C1245,Lists!$A$1:$A$7,0)),0)))</f>
      </c>
      <c r="J1245" s="22">
        <f>IF(A1245="",0,IF(YEAR(A1245)&lt;&gt;Properties!$C$5,0,N(D1245)*IFERROR(INDEX(Lists!$D$1:$D$7,MATCH(C1245,Lists!$A$1:$A$7,0)),0)))</f>
      </c>
    </row>
    <row r="1246" spans="1:10" x14ac:dyDescent="0.25">
      <c r="A1246" s="11"/>
      <c r="B1246" s="19"/>
      <c r="C1246" s="19"/>
      <c r="D1246" s="23"/>
      <c r="E1246" s="19"/>
      <c r="F1246" s="13">
        <f>IF(B1246="","",IFERROR(INDEX(Leases!$B$2:$B$101,MATCH(B1246,Leases!$A$2:$A$101,0)),""))</f>
      </c>
      <c r="G1246" s="16">
        <f>IF(A1246="","",MONTH(A1246))</f>
      </c>
      <c r="H1246" s="22">
        <f>IF(A1246="",0,IF(YEAR(A1246)&lt;&gt;Properties!$C$5,0,N(D1246)*IFERROR(INDEX(Lists!$B$1:$B$7,MATCH(C1246,Lists!$A$1:$A$7,0)),0)))</f>
      </c>
      <c r="I1246" s="22">
        <f>IF(A1246="",0,IF(YEAR(A1246)&lt;&gt;Properties!$C$5,0,N(D1246)*IFERROR(INDEX(Lists!$C$1:$C$7,MATCH(C1246,Lists!$A$1:$A$7,0)),0)))</f>
      </c>
      <c r="J1246" s="22">
        <f>IF(A1246="",0,IF(YEAR(A1246)&lt;&gt;Properties!$C$5,0,N(D1246)*IFERROR(INDEX(Lists!$D$1:$D$7,MATCH(C1246,Lists!$A$1:$A$7,0)),0)))</f>
      </c>
    </row>
    <row r="1247" spans="1:10" x14ac:dyDescent="0.25">
      <c r="A1247" s="11"/>
      <c r="B1247" s="19"/>
      <c r="C1247" s="19"/>
      <c r="D1247" s="23"/>
      <c r="E1247" s="19"/>
      <c r="F1247" s="13">
        <f>IF(B1247="","",IFERROR(INDEX(Leases!$B$2:$B$101,MATCH(B1247,Leases!$A$2:$A$101,0)),""))</f>
      </c>
      <c r="G1247" s="16">
        <f>IF(A1247="","",MONTH(A1247))</f>
      </c>
      <c r="H1247" s="22">
        <f>IF(A1247="",0,IF(YEAR(A1247)&lt;&gt;Properties!$C$5,0,N(D1247)*IFERROR(INDEX(Lists!$B$1:$B$7,MATCH(C1247,Lists!$A$1:$A$7,0)),0)))</f>
      </c>
      <c r="I1247" s="22">
        <f>IF(A1247="",0,IF(YEAR(A1247)&lt;&gt;Properties!$C$5,0,N(D1247)*IFERROR(INDEX(Lists!$C$1:$C$7,MATCH(C1247,Lists!$A$1:$A$7,0)),0)))</f>
      </c>
      <c r="J1247" s="22">
        <f>IF(A1247="",0,IF(YEAR(A1247)&lt;&gt;Properties!$C$5,0,N(D1247)*IFERROR(INDEX(Lists!$D$1:$D$7,MATCH(C1247,Lists!$A$1:$A$7,0)),0)))</f>
      </c>
    </row>
    <row r="1248" spans="1:10" x14ac:dyDescent="0.25">
      <c r="A1248" s="11"/>
      <c r="B1248" s="19"/>
      <c r="C1248" s="19"/>
      <c r="D1248" s="23"/>
      <c r="E1248" s="19"/>
      <c r="F1248" s="13">
        <f>IF(B1248="","",IFERROR(INDEX(Leases!$B$2:$B$101,MATCH(B1248,Leases!$A$2:$A$101,0)),""))</f>
      </c>
      <c r="G1248" s="16">
        <f>IF(A1248="","",MONTH(A1248))</f>
      </c>
      <c r="H1248" s="22">
        <f>IF(A1248="",0,IF(YEAR(A1248)&lt;&gt;Properties!$C$5,0,N(D1248)*IFERROR(INDEX(Lists!$B$1:$B$7,MATCH(C1248,Lists!$A$1:$A$7,0)),0)))</f>
      </c>
      <c r="I1248" s="22">
        <f>IF(A1248="",0,IF(YEAR(A1248)&lt;&gt;Properties!$C$5,0,N(D1248)*IFERROR(INDEX(Lists!$C$1:$C$7,MATCH(C1248,Lists!$A$1:$A$7,0)),0)))</f>
      </c>
      <c r="J1248" s="22">
        <f>IF(A1248="",0,IF(YEAR(A1248)&lt;&gt;Properties!$C$5,0,N(D1248)*IFERROR(INDEX(Lists!$D$1:$D$7,MATCH(C1248,Lists!$A$1:$A$7,0)),0)))</f>
      </c>
    </row>
    <row r="1249" spans="1:10" x14ac:dyDescent="0.25">
      <c r="A1249" s="11"/>
      <c r="B1249" s="19"/>
      <c r="C1249" s="19"/>
      <c r="D1249" s="23"/>
      <c r="E1249" s="19"/>
      <c r="F1249" s="13">
        <f>IF(B1249="","",IFERROR(INDEX(Leases!$B$2:$B$101,MATCH(B1249,Leases!$A$2:$A$101,0)),""))</f>
      </c>
      <c r="G1249" s="16">
        <f>IF(A1249="","",MONTH(A1249))</f>
      </c>
      <c r="H1249" s="22">
        <f>IF(A1249="",0,IF(YEAR(A1249)&lt;&gt;Properties!$C$5,0,N(D1249)*IFERROR(INDEX(Lists!$B$1:$B$7,MATCH(C1249,Lists!$A$1:$A$7,0)),0)))</f>
      </c>
      <c r="I1249" s="22">
        <f>IF(A1249="",0,IF(YEAR(A1249)&lt;&gt;Properties!$C$5,0,N(D1249)*IFERROR(INDEX(Lists!$C$1:$C$7,MATCH(C1249,Lists!$A$1:$A$7,0)),0)))</f>
      </c>
      <c r="J1249" s="22">
        <f>IF(A1249="",0,IF(YEAR(A1249)&lt;&gt;Properties!$C$5,0,N(D1249)*IFERROR(INDEX(Lists!$D$1:$D$7,MATCH(C1249,Lists!$A$1:$A$7,0)),0)))</f>
      </c>
    </row>
    <row r="1250" spans="1:10" x14ac:dyDescent="0.25">
      <c r="A1250" s="11"/>
      <c r="B1250" s="19"/>
      <c r="C1250" s="19"/>
      <c r="D1250" s="23"/>
      <c r="E1250" s="19"/>
      <c r="F1250" s="13">
        <f>IF(B1250="","",IFERROR(INDEX(Leases!$B$2:$B$101,MATCH(B1250,Leases!$A$2:$A$101,0)),""))</f>
      </c>
      <c r="G1250" s="16">
        <f>IF(A1250="","",MONTH(A1250))</f>
      </c>
      <c r="H1250" s="22">
        <f>IF(A1250="",0,IF(YEAR(A1250)&lt;&gt;Properties!$C$5,0,N(D1250)*IFERROR(INDEX(Lists!$B$1:$B$7,MATCH(C1250,Lists!$A$1:$A$7,0)),0)))</f>
      </c>
      <c r="I1250" s="22">
        <f>IF(A1250="",0,IF(YEAR(A1250)&lt;&gt;Properties!$C$5,0,N(D1250)*IFERROR(INDEX(Lists!$C$1:$C$7,MATCH(C1250,Lists!$A$1:$A$7,0)),0)))</f>
      </c>
      <c r="J1250" s="22">
        <f>IF(A1250="",0,IF(YEAR(A1250)&lt;&gt;Properties!$C$5,0,N(D1250)*IFERROR(INDEX(Lists!$D$1:$D$7,MATCH(C1250,Lists!$A$1:$A$7,0)),0)))</f>
      </c>
    </row>
    <row r="1251" spans="1:10" x14ac:dyDescent="0.25">
      <c r="A1251" s="11"/>
      <c r="B1251" s="19"/>
      <c r="C1251" s="19"/>
      <c r="D1251" s="23"/>
      <c r="E1251" s="19"/>
      <c r="F1251" s="13">
        <f>IF(B1251="","",IFERROR(INDEX(Leases!$B$2:$B$101,MATCH(B1251,Leases!$A$2:$A$101,0)),""))</f>
      </c>
      <c r="G1251" s="16">
        <f>IF(A1251="","",MONTH(A1251))</f>
      </c>
      <c r="H1251" s="22">
        <f>IF(A1251="",0,IF(YEAR(A1251)&lt;&gt;Properties!$C$5,0,N(D1251)*IFERROR(INDEX(Lists!$B$1:$B$7,MATCH(C1251,Lists!$A$1:$A$7,0)),0)))</f>
      </c>
      <c r="I1251" s="22">
        <f>IF(A1251="",0,IF(YEAR(A1251)&lt;&gt;Properties!$C$5,0,N(D1251)*IFERROR(INDEX(Lists!$C$1:$C$7,MATCH(C1251,Lists!$A$1:$A$7,0)),0)))</f>
      </c>
      <c r="J1251" s="22">
        <f>IF(A1251="",0,IF(YEAR(A1251)&lt;&gt;Properties!$C$5,0,N(D1251)*IFERROR(INDEX(Lists!$D$1:$D$7,MATCH(C1251,Lists!$A$1:$A$7,0)),0)))</f>
      </c>
    </row>
    <row r="1252" spans="1:10" x14ac:dyDescent="0.25">
      <c r="A1252" s="11"/>
      <c r="B1252" s="19"/>
      <c r="C1252" s="19"/>
      <c r="D1252" s="23"/>
      <c r="E1252" s="19"/>
      <c r="F1252" s="13">
        <f>IF(B1252="","",IFERROR(INDEX(Leases!$B$2:$B$101,MATCH(B1252,Leases!$A$2:$A$101,0)),""))</f>
      </c>
      <c r="G1252" s="16">
        <f>IF(A1252="","",MONTH(A1252))</f>
      </c>
      <c r="H1252" s="22">
        <f>IF(A1252="",0,IF(YEAR(A1252)&lt;&gt;Properties!$C$5,0,N(D1252)*IFERROR(INDEX(Lists!$B$1:$B$7,MATCH(C1252,Lists!$A$1:$A$7,0)),0)))</f>
      </c>
      <c r="I1252" s="22">
        <f>IF(A1252="",0,IF(YEAR(A1252)&lt;&gt;Properties!$C$5,0,N(D1252)*IFERROR(INDEX(Lists!$C$1:$C$7,MATCH(C1252,Lists!$A$1:$A$7,0)),0)))</f>
      </c>
      <c r="J1252" s="22">
        <f>IF(A1252="",0,IF(YEAR(A1252)&lt;&gt;Properties!$C$5,0,N(D1252)*IFERROR(INDEX(Lists!$D$1:$D$7,MATCH(C1252,Lists!$A$1:$A$7,0)),0)))</f>
      </c>
    </row>
    <row r="1253" spans="1:10" x14ac:dyDescent="0.25">
      <c r="A1253" s="11"/>
      <c r="B1253" s="19"/>
      <c r="C1253" s="19"/>
      <c r="D1253" s="23"/>
      <c r="E1253" s="19"/>
      <c r="F1253" s="13">
        <f>IF(B1253="","",IFERROR(INDEX(Leases!$B$2:$B$101,MATCH(B1253,Leases!$A$2:$A$101,0)),""))</f>
      </c>
      <c r="G1253" s="16">
        <f>IF(A1253="","",MONTH(A1253))</f>
      </c>
      <c r="H1253" s="22">
        <f>IF(A1253="",0,IF(YEAR(A1253)&lt;&gt;Properties!$C$5,0,N(D1253)*IFERROR(INDEX(Lists!$B$1:$B$7,MATCH(C1253,Lists!$A$1:$A$7,0)),0)))</f>
      </c>
      <c r="I1253" s="22">
        <f>IF(A1253="",0,IF(YEAR(A1253)&lt;&gt;Properties!$C$5,0,N(D1253)*IFERROR(INDEX(Lists!$C$1:$C$7,MATCH(C1253,Lists!$A$1:$A$7,0)),0)))</f>
      </c>
      <c r="J1253" s="22">
        <f>IF(A1253="",0,IF(YEAR(A1253)&lt;&gt;Properties!$C$5,0,N(D1253)*IFERROR(INDEX(Lists!$D$1:$D$7,MATCH(C1253,Lists!$A$1:$A$7,0)),0)))</f>
      </c>
    </row>
    <row r="1254" spans="1:10" x14ac:dyDescent="0.25">
      <c r="A1254" s="11"/>
      <c r="B1254" s="19"/>
      <c r="C1254" s="19"/>
      <c r="D1254" s="23"/>
      <c r="E1254" s="19"/>
      <c r="F1254" s="13">
        <f>IF(B1254="","",IFERROR(INDEX(Leases!$B$2:$B$101,MATCH(B1254,Leases!$A$2:$A$101,0)),""))</f>
      </c>
      <c r="G1254" s="16">
        <f>IF(A1254="","",MONTH(A1254))</f>
      </c>
      <c r="H1254" s="22">
        <f>IF(A1254="",0,IF(YEAR(A1254)&lt;&gt;Properties!$C$5,0,N(D1254)*IFERROR(INDEX(Lists!$B$1:$B$7,MATCH(C1254,Lists!$A$1:$A$7,0)),0)))</f>
      </c>
      <c r="I1254" s="22">
        <f>IF(A1254="",0,IF(YEAR(A1254)&lt;&gt;Properties!$C$5,0,N(D1254)*IFERROR(INDEX(Lists!$C$1:$C$7,MATCH(C1254,Lists!$A$1:$A$7,0)),0)))</f>
      </c>
      <c r="J1254" s="22">
        <f>IF(A1254="",0,IF(YEAR(A1254)&lt;&gt;Properties!$C$5,0,N(D1254)*IFERROR(INDEX(Lists!$D$1:$D$7,MATCH(C1254,Lists!$A$1:$A$7,0)),0)))</f>
      </c>
    </row>
    <row r="1255" spans="1:10" x14ac:dyDescent="0.25">
      <c r="A1255" s="11"/>
      <c r="B1255" s="19"/>
      <c r="C1255" s="19"/>
      <c r="D1255" s="23"/>
      <c r="E1255" s="19"/>
      <c r="F1255" s="13">
        <f>IF(B1255="","",IFERROR(INDEX(Leases!$B$2:$B$101,MATCH(B1255,Leases!$A$2:$A$101,0)),""))</f>
      </c>
      <c r="G1255" s="16">
        <f>IF(A1255="","",MONTH(A1255))</f>
      </c>
      <c r="H1255" s="22">
        <f>IF(A1255="",0,IF(YEAR(A1255)&lt;&gt;Properties!$C$5,0,N(D1255)*IFERROR(INDEX(Lists!$B$1:$B$7,MATCH(C1255,Lists!$A$1:$A$7,0)),0)))</f>
      </c>
      <c r="I1255" s="22">
        <f>IF(A1255="",0,IF(YEAR(A1255)&lt;&gt;Properties!$C$5,0,N(D1255)*IFERROR(INDEX(Lists!$C$1:$C$7,MATCH(C1255,Lists!$A$1:$A$7,0)),0)))</f>
      </c>
      <c r="J1255" s="22">
        <f>IF(A1255="",0,IF(YEAR(A1255)&lt;&gt;Properties!$C$5,0,N(D1255)*IFERROR(INDEX(Lists!$D$1:$D$7,MATCH(C1255,Lists!$A$1:$A$7,0)),0)))</f>
      </c>
    </row>
    <row r="1256" spans="1:10" x14ac:dyDescent="0.25">
      <c r="A1256" s="11"/>
      <c r="B1256" s="19"/>
      <c r="C1256" s="19"/>
      <c r="D1256" s="23"/>
      <c r="E1256" s="19"/>
      <c r="F1256" s="13">
        <f>IF(B1256="","",IFERROR(INDEX(Leases!$B$2:$B$101,MATCH(B1256,Leases!$A$2:$A$101,0)),""))</f>
      </c>
      <c r="G1256" s="16">
        <f>IF(A1256="","",MONTH(A1256))</f>
      </c>
      <c r="H1256" s="22">
        <f>IF(A1256="",0,IF(YEAR(A1256)&lt;&gt;Properties!$C$5,0,N(D1256)*IFERROR(INDEX(Lists!$B$1:$B$7,MATCH(C1256,Lists!$A$1:$A$7,0)),0)))</f>
      </c>
      <c r="I1256" s="22">
        <f>IF(A1256="",0,IF(YEAR(A1256)&lt;&gt;Properties!$C$5,0,N(D1256)*IFERROR(INDEX(Lists!$C$1:$C$7,MATCH(C1256,Lists!$A$1:$A$7,0)),0)))</f>
      </c>
      <c r="J1256" s="22">
        <f>IF(A1256="",0,IF(YEAR(A1256)&lt;&gt;Properties!$C$5,0,N(D1256)*IFERROR(INDEX(Lists!$D$1:$D$7,MATCH(C1256,Lists!$A$1:$A$7,0)),0)))</f>
      </c>
    </row>
    <row r="1257" spans="1:10" x14ac:dyDescent="0.25">
      <c r="A1257" s="11"/>
      <c r="B1257" s="19"/>
      <c r="C1257" s="19"/>
      <c r="D1257" s="23"/>
      <c r="E1257" s="19"/>
      <c r="F1257" s="13">
        <f>IF(B1257="","",IFERROR(INDEX(Leases!$B$2:$B$101,MATCH(B1257,Leases!$A$2:$A$101,0)),""))</f>
      </c>
      <c r="G1257" s="16">
        <f>IF(A1257="","",MONTH(A1257))</f>
      </c>
      <c r="H1257" s="22">
        <f>IF(A1257="",0,IF(YEAR(A1257)&lt;&gt;Properties!$C$5,0,N(D1257)*IFERROR(INDEX(Lists!$B$1:$B$7,MATCH(C1257,Lists!$A$1:$A$7,0)),0)))</f>
      </c>
      <c r="I1257" s="22">
        <f>IF(A1257="",0,IF(YEAR(A1257)&lt;&gt;Properties!$C$5,0,N(D1257)*IFERROR(INDEX(Lists!$C$1:$C$7,MATCH(C1257,Lists!$A$1:$A$7,0)),0)))</f>
      </c>
      <c r="J1257" s="22">
        <f>IF(A1257="",0,IF(YEAR(A1257)&lt;&gt;Properties!$C$5,0,N(D1257)*IFERROR(INDEX(Lists!$D$1:$D$7,MATCH(C1257,Lists!$A$1:$A$7,0)),0)))</f>
      </c>
    </row>
    <row r="1258" spans="1:10" x14ac:dyDescent="0.25">
      <c r="A1258" s="11"/>
      <c r="B1258" s="19"/>
      <c r="C1258" s="19"/>
      <c r="D1258" s="23"/>
      <c r="E1258" s="19"/>
      <c r="F1258" s="13">
        <f>IF(B1258="","",IFERROR(INDEX(Leases!$B$2:$B$101,MATCH(B1258,Leases!$A$2:$A$101,0)),""))</f>
      </c>
      <c r="G1258" s="16">
        <f>IF(A1258="","",MONTH(A1258))</f>
      </c>
      <c r="H1258" s="22">
        <f>IF(A1258="",0,IF(YEAR(A1258)&lt;&gt;Properties!$C$5,0,N(D1258)*IFERROR(INDEX(Lists!$B$1:$B$7,MATCH(C1258,Lists!$A$1:$A$7,0)),0)))</f>
      </c>
      <c r="I1258" s="22">
        <f>IF(A1258="",0,IF(YEAR(A1258)&lt;&gt;Properties!$C$5,0,N(D1258)*IFERROR(INDEX(Lists!$C$1:$C$7,MATCH(C1258,Lists!$A$1:$A$7,0)),0)))</f>
      </c>
      <c r="J1258" s="22">
        <f>IF(A1258="",0,IF(YEAR(A1258)&lt;&gt;Properties!$C$5,0,N(D1258)*IFERROR(INDEX(Lists!$D$1:$D$7,MATCH(C1258,Lists!$A$1:$A$7,0)),0)))</f>
      </c>
    </row>
    <row r="1259" spans="1:10" x14ac:dyDescent="0.25">
      <c r="A1259" s="11"/>
      <c r="B1259" s="19"/>
      <c r="C1259" s="19"/>
      <c r="D1259" s="23"/>
      <c r="E1259" s="19"/>
      <c r="F1259" s="13">
        <f>IF(B1259="","",IFERROR(INDEX(Leases!$B$2:$B$101,MATCH(B1259,Leases!$A$2:$A$101,0)),""))</f>
      </c>
      <c r="G1259" s="16">
        <f>IF(A1259="","",MONTH(A1259))</f>
      </c>
      <c r="H1259" s="22">
        <f>IF(A1259="",0,IF(YEAR(A1259)&lt;&gt;Properties!$C$5,0,N(D1259)*IFERROR(INDEX(Lists!$B$1:$B$7,MATCH(C1259,Lists!$A$1:$A$7,0)),0)))</f>
      </c>
      <c r="I1259" s="22">
        <f>IF(A1259="",0,IF(YEAR(A1259)&lt;&gt;Properties!$C$5,0,N(D1259)*IFERROR(INDEX(Lists!$C$1:$C$7,MATCH(C1259,Lists!$A$1:$A$7,0)),0)))</f>
      </c>
      <c r="J1259" s="22">
        <f>IF(A1259="",0,IF(YEAR(A1259)&lt;&gt;Properties!$C$5,0,N(D1259)*IFERROR(INDEX(Lists!$D$1:$D$7,MATCH(C1259,Lists!$A$1:$A$7,0)),0)))</f>
      </c>
    </row>
    <row r="1260" spans="1:10" x14ac:dyDescent="0.25">
      <c r="A1260" s="11"/>
      <c r="B1260" s="19"/>
      <c r="C1260" s="19"/>
      <c r="D1260" s="23"/>
      <c r="E1260" s="19"/>
      <c r="F1260" s="13">
        <f>IF(B1260="","",IFERROR(INDEX(Leases!$B$2:$B$101,MATCH(B1260,Leases!$A$2:$A$101,0)),""))</f>
      </c>
      <c r="G1260" s="16">
        <f>IF(A1260="","",MONTH(A1260))</f>
      </c>
      <c r="H1260" s="22">
        <f>IF(A1260="",0,IF(YEAR(A1260)&lt;&gt;Properties!$C$5,0,N(D1260)*IFERROR(INDEX(Lists!$B$1:$B$7,MATCH(C1260,Lists!$A$1:$A$7,0)),0)))</f>
      </c>
      <c r="I1260" s="22">
        <f>IF(A1260="",0,IF(YEAR(A1260)&lt;&gt;Properties!$C$5,0,N(D1260)*IFERROR(INDEX(Lists!$C$1:$C$7,MATCH(C1260,Lists!$A$1:$A$7,0)),0)))</f>
      </c>
      <c r="J1260" s="22">
        <f>IF(A1260="",0,IF(YEAR(A1260)&lt;&gt;Properties!$C$5,0,N(D1260)*IFERROR(INDEX(Lists!$D$1:$D$7,MATCH(C1260,Lists!$A$1:$A$7,0)),0)))</f>
      </c>
    </row>
    <row r="1261" spans="1:10" x14ac:dyDescent="0.25">
      <c r="A1261" s="11"/>
      <c r="B1261" s="19"/>
      <c r="C1261" s="19"/>
      <c r="D1261" s="23"/>
      <c r="E1261" s="19"/>
      <c r="F1261" s="13">
        <f>IF(B1261="","",IFERROR(INDEX(Leases!$B$2:$B$101,MATCH(B1261,Leases!$A$2:$A$101,0)),""))</f>
      </c>
      <c r="G1261" s="16">
        <f>IF(A1261="","",MONTH(A1261))</f>
      </c>
      <c r="H1261" s="22">
        <f>IF(A1261="",0,IF(YEAR(A1261)&lt;&gt;Properties!$C$5,0,N(D1261)*IFERROR(INDEX(Lists!$B$1:$B$7,MATCH(C1261,Lists!$A$1:$A$7,0)),0)))</f>
      </c>
      <c r="I1261" s="22">
        <f>IF(A1261="",0,IF(YEAR(A1261)&lt;&gt;Properties!$C$5,0,N(D1261)*IFERROR(INDEX(Lists!$C$1:$C$7,MATCH(C1261,Lists!$A$1:$A$7,0)),0)))</f>
      </c>
      <c r="J1261" s="22">
        <f>IF(A1261="",0,IF(YEAR(A1261)&lt;&gt;Properties!$C$5,0,N(D1261)*IFERROR(INDEX(Lists!$D$1:$D$7,MATCH(C1261,Lists!$A$1:$A$7,0)),0)))</f>
      </c>
    </row>
    <row r="1262" spans="1:10" x14ac:dyDescent="0.25">
      <c r="A1262" s="11"/>
      <c r="B1262" s="19"/>
      <c r="C1262" s="19"/>
      <c r="D1262" s="23"/>
      <c r="E1262" s="19"/>
      <c r="F1262" s="13">
        <f>IF(B1262="","",IFERROR(INDEX(Leases!$B$2:$B$101,MATCH(B1262,Leases!$A$2:$A$101,0)),""))</f>
      </c>
      <c r="G1262" s="16">
        <f>IF(A1262="","",MONTH(A1262))</f>
      </c>
      <c r="H1262" s="22">
        <f>IF(A1262="",0,IF(YEAR(A1262)&lt;&gt;Properties!$C$5,0,N(D1262)*IFERROR(INDEX(Lists!$B$1:$B$7,MATCH(C1262,Lists!$A$1:$A$7,0)),0)))</f>
      </c>
      <c r="I1262" s="22">
        <f>IF(A1262="",0,IF(YEAR(A1262)&lt;&gt;Properties!$C$5,0,N(D1262)*IFERROR(INDEX(Lists!$C$1:$C$7,MATCH(C1262,Lists!$A$1:$A$7,0)),0)))</f>
      </c>
      <c r="J1262" s="22">
        <f>IF(A1262="",0,IF(YEAR(A1262)&lt;&gt;Properties!$C$5,0,N(D1262)*IFERROR(INDEX(Lists!$D$1:$D$7,MATCH(C1262,Lists!$A$1:$A$7,0)),0)))</f>
      </c>
    </row>
    <row r="1263" spans="1:10" x14ac:dyDescent="0.25">
      <c r="A1263" s="11"/>
      <c r="B1263" s="19"/>
      <c r="C1263" s="19"/>
      <c r="D1263" s="23"/>
      <c r="E1263" s="19"/>
      <c r="F1263" s="13">
        <f>IF(B1263="","",IFERROR(INDEX(Leases!$B$2:$B$101,MATCH(B1263,Leases!$A$2:$A$101,0)),""))</f>
      </c>
      <c r="G1263" s="16">
        <f>IF(A1263="","",MONTH(A1263))</f>
      </c>
      <c r="H1263" s="22">
        <f>IF(A1263="",0,IF(YEAR(A1263)&lt;&gt;Properties!$C$5,0,N(D1263)*IFERROR(INDEX(Lists!$B$1:$B$7,MATCH(C1263,Lists!$A$1:$A$7,0)),0)))</f>
      </c>
      <c r="I1263" s="22">
        <f>IF(A1263="",0,IF(YEAR(A1263)&lt;&gt;Properties!$C$5,0,N(D1263)*IFERROR(INDEX(Lists!$C$1:$C$7,MATCH(C1263,Lists!$A$1:$A$7,0)),0)))</f>
      </c>
      <c r="J1263" s="22">
        <f>IF(A1263="",0,IF(YEAR(A1263)&lt;&gt;Properties!$C$5,0,N(D1263)*IFERROR(INDEX(Lists!$D$1:$D$7,MATCH(C1263,Lists!$A$1:$A$7,0)),0)))</f>
      </c>
    </row>
    <row r="1264" spans="1:10" x14ac:dyDescent="0.25">
      <c r="A1264" s="11"/>
      <c r="B1264" s="19"/>
      <c r="C1264" s="19"/>
      <c r="D1264" s="23"/>
      <c r="E1264" s="19"/>
      <c r="F1264" s="13">
        <f>IF(B1264="","",IFERROR(INDEX(Leases!$B$2:$B$101,MATCH(B1264,Leases!$A$2:$A$101,0)),""))</f>
      </c>
      <c r="G1264" s="16">
        <f>IF(A1264="","",MONTH(A1264))</f>
      </c>
      <c r="H1264" s="22">
        <f>IF(A1264="",0,IF(YEAR(A1264)&lt;&gt;Properties!$C$5,0,N(D1264)*IFERROR(INDEX(Lists!$B$1:$B$7,MATCH(C1264,Lists!$A$1:$A$7,0)),0)))</f>
      </c>
      <c r="I1264" s="22">
        <f>IF(A1264="",0,IF(YEAR(A1264)&lt;&gt;Properties!$C$5,0,N(D1264)*IFERROR(INDEX(Lists!$C$1:$C$7,MATCH(C1264,Lists!$A$1:$A$7,0)),0)))</f>
      </c>
      <c r="J1264" s="22">
        <f>IF(A1264="",0,IF(YEAR(A1264)&lt;&gt;Properties!$C$5,0,N(D1264)*IFERROR(INDEX(Lists!$D$1:$D$7,MATCH(C1264,Lists!$A$1:$A$7,0)),0)))</f>
      </c>
    </row>
    <row r="1265" spans="1:10" x14ac:dyDescent="0.25">
      <c r="A1265" s="11"/>
      <c r="B1265" s="19"/>
      <c r="C1265" s="19"/>
      <c r="D1265" s="23"/>
      <c r="E1265" s="19"/>
      <c r="F1265" s="13">
        <f>IF(B1265="","",IFERROR(INDEX(Leases!$B$2:$B$101,MATCH(B1265,Leases!$A$2:$A$101,0)),""))</f>
      </c>
      <c r="G1265" s="16">
        <f>IF(A1265="","",MONTH(A1265))</f>
      </c>
      <c r="H1265" s="22">
        <f>IF(A1265="",0,IF(YEAR(A1265)&lt;&gt;Properties!$C$5,0,N(D1265)*IFERROR(INDEX(Lists!$B$1:$B$7,MATCH(C1265,Lists!$A$1:$A$7,0)),0)))</f>
      </c>
      <c r="I1265" s="22">
        <f>IF(A1265="",0,IF(YEAR(A1265)&lt;&gt;Properties!$C$5,0,N(D1265)*IFERROR(INDEX(Lists!$C$1:$C$7,MATCH(C1265,Lists!$A$1:$A$7,0)),0)))</f>
      </c>
      <c r="J1265" s="22">
        <f>IF(A1265="",0,IF(YEAR(A1265)&lt;&gt;Properties!$C$5,0,N(D1265)*IFERROR(INDEX(Lists!$D$1:$D$7,MATCH(C1265,Lists!$A$1:$A$7,0)),0)))</f>
      </c>
    </row>
    <row r="1266" spans="1:10" x14ac:dyDescent="0.25">
      <c r="A1266" s="11"/>
      <c r="B1266" s="19"/>
      <c r="C1266" s="19"/>
      <c r="D1266" s="23"/>
      <c r="E1266" s="19"/>
      <c r="F1266" s="13">
        <f>IF(B1266="","",IFERROR(INDEX(Leases!$B$2:$B$101,MATCH(B1266,Leases!$A$2:$A$101,0)),""))</f>
      </c>
      <c r="G1266" s="16">
        <f>IF(A1266="","",MONTH(A1266))</f>
      </c>
      <c r="H1266" s="22">
        <f>IF(A1266="",0,IF(YEAR(A1266)&lt;&gt;Properties!$C$5,0,N(D1266)*IFERROR(INDEX(Lists!$B$1:$B$7,MATCH(C1266,Lists!$A$1:$A$7,0)),0)))</f>
      </c>
      <c r="I1266" s="22">
        <f>IF(A1266="",0,IF(YEAR(A1266)&lt;&gt;Properties!$C$5,0,N(D1266)*IFERROR(INDEX(Lists!$C$1:$C$7,MATCH(C1266,Lists!$A$1:$A$7,0)),0)))</f>
      </c>
      <c r="J1266" s="22">
        <f>IF(A1266="",0,IF(YEAR(A1266)&lt;&gt;Properties!$C$5,0,N(D1266)*IFERROR(INDEX(Lists!$D$1:$D$7,MATCH(C1266,Lists!$A$1:$A$7,0)),0)))</f>
      </c>
    </row>
    <row r="1267" spans="1:10" x14ac:dyDescent="0.25">
      <c r="A1267" s="11"/>
      <c r="B1267" s="19"/>
      <c r="C1267" s="19"/>
      <c r="D1267" s="23"/>
      <c r="E1267" s="19"/>
      <c r="F1267" s="13">
        <f>IF(B1267="","",IFERROR(INDEX(Leases!$B$2:$B$101,MATCH(B1267,Leases!$A$2:$A$101,0)),""))</f>
      </c>
      <c r="G1267" s="16">
        <f>IF(A1267="","",MONTH(A1267))</f>
      </c>
      <c r="H1267" s="22">
        <f>IF(A1267="",0,IF(YEAR(A1267)&lt;&gt;Properties!$C$5,0,N(D1267)*IFERROR(INDEX(Lists!$B$1:$B$7,MATCH(C1267,Lists!$A$1:$A$7,0)),0)))</f>
      </c>
      <c r="I1267" s="22">
        <f>IF(A1267="",0,IF(YEAR(A1267)&lt;&gt;Properties!$C$5,0,N(D1267)*IFERROR(INDEX(Lists!$C$1:$C$7,MATCH(C1267,Lists!$A$1:$A$7,0)),0)))</f>
      </c>
      <c r="J1267" s="22">
        <f>IF(A1267="",0,IF(YEAR(A1267)&lt;&gt;Properties!$C$5,0,N(D1267)*IFERROR(INDEX(Lists!$D$1:$D$7,MATCH(C1267,Lists!$A$1:$A$7,0)),0)))</f>
      </c>
    </row>
    <row r="1268" spans="1:10" x14ac:dyDescent="0.25">
      <c r="A1268" s="11"/>
      <c r="B1268" s="19"/>
      <c r="C1268" s="19"/>
      <c r="D1268" s="23"/>
      <c r="E1268" s="19"/>
      <c r="F1268" s="13">
        <f>IF(B1268="","",IFERROR(INDEX(Leases!$B$2:$B$101,MATCH(B1268,Leases!$A$2:$A$101,0)),""))</f>
      </c>
      <c r="G1268" s="16">
        <f>IF(A1268="","",MONTH(A1268))</f>
      </c>
      <c r="H1268" s="22">
        <f>IF(A1268="",0,IF(YEAR(A1268)&lt;&gt;Properties!$C$5,0,N(D1268)*IFERROR(INDEX(Lists!$B$1:$B$7,MATCH(C1268,Lists!$A$1:$A$7,0)),0)))</f>
      </c>
      <c r="I1268" s="22">
        <f>IF(A1268="",0,IF(YEAR(A1268)&lt;&gt;Properties!$C$5,0,N(D1268)*IFERROR(INDEX(Lists!$C$1:$C$7,MATCH(C1268,Lists!$A$1:$A$7,0)),0)))</f>
      </c>
      <c r="J1268" s="22">
        <f>IF(A1268="",0,IF(YEAR(A1268)&lt;&gt;Properties!$C$5,0,N(D1268)*IFERROR(INDEX(Lists!$D$1:$D$7,MATCH(C1268,Lists!$A$1:$A$7,0)),0)))</f>
      </c>
    </row>
    <row r="1269" spans="1:10" x14ac:dyDescent="0.25">
      <c r="A1269" s="11"/>
      <c r="B1269" s="19"/>
      <c r="C1269" s="19"/>
      <c r="D1269" s="23"/>
      <c r="E1269" s="19"/>
      <c r="F1269" s="13">
        <f>IF(B1269="","",IFERROR(INDEX(Leases!$B$2:$B$101,MATCH(B1269,Leases!$A$2:$A$101,0)),""))</f>
      </c>
      <c r="G1269" s="16">
        <f>IF(A1269="","",MONTH(A1269))</f>
      </c>
      <c r="H1269" s="22">
        <f>IF(A1269="",0,IF(YEAR(A1269)&lt;&gt;Properties!$C$5,0,N(D1269)*IFERROR(INDEX(Lists!$B$1:$B$7,MATCH(C1269,Lists!$A$1:$A$7,0)),0)))</f>
      </c>
      <c r="I1269" s="22">
        <f>IF(A1269="",0,IF(YEAR(A1269)&lt;&gt;Properties!$C$5,0,N(D1269)*IFERROR(INDEX(Lists!$C$1:$C$7,MATCH(C1269,Lists!$A$1:$A$7,0)),0)))</f>
      </c>
      <c r="J1269" s="22">
        <f>IF(A1269="",0,IF(YEAR(A1269)&lt;&gt;Properties!$C$5,0,N(D1269)*IFERROR(INDEX(Lists!$D$1:$D$7,MATCH(C1269,Lists!$A$1:$A$7,0)),0)))</f>
      </c>
    </row>
    <row r="1270" spans="1:10" x14ac:dyDescent="0.25">
      <c r="A1270" s="11"/>
      <c r="B1270" s="19"/>
      <c r="C1270" s="19"/>
      <c r="D1270" s="23"/>
      <c r="E1270" s="19"/>
      <c r="F1270" s="13">
        <f>IF(B1270="","",IFERROR(INDEX(Leases!$B$2:$B$101,MATCH(B1270,Leases!$A$2:$A$101,0)),""))</f>
      </c>
      <c r="G1270" s="16">
        <f>IF(A1270="","",MONTH(A1270))</f>
      </c>
      <c r="H1270" s="22">
        <f>IF(A1270="",0,IF(YEAR(A1270)&lt;&gt;Properties!$C$5,0,N(D1270)*IFERROR(INDEX(Lists!$B$1:$B$7,MATCH(C1270,Lists!$A$1:$A$7,0)),0)))</f>
      </c>
      <c r="I1270" s="22">
        <f>IF(A1270="",0,IF(YEAR(A1270)&lt;&gt;Properties!$C$5,0,N(D1270)*IFERROR(INDEX(Lists!$C$1:$C$7,MATCH(C1270,Lists!$A$1:$A$7,0)),0)))</f>
      </c>
      <c r="J1270" s="22">
        <f>IF(A1270="",0,IF(YEAR(A1270)&lt;&gt;Properties!$C$5,0,N(D1270)*IFERROR(INDEX(Lists!$D$1:$D$7,MATCH(C1270,Lists!$A$1:$A$7,0)),0)))</f>
      </c>
    </row>
    <row r="1271" spans="1:10" x14ac:dyDescent="0.25">
      <c r="A1271" s="11"/>
      <c r="B1271" s="19"/>
      <c r="C1271" s="19"/>
      <c r="D1271" s="23"/>
      <c r="E1271" s="19"/>
      <c r="F1271" s="13">
        <f>IF(B1271="","",IFERROR(INDEX(Leases!$B$2:$B$101,MATCH(B1271,Leases!$A$2:$A$101,0)),""))</f>
      </c>
      <c r="G1271" s="16">
        <f>IF(A1271="","",MONTH(A1271))</f>
      </c>
      <c r="H1271" s="22">
        <f>IF(A1271="",0,IF(YEAR(A1271)&lt;&gt;Properties!$C$5,0,N(D1271)*IFERROR(INDEX(Lists!$B$1:$B$7,MATCH(C1271,Lists!$A$1:$A$7,0)),0)))</f>
      </c>
      <c r="I1271" s="22">
        <f>IF(A1271="",0,IF(YEAR(A1271)&lt;&gt;Properties!$C$5,0,N(D1271)*IFERROR(INDEX(Lists!$C$1:$C$7,MATCH(C1271,Lists!$A$1:$A$7,0)),0)))</f>
      </c>
      <c r="J1271" s="22">
        <f>IF(A1271="",0,IF(YEAR(A1271)&lt;&gt;Properties!$C$5,0,N(D1271)*IFERROR(INDEX(Lists!$D$1:$D$7,MATCH(C1271,Lists!$A$1:$A$7,0)),0)))</f>
      </c>
    </row>
    <row r="1272" spans="1:10" x14ac:dyDescent="0.25">
      <c r="A1272" s="11"/>
      <c r="B1272" s="19"/>
      <c r="C1272" s="19"/>
      <c r="D1272" s="23"/>
      <c r="E1272" s="19"/>
      <c r="F1272" s="13">
        <f>IF(B1272="","",IFERROR(INDEX(Leases!$B$2:$B$101,MATCH(B1272,Leases!$A$2:$A$101,0)),""))</f>
      </c>
      <c r="G1272" s="16">
        <f>IF(A1272="","",MONTH(A1272))</f>
      </c>
      <c r="H1272" s="22">
        <f>IF(A1272="",0,IF(YEAR(A1272)&lt;&gt;Properties!$C$5,0,N(D1272)*IFERROR(INDEX(Lists!$B$1:$B$7,MATCH(C1272,Lists!$A$1:$A$7,0)),0)))</f>
      </c>
      <c r="I1272" s="22">
        <f>IF(A1272="",0,IF(YEAR(A1272)&lt;&gt;Properties!$C$5,0,N(D1272)*IFERROR(INDEX(Lists!$C$1:$C$7,MATCH(C1272,Lists!$A$1:$A$7,0)),0)))</f>
      </c>
      <c r="J1272" s="22">
        <f>IF(A1272="",0,IF(YEAR(A1272)&lt;&gt;Properties!$C$5,0,N(D1272)*IFERROR(INDEX(Lists!$D$1:$D$7,MATCH(C1272,Lists!$A$1:$A$7,0)),0)))</f>
      </c>
    </row>
    <row r="1273" spans="1:10" x14ac:dyDescent="0.25">
      <c r="A1273" s="11"/>
      <c r="B1273" s="19"/>
      <c r="C1273" s="19"/>
      <c r="D1273" s="23"/>
      <c r="E1273" s="19"/>
      <c r="F1273" s="13">
        <f>IF(B1273="","",IFERROR(INDEX(Leases!$B$2:$B$101,MATCH(B1273,Leases!$A$2:$A$101,0)),""))</f>
      </c>
      <c r="G1273" s="16">
        <f>IF(A1273="","",MONTH(A1273))</f>
      </c>
      <c r="H1273" s="22">
        <f>IF(A1273="",0,IF(YEAR(A1273)&lt;&gt;Properties!$C$5,0,N(D1273)*IFERROR(INDEX(Lists!$B$1:$B$7,MATCH(C1273,Lists!$A$1:$A$7,0)),0)))</f>
      </c>
      <c r="I1273" s="22">
        <f>IF(A1273="",0,IF(YEAR(A1273)&lt;&gt;Properties!$C$5,0,N(D1273)*IFERROR(INDEX(Lists!$C$1:$C$7,MATCH(C1273,Lists!$A$1:$A$7,0)),0)))</f>
      </c>
      <c r="J1273" s="22">
        <f>IF(A1273="",0,IF(YEAR(A1273)&lt;&gt;Properties!$C$5,0,N(D1273)*IFERROR(INDEX(Lists!$D$1:$D$7,MATCH(C1273,Lists!$A$1:$A$7,0)),0)))</f>
      </c>
    </row>
    <row r="1274" spans="1:10" x14ac:dyDescent="0.25">
      <c r="A1274" s="11"/>
      <c r="B1274" s="19"/>
      <c r="C1274" s="19"/>
      <c r="D1274" s="23"/>
      <c r="E1274" s="19"/>
      <c r="F1274" s="13">
        <f>IF(B1274="","",IFERROR(INDEX(Leases!$B$2:$B$101,MATCH(B1274,Leases!$A$2:$A$101,0)),""))</f>
      </c>
      <c r="G1274" s="16">
        <f>IF(A1274="","",MONTH(A1274))</f>
      </c>
      <c r="H1274" s="22">
        <f>IF(A1274="",0,IF(YEAR(A1274)&lt;&gt;Properties!$C$5,0,N(D1274)*IFERROR(INDEX(Lists!$B$1:$B$7,MATCH(C1274,Lists!$A$1:$A$7,0)),0)))</f>
      </c>
      <c r="I1274" s="22">
        <f>IF(A1274="",0,IF(YEAR(A1274)&lt;&gt;Properties!$C$5,0,N(D1274)*IFERROR(INDEX(Lists!$C$1:$C$7,MATCH(C1274,Lists!$A$1:$A$7,0)),0)))</f>
      </c>
      <c r="J1274" s="22">
        <f>IF(A1274="",0,IF(YEAR(A1274)&lt;&gt;Properties!$C$5,0,N(D1274)*IFERROR(INDEX(Lists!$D$1:$D$7,MATCH(C1274,Lists!$A$1:$A$7,0)),0)))</f>
      </c>
    </row>
    <row r="1275" spans="1:10" x14ac:dyDescent="0.25">
      <c r="A1275" s="11"/>
      <c r="B1275" s="19"/>
      <c r="C1275" s="19"/>
      <c r="D1275" s="23"/>
      <c r="E1275" s="19"/>
      <c r="F1275" s="13">
        <f>IF(B1275="","",IFERROR(INDEX(Leases!$B$2:$B$101,MATCH(B1275,Leases!$A$2:$A$101,0)),""))</f>
      </c>
      <c r="G1275" s="16">
        <f>IF(A1275="","",MONTH(A1275))</f>
      </c>
      <c r="H1275" s="22">
        <f>IF(A1275="",0,IF(YEAR(A1275)&lt;&gt;Properties!$C$5,0,N(D1275)*IFERROR(INDEX(Lists!$B$1:$B$7,MATCH(C1275,Lists!$A$1:$A$7,0)),0)))</f>
      </c>
      <c r="I1275" s="22">
        <f>IF(A1275="",0,IF(YEAR(A1275)&lt;&gt;Properties!$C$5,0,N(D1275)*IFERROR(INDEX(Lists!$C$1:$C$7,MATCH(C1275,Lists!$A$1:$A$7,0)),0)))</f>
      </c>
      <c r="J1275" s="22">
        <f>IF(A1275="",0,IF(YEAR(A1275)&lt;&gt;Properties!$C$5,0,N(D1275)*IFERROR(INDEX(Lists!$D$1:$D$7,MATCH(C1275,Lists!$A$1:$A$7,0)),0)))</f>
      </c>
    </row>
    <row r="1276" spans="1:10" x14ac:dyDescent="0.25">
      <c r="A1276" s="11"/>
      <c r="B1276" s="19"/>
      <c r="C1276" s="19"/>
      <c r="D1276" s="23"/>
      <c r="E1276" s="19"/>
      <c r="F1276" s="13">
        <f>IF(B1276="","",IFERROR(INDEX(Leases!$B$2:$B$101,MATCH(B1276,Leases!$A$2:$A$101,0)),""))</f>
      </c>
      <c r="G1276" s="16">
        <f>IF(A1276="","",MONTH(A1276))</f>
      </c>
      <c r="H1276" s="22">
        <f>IF(A1276="",0,IF(YEAR(A1276)&lt;&gt;Properties!$C$5,0,N(D1276)*IFERROR(INDEX(Lists!$B$1:$B$7,MATCH(C1276,Lists!$A$1:$A$7,0)),0)))</f>
      </c>
      <c r="I1276" s="22">
        <f>IF(A1276="",0,IF(YEAR(A1276)&lt;&gt;Properties!$C$5,0,N(D1276)*IFERROR(INDEX(Lists!$C$1:$C$7,MATCH(C1276,Lists!$A$1:$A$7,0)),0)))</f>
      </c>
      <c r="J1276" s="22">
        <f>IF(A1276="",0,IF(YEAR(A1276)&lt;&gt;Properties!$C$5,0,N(D1276)*IFERROR(INDEX(Lists!$D$1:$D$7,MATCH(C1276,Lists!$A$1:$A$7,0)),0)))</f>
      </c>
    </row>
    <row r="1277" spans="1:10" x14ac:dyDescent="0.25">
      <c r="A1277" s="11"/>
      <c r="B1277" s="19"/>
      <c r="C1277" s="19"/>
      <c r="D1277" s="23"/>
      <c r="E1277" s="19"/>
      <c r="F1277" s="13">
        <f>IF(B1277="","",IFERROR(INDEX(Leases!$B$2:$B$101,MATCH(B1277,Leases!$A$2:$A$101,0)),""))</f>
      </c>
      <c r="G1277" s="16">
        <f>IF(A1277="","",MONTH(A1277))</f>
      </c>
      <c r="H1277" s="22">
        <f>IF(A1277="",0,IF(YEAR(A1277)&lt;&gt;Properties!$C$5,0,N(D1277)*IFERROR(INDEX(Lists!$B$1:$B$7,MATCH(C1277,Lists!$A$1:$A$7,0)),0)))</f>
      </c>
      <c r="I1277" s="22">
        <f>IF(A1277="",0,IF(YEAR(A1277)&lt;&gt;Properties!$C$5,0,N(D1277)*IFERROR(INDEX(Lists!$C$1:$C$7,MATCH(C1277,Lists!$A$1:$A$7,0)),0)))</f>
      </c>
      <c r="J1277" s="22">
        <f>IF(A1277="",0,IF(YEAR(A1277)&lt;&gt;Properties!$C$5,0,N(D1277)*IFERROR(INDEX(Lists!$D$1:$D$7,MATCH(C1277,Lists!$A$1:$A$7,0)),0)))</f>
      </c>
    </row>
    <row r="1278" spans="1:10" x14ac:dyDescent="0.25">
      <c r="A1278" s="11"/>
      <c r="B1278" s="19"/>
      <c r="C1278" s="19"/>
      <c r="D1278" s="23"/>
      <c r="E1278" s="19"/>
      <c r="F1278" s="13">
        <f>IF(B1278="","",IFERROR(INDEX(Leases!$B$2:$B$101,MATCH(B1278,Leases!$A$2:$A$101,0)),""))</f>
      </c>
      <c r="G1278" s="16">
        <f>IF(A1278="","",MONTH(A1278))</f>
      </c>
      <c r="H1278" s="22">
        <f>IF(A1278="",0,IF(YEAR(A1278)&lt;&gt;Properties!$C$5,0,N(D1278)*IFERROR(INDEX(Lists!$B$1:$B$7,MATCH(C1278,Lists!$A$1:$A$7,0)),0)))</f>
      </c>
      <c r="I1278" s="22">
        <f>IF(A1278="",0,IF(YEAR(A1278)&lt;&gt;Properties!$C$5,0,N(D1278)*IFERROR(INDEX(Lists!$C$1:$C$7,MATCH(C1278,Lists!$A$1:$A$7,0)),0)))</f>
      </c>
      <c r="J1278" s="22">
        <f>IF(A1278="",0,IF(YEAR(A1278)&lt;&gt;Properties!$C$5,0,N(D1278)*IFERROR(INDEX(Lists!$D$1:$D$7,MATCH(C1278,Lists!$A$1:$A$7,0)),0)))</f>
      </c>
    </row>
    <row r="1279" spans="1:10" x14ac:dyDescent="0.25">
      <c r="A1279" s="11"/>
      <c r="B1279" s="19"/>
      <c r="C1279" s="19"/>
      <c r="D1279" s="23"/>
      <c r="E1279" s="19"/>
      <c r="F1279" s="13">
        <f>IF(B1279="","",IFERROR(INDEX(Leases!$B$2:$B$101,MATCH(B1279,Leases!$A$2:$A$101,0)),""))</f>
      </c>
      <c r="G1279" s="16">
        <f>IF(A1279="","",MONTH(A1279))</f>
      </c>
      <c r="H1279" s="22">
        <f>IF(A1279="",0,IF(YEAR(A1279)&lt;&gt;Properties!$C$5,0,N(D1279)*IFERROR(INDEX(Lists!$B$1:$B$7,MATCH(C1279,Lists!$A$1:$A$7,0)),0)))</f>
      </c>
      <c r="I1279" s="22">
        <f>IF(A1279="",0,IF(YEAR(A1279)&lt;&gt;Properties!$C$5,0,N(D1279)*IFERROR(INDEX(Lists!$C$1:$C$7,MATCH(C1279,Lists!$A$1:$A$7,0)),0)))</f>
      </c>
      <c r="J1279" s="22">
        <f>IF(A1279="",0,IF(YEAR(A1279)&lt;&gt;Properties!$C$5,0,N(D1279)*IFERROR(INDEX(Lists!$D$1:$D$7,MATCH(C1279,Lists!$A$1:$A$7,0)),0)))</f>
      </c>
    </row>
    <row r="1280" spans="1:10" x14ac:dyDescent="0.25">
      <c r="A1280" s="11"/>
      <c r="B1280" s="19"/>
      <c r="C1280" s="19"/>
      <c r="D1280" s="23"/>
      <c r="E1280" s="19"/>
      <c r="F1280" s="13">
        <f>IF(B1280="","",IFERROR(INDEX(Leases!$B$2:$B$101,MATCH(B1280,Leases!$A$2:$A$101,0)),""))</f>
      </c>
      <c r="G1280" s="16">
        <f>IF(A1280="","",MONTH(A1280))</f>
      </c>
      <c r="H1280" s="22">
        <f>IF(A1280="",0,IF(YEAR(A1280)&lt;&gt;Properties!$C$5,0,N(D1280)*IFERROR(INDEX(Lists!$B$1:$B$7,MATCH(C1280,Lists!$A$1:$A$7,0)),0)))</f>
      </c>
      <c r="I1280" s="22">
        <f>IF(A1280="",0,IF(YEAR(A1280)&lt;&gt;Properties!$C$5,0,N(D1280)*IFERROR(INDEX(Lists!$C$1:$C$7,MATCH(C1280,Lists!$A$1:$A$7,0)),0)))</f>
      </c>
      <c r="J1280" s="22">
        <f>IF(A1280="",0,IF(YEAR(A1280)&lt;&gt;Properties!$C$5,0,N(D1280)*IFERROR(INDEX(Lists!$D$1:$D$7,MATCH(C1280,Lists!$A$1:$A$7,0)),0)))</f>
      </c>
    </row>
    <row r="1281" spans="1:10" x14ac:dyDescent="0.25">
      <c r="A1281" s="11"/>
      <c r="B1281" s="19"/>
      <c r="C1281" s="19"/>
      <c r="D1281" s="23"/>
      <c r="E1281" s="19"/>
      <c r="F1281" s="13">
        <f>IF(B1281="","",IFERROR(INDEX(Leases!$B$2:$B$101,MATCH(B1281,Leases!$A$2:$A$101,0)),""))</f>
      </c>
      <c r="G1281" s="16">
        <f>IF(A1281="","",MONTH(A1281))</f>
      </c>
      <c r="H1281" s="22">
        <f>IF(A1281="",0,IF(YEAR(A1281)&lt;&gt;Properties!$C$5,0,N(D1281)*IFERROR(INDEX(Lists!$B$1:$B$7,MATCH(C1281,Lists!$A$1:$A$7,0)),0)))</f>
      </c>
      <c r="I1281" s="22">
        <f>IF(A1281="",0,IF(YEAR(A1281)&lt;&gt;Properties!$C$5,0,N(D1281)*IFERROR(INDEX(Lists!$C$1:$C$7,MATCH(C1281,Lists!$A$1:$A$7,0)),0)))</f>
      </c>
      <c r="J1281" s="22">
        <f>IF(A1281="",0,IF(YEAR(A1281)&lt;&gt;Properties!$C$5,0,N(D1281)*IFERROR(INDEX(Lists!$D$1:$D$7,MATCH(C1281,Lists!$A$1:$A$7,0)),0)))</f>
      </c>
    </row>
    <row r="1282" spans="1:10" x14ac:dyDescent="0.25">
      <c r="A1282" s="11"/>
      <c r="B1282" s="19"/>
      <c r="C1282" s="19"/>
      <c r="D1282" s="23"/>
      <c r="E1282" s="19"/>
      <c r="F1282" s="13">
        <f>IF(B1282="","",IFERROR(INDEX(Leases!$B$2:$B$101,MATCH(B1282,Leases!$A$2:$A$101,0)),""))</f>
      </c>
      <c r="G1282" s="16">
        <f>IF(A1282="","",MONTH(A1282))</f>
      </c>
      <c r="H1282" s="22">
        <f>IF(A1282="",0,IF(YEAR(A1282)&lt;&gt;Properties!$C$5,0,N(D1282)*IFERROR(INDEX(Lists!$B$1:$B$7,MATCH(C1282,Lists!$A$1:$A$7,0)),0)))</f>
      </c>
      <c r="I1282" s="22">
        <f>IF(A1282="",0,IF(YEAR(A1282)&lt;&gt;Properties!$C$5,0,N(D1282)*IFERROR(INDEX(Lists!$C$1:$C$7,MATCH(C1282,Lists!$A$1:$A$7,0)),0)))</f>
      </c>
      <c r="J1282" s="22">
        <f>IF(A1282="",0,IF(YEAR(A1282)&lt;&gt;Properties!$C$5,0,N(D1282)*IFERROR(INDEX(Lists!$D$1:$D$7,MATCH(C1282,Lists!$A$1:$A$7,0)),0)))</f>
      </c>
    </row>
    <row r="1283" spans="1:10" x14ac:dyDescent="0.25">
      <c r="A1283" s="11"/>
      <c r="B1283" s="19"/>
      <c r="C1283" s="19"/>
      <c r="D1283" s="23"/>
      <c r="E1283" s="19"/>
      <c r="F1283" s="13">
        <f>IF(B1283="","",IFERROR(INDEX(Leases!$B$2:$B$101,MATCH(B1283,Leases!$A$2:$A$101,0)),""))</f>
      </c>
      <c r="G1283" s="16">
        <f>IF(A1283="","",MONTH(A1283))</f>
      </c>
      <c r="H1283" s="22">
        <f>IF(A1283="",0,IF(YEAR(A1283)&lt;&gt;Properties!$C$5,0,N(D1283)*IFERROR(INDEX(Lists!$B$1:$B$7,MATCH(C1283,Lists!$A$1:$A$7,0)),0)))</f>
      </c>
      <c r="I1283" s="22">
        <f>IF(A1283="",0,IF(YEAR(A1283)&lt;&gt;Properties!$C$5,0,N(D1283)*IFERROR(INDEX(Lists!$C$1:$C$7,MATCH(C1283,Lists!$A$1:$A$7,0)),0)))</f>
      </c>
      <c r="J1283" s="22">
        <f>IF(A1283="",0,IF(YEAR(A1283)&lt;&gt;Properties!$C$5,0,N(D1283)*IFERROR(INDEX(Lists!$D$1:$D$7,MATCH(C1283,Lists!$A$1:$A$7,0)),0)))</f>
      </c>
    </row>
    <row r="1284" spans="1:10" x14ac:dyDescent="0.25">
      <c r="A1284" s="11"/>
      <c r="B1284" s="19"/>
      <c r="C1284" s="19"/>
      <c r="D1284" s="23"/>
      <c r="E1284" s="19"/>
      <c r="F1284" s="13">
        <f>IF(B1284="","",IFERROR(INDEX(Leases!$B$2:$B$101,MATCH(B1284,Leases!$A$2:$A$101,0)),""))</f>
      </c>
      <c r="G1284" s="16">
        <f>IF(A1284="","",MONTH(A1284))</f>
      </c>
      <c r="H1284" s="22">
        <f>IF(A1284="",0,IF(YEAR(A1284)&lt;&gt;Properties!$C$5,0,N(D1284)*IFERROR(INDEX(Lists!$B$1:$B$7,MATCH(C1284,Lists!$A$1:$A$7,0)),0)))</f>
      </c>
      <c r="I1284" s="22">
        <f>IF(A1284="",0,IF(YEAR(A1284)&lt;&gt;Properties!$C$5,0,N(D1284)*IFERROR(INDEX(Lists!$C$1:$C$7,MATCH(C1284,Lists!$A$1:$A$7,0)),0)))</f>
      </c>
      <c r="J1284" s="22">
        <f>IF(A1284="",0,IF(YEAR(A1284)&lt;&gt;Properties!$C$5,0,N(D1284)*IFERROR(INDEX(Lists!$D$1:$D$7,MATCH(C1284,Lists!$A$1:$A$7,0)),0)))</f>
      </c>
    </row>
    <row r="1285" spans="1:10" x14ac:dyDescent="0.25">
      <c r="A1285" s="11"/>
      <c r="B1285" s="19"/>
      <c r="C1285" s="19"/>
      <c r="D1285" s="23"/>
      <c r="E1285" s="19"/>
      <c r="F1285" s="13">
        <f>IF(B1285="","",IFERROR(INDEX(Leases!$B$2:$B$101,MATCH(B1285,Leases!$A$2:$A$101,0)),""))</f>
      </c>
      <c r="G1285" s="16">
        <f>IF(A1285="","",MONTH(A1285))</f>
      </c>
      <c r="H1285" s="22">
        <f>IF(A1285="",0,IF(YEAR(A1285)&lt;&gt;Properties!$C$5,0,N(D1285)*IFERROR(INDEX(Lists!$B$1:$B$7,MATCH(C1285,Lists!$A$1:$A$7,0)),0)))</f>
      </c>
      <c r="I1285" s="22">
        <f>IF(A1285="",0,IF(YEAR(A1285)&lt;&gt;Properties!$C$5,0,N(D1285)*IFERROR(INDEX(Lists!$C$1:$C$7,MATCH(C1285,Lists!$A$1:$A$7,0)),0)))</f>
      </c>
      <c r="J1285" s="22">
        <f>IF(A1285="",0,IF(YEAR(A1285)&lt;&gt;Properties!$C$5,0,N(D1285)*IFERROR(INDEX(Lists!$D$1:$D$7,MATCH(C1285,Lists!$A$1:$A$7,0)),0)))</f>
      </c>
    </row>
    <row r="1286" spans="1:10" x14ac:dyDescent="0.25">
      <c r="A1286" s="11"/>
      <c r="B1286" s="19"/>
      <c r="C1286" s="19"/>
      <c r="D1286" s="23"/>
      <c r="E1286" s="19"/>
      <c r="F1286" s="13">
        <f>IF(B1286="","",IFERROR(INDEX(Leases!$B$2:$B$101,MATCH(B1286,Leases!$A$2:$A$101,0)),""))</f>
      </c>
      <c r="G1286" s="16">
        <f>IF(A1286="","",MONTH(A1286))</f>
      </c>
      <c r="H1286" s="22">
        <f>IF(A1286="",0,IF(YEAR(A1286)&lt;&gt;Properties!$C$5,0,N(D1286)*IFERROR(INDEX(Lists!$B$1:$B$7,MATCH(C1286,Lists!$A$1:$A$7,0)),0)))</f>
      </c>
      <c r="I1286" s="22">
        <f>IF(A1286="",0,IF(YEAR(A1286)&lt;&gt;Properties!$C$5,0,N(D1286)*IFERROR(INDEX(Lists!$C$1:$C$7,MATCH(C1286,Lists!$A$1:$A$7,0)),0)))</f>
      </c>
      <c r="J1286" s="22">
        <f>IF(A1286="",0,IF(YEAR(A1286)&lt;&gt;Properties!$C$5,0,N(D1286)*IFERROR(INDEX(Lists!$D$1:$D$7,MATCH(C1286,Lists!$A$1:$A$7,0)),0)))</f>
      </c>
    </row>
    <row r="1287" spans="1:10" x14ac:dyDescent="0.25">
      <c r="A1287" s="11"/>
      <c r="B1287" s="19"/>
      <c r="C1287" s="19"/>
      <c r="D1287" s="23"/>
      <c r="E1287" s="19"/>
      <c r="F1287" s="13">
        <f>IF(B1287="","",IFERROR(INDEX(Leases!$B$2:$B$101,MATCH(B1287,Leases!$A$2:$A$101,0)),""))</f>
      </c>
      <c r="G1287" s="16">
        <f>IF(A1287="","",MONTH(A1287))</f>
      </c>
      <c r="H1287" s="22">
        <f>IF(A1287="",0,IF(YEAR(A1287)&lt;&gt;Properties!$C$5,0,N(D1287)*IFERROR(INDEX(Lists!$B$1:$B$7,MATCH(C1287,Lists!$A$1:$A$7,0)),0)))</f>
      </c>
      <c r="I1287" s="22">
        <f>IF(A1287="",0,IF(YEAR(A1287)&lt;&gt;Properties!$C$5,0,N(D1287)*IFERROR(INDEX(Lists!$C$1:$C$7,MATCH(C1287,Lists!$A$1:$A$7,0)),0)))</f>
      </c>
      <c r="J1287" s="22">
        <f>IF(A1287="",0,IF(YEAR(A1287)&lt;&gt;Properties!$C$5,0,N(D1287)*IFERROR(INDEX(Lists!$D$1:$D$7,MATCH(C1287,Lists!$A$1:$A$7,0)),0)))</f>
      </c>
    </row>
    <row r="1288" spans="1:10" x14ac:dyDescent="0.25">
      <c r="A1288" s="11"/>
      <c r="B1288" s="19"/>
      <c r="C1288" s="19"/>
      <c r="D1288" s="23"/>
      <c r="E1288" s="19"/>
      <c r="F1288" s="13">
        <f>IF(B1288="","",IFERROR(INDEX(Leases!$B$2:$B$101,MATCH(B1288,Leases!$A$2:$A$101,0)),""))</f>
      </c>
      <c r="G1288" s="16">
        <f>IF(A1288="","",MONTH(A1288))</f>
      </c>
      <c r="H1288" s="22">
        <f>IF(A1288="",0,IF(YEAR(A1288)&lt;&gt;Properties!$C$5,0,N(D1288)*IFERROR(INDEX(Lists!$B$1:$B$7,MATCH(C1288,Lists!$A$1:$A$7,0)),0)))</f>
      </c>
      <c r="I1288" s="22">
        <f>IF(A1288="",0,IF(YEAR(A1288)&lt;&gt;Properties!$C$5,0,N(D1288)*IFERROR(INDEX(Lists!$C$1:$C$7,MATCH(C1288,Lists!$A$1:$A$7,0)),0)))</f>
      </c>
      <c r="J1288" s="22">
        <f>IF(A1288="",0,IF(YEAR(A1288)&lt;&gt;Properties!$C$5,0,N(D1288)*IFERROR(INDEX(Lists!$D$1:$D$7,MATCH(C1288,Lists!$A$1:$A$7,0)),0)))</f>
      </c>
    </row>
    <row r="1289" spans="1:10" x14ac:dyDescent="0.25">
      <c r="A1289" s="11"/>
      <c r="B1289" s="19"/>
      <c r="C1289" s="19"/>
      <c r="D1289" s="23"/>
      <c r="E1289" s="19"/>
      <c r="F1289" s="13">
        <f>IF(B1289="","",IFERROR(INDEX(Leases!$B$2:$B$101,MATCH(B1289,Leases!$A$2:$A$101,0)),""))</f>
      </c>
      <c r="G1289" s="16">
        <f>IF(A1289="","",MONTH(A1289))</f>
      </c>
      <c r="H1289" s="22">
        <f>IF(A1289="",0,IF(YEAR(A1289)&lt;&gt;Properties!$C$5,0,N(D1289)*IFERROR(INDEX(Lists!$B$1:$B$7,MATCH(C1289,Lists!$A$1:$A$7,0)),0)))</f>
      </c>
      <c r="I1289" s="22">
        <f>IF(A1289="",0,IF(YEAR(A1289)&lt;&gt;Properties!$C$5,0,N(D1289)*IFERROR(INDEX(Lists!$C$1:$C$7,MATCH(C1289,Lists!$A$1:$A$7,0)),0)))</f>
      </c>
      <c r="J1289" s="22">
        <f>IF(A1289="",0,IF(YEAR(A1289)&lt;&gt;Properties!$C$5,0,N(D1289)*IFERROR(INDEX(Lists!$D$1:$D$7,MATCH(C1289,Lists!$A$1:$A$7,0)),0)))</f>
      </c>
    </row>
    <row r="1290" spans="1:10" x14ac:dyDescent="0.25">
      <c r="A1290" s="11"/>
      <c r="B1290" s="19"/>
      <c r="C1290" s="19"/>
      <c r="D1290" s="23"/>
      <c r="E1290" s="19"/>
      <c r="F1290" s="13">
        <f>IF(B1290="","",IFERROR(INDEX(Leases!$B$2:$B$101,MATCH(B1290,Leases!$A$2:$A$101,0)),""))</f>
      </c>
      <c r="G1290" s="16">
        <f>IF(A1290="","",MONTH(A1290))</f>
      </c>
      <c r="H1290" s="22">
        <f>IF(A1290="",0,IF(YEAR(A1290)&lt;&gt;Properties!$C$5,0,N(D1290)*IFERROR(INDEX(Lists!$B$1:$B$7,MATCH(C1290,Lists!$A$1:$A$7,0)),0)))</f>
      </c>
      <c r="I1290" s="22">
        <f>IF(A1290="",0,IF(YEAR(A1290)&lt;&gt;Properties!$C$5,0,N(D1290)*IFERROR(INDEX(Lists!$C$1:$C$7,MATCH(C1290,Lists!$A$1:$A$7,0)),0)))</f>
      </c>
      <c r="J1290" s="22">
        <f>IF(A1290="",0,IF(YEAR(A1290)&lt;&gt;Properties!$C$5,0,N(D1290)*IFERROR(INDEX(Lists!$D$1:$D$7,MATCH(C1290,Lists!$A$1:$A$7,0)),0)))</f>
      </c>
    </row>
    <row r="1291" spans="1:10" x14ac:dyDescent="0.25">
      <c r="A1291" s="11"/>
      <c r="B1291" s="19"/>
      <c r="C1291" s="19"/>
      <c r="D1291" s="23"/>
      <c r="E1291" s="19"/>
      <c r="F1291" s="13">
        <f>IF(B1291="","",IFERROR(INDEX(Leases!$B$2:$B$101,MATCH(B1291,Leases!$A$2:$A$101,0)),""))</f>
      </c>
      <c r="G1291" s="16">
        <f>IF(A1291="","",MONTH(A1291))</f>
      </c>
      <c r="H1291" s="22">
        <f>IF(A1291="",0,IF(YEAR(A1291)&lt;&gt;Properties!$C$5,0,N(D1291)*IFERROR(INDEX(Lists!$B$1:$B$7,MATCH(C1291,Lists!$A$1:$A$7,0)),0)))</f>
      </c>
      <c r="I1291" s="22">
        <f>IF(A1291="",0,IF(YEAR(A1291)&lt;&gt;Properties!$C$5,0,N(D1291)*IFERROR(INDEX(Lists!$C$1:$C$7,MATCH(C1291,Lists!$A$1:$A$7,0)),0)))</f>
      </c>
      <c r="J1291" s="22">
        <f>IF(A1291="",0,IF(YEAR(A1291)&lt;&gt;Properties!$C$5,0,N(D1291)*IFERROR(INDEX(Lists!$D$1:$D$7,MATCH(C1291,Lists!$A$1:$A$7,0)),0)))</f>
      </c>
    </row>
    <row r="1292" spans="1:10" x14ac:dyDescent="0.25">
      <c r="A1292" s="11"/>
      <c r="B1292" s="19"/>
      <c r="C1292" s="19"/>
      <c r="D1292" s="23"/>
      <c r="E1292" s="19"/>
      <c r="F1292" s="13">
        <f>IF(B1292="","",IFERROR(INDEX(Leases!$B$2:$B$101,MATCH(B1292,Leases!$A$2:$A$101,0)),""))</f>
      </c>
      <c r="G1292" s="16">
        <f>IF(A1292="","",MONTH(A1292))</f>
      </c>
      <c r="H1292" s="22">
        <f>IF(A1292="",0,IF(YEAR(A1292)&lt;&gt;Properties!$C$5,0,N(D1292)*IFERROR(INDEX(Lists!$B$1:$B$7,MATCH(C1292,Lists!$A$1:$A$7,0)),0)))</f>
      </c>
      <c r="I1292" s="22">
        <f>IF(A1292="",0,IF(YEAR(A1292)&lt;&gt;Properties!$C$5,0,N(D1292)*IFERROR(INDEX(Lists!$C$1:$C$7,MATCH(C1292,Lists!$A$1:$A$7,0)),0)))</f>
      </c>
      <c r="J1292" s="22">
        <f>IF(A1292="",0,IF(YEAR(A1292)&lt;&gt;Properties!$C$5,0,N(D1292)*IFERROR(INDEX(Lists!$D$1:$D$7,MATCH(C1292,Lists!$A$1:$A$7,0)),0)))</f>
      </c>
    </row>
    <row r="1293" spans="1:10" x14ac:dyDescent="0.25">
      <c r="A1293" s="11"/>
      <c r="B1293" s="19"/>
      <c r="C1293" s="19"/>
      <c r="D1293" s="23"/>
      <c r="E1293" s="19"/>
      <c r="F1293" s="13">
        <f>IF(B1293="","",IFERROR(INDEX(Leases!$B$2:$B$101,MATCH(B1293,Leases!$A$2:$A$101,0)),""))</f>
      </c>
      <c r="G1293" s="16">
        <f>IF(A1293="","",MONTH(A1293))</f>
      </c>
      <c r="H1293" s="22">
        <f>IF(A1293="",0,IF(YEAR(A1293)&lt;&gt;Properties!$C$5,0,N(D1293)*IFERROR(INDEX(Lists!$B$1:$B$7,MATCH(C1293,Lists!$A$1:$A$7,0)),0)))</f>
      </c>
      <c r="I1293" s="22">
        <f>IF(A1293="",0,IF(YEAR(A1293)&lt;&gt;Properties!$C$5,0,N(D1293)*IFERROR(INDEX(Lists!$C$1:$C$7,MATCH(C1293,Lists!$A$1:$A$7,0)),0)))</f>
      </c>
      <c r="J1293" s="22">
        <f>IF(A1293="",0,IF(YEAR(A1293)&lt;&gt;Properties!$C$5,0,N(D1293)*IFERROR(INDEX(Lists!$D$1:$D$7,MATCH(C1293,Lists!$A$1:$A$7,0)),0)))</f>
      </c>
    </row>
    <row r="1294" spans="1:10" x14ac:dyDescent="0.25">
      <c r="A1294" s="11"/>
      <c r="B1294" s="19"/>
      <c r="C1294" s="19"/>
      <c r="D1294" s="23"/>
      <c r="E1294" s="19"/>
      <c r="F1294" s="13">
        <f>IF(B1294="","",IFERROR(INDEX(Leases!$B$2:$B$101,MATCH(B1294,Leases!$A$2:$A$101,0)),""))</f>
      </c>
      <c r="G1294" s="16">
        <f>IF(A1294="","",MONTH(A1294))</f>
      </c>
      <c r="H1294" s="22">
        <f>IF(A1294="",0,IF(YEAR(A1294)&lt;&gt;Properties!$C$5,0,N(D1294)*IFERROR(INDEX(Lists!$B$1:$B$7,MATCH(C1294,Lists!$A$1:$A$7,0)),0)))</f>
      </c>
      <c r="I1294" s="22">
        <f>IF(A1294="",0,IF(YEAR(A1294)&lt;&gt;Properties!$C$5,0,N(D1294)*IFERROR(INDEX(Lists!$C$1:$C$7,MATCH(C1294,Lists!$A$1:$A$7,0)),0)))</f>
      </c>
      <c r="J1294" s="22">
        <f>IF(A1294="",0,IF(YEAR(A1294)&lt;&gt;Properties!$C$5,0,N(D1294)*IFERROR(INDEX(Lists!$D$1:$D$7,MATCH(C1294,Lists!$A$1:$A$7,0)),0)))</f>
      </c>
    </row>
    <row r="1295" spans="1:10" x14ac:dyDescent="0.25">
      <c r="A1295" s="11"/>
      <c r="B1295" s="19"/>
      <c r="C1295" s="19"/>
      <c r="D1295" s="23"/>
      <c r="E1295" s="19"/>
      <c r="F1295" s="13">
        <f>IF(B1295="","",IFERROR(INDEX(Leases!$B$2:$B$101,MATCH(B1295,Leases!$A$2:$A$101,0)),""))</f>
      </c>
      <c r="G1295" s="16">
        <f>IF(A1295="","",MONTH(A1295))</f>
      </c>
      <c r="H1295" s="22">
        <f>IF(A1295="",0,IF(YEAR(A1295)&lt;&gt;Properties!$C$5,0,N(D1295)*IFERROR(INDEX(Lists!$B$1:$B$7,MATCH(C1295,Lists!$A$1:$A$7,0)),0)))</f>
      </c>
      <c r="I1295" s="22">
        <f>IF(A1295="",0,IF(YEAR(A1295)&lt;&gt;Properties!$C$5,0,N(D1295)*IFERROR(INDEX(Lists!$C$1:$C$7,MATCH(C1295,Lists!$A$1:$A$7,0)),0)))</f>
      </c>
      <c r="J1295" s="22">
        <f>IF(A1295="",0,IF(YEAR(A1295)&lt;&gt;Properties!$C$5,0,N(D1295)*IFERROR(INDEX(Lists!$D$1:$D$7,MATCH(C1295,Lists!$A$1:$A$7,0)),0)))</f>
      </c>
    </row>
    <row r="1296" spans="1:10" x14ac:dyDescent="0.25">
      <c r="A1296" s="11"/>
      <c r="B1296" s="19"/>
      <c r="C1296" s="19"/>
      <c r="D1296" s="23"/>
      <c r="E1296" s="19"/>
      <c r="F1296" s="13">
        <f>IF(B1296="","",IFERROR(INDEX(Leases!$B$2:$B$101,MATCH(B1296,Leases!$A$2:$A$101,0)),""))</f>
      </c>
      <c r="G1296" s="16">
        <f>IF(A1296="","",MONTH(A1296))</f>
      </c>
      <c r="H1296" s="22">
        <f>IF(A1296="",0,IF(YEAR(A1296)&lt;&gt;Properties!$C$5,0,N(D1296)*IFERROR(INDEX(Lists!$B$1:$B$7,MATCH(C1296,Lists!$A$1:$A$7,0)),0)))</f>
      </c>
      <c r="I1296" s="22">
        <f>IF(A1296="",0,IF(YEAR(A1296)&lt;&gt;Properties!$C$5,0,N(D1296)*IFERROR(INDEX(Lists!$C$1:$C$7,MATCH(C1296,Lists!$A$1:$A$7,0)),0)))</f>
      </c>
      <c r="J1296" s="22">
        <f>IF(A1296="",0,IF(YEAR(A1296)&lt;&gt;Properties!$C$5,0,N(D1296)*IFERROR(INDEX(Lists!$D$1:$D$7,MATCH(C1296,Lists!$A$1:$A$7,0)),0)))</f>
      </c>
    </row>
    <row r="1297" spans="1:10" x14ac:dyDescent="0.25">
      <c r="A1297" s="11"/>
      <c r="B1297" s="19"/>
      <c r="C1297" s="19"/>
      <c r="D1297" s="23"/>
      <c r="E1297" s="19"/>
      <c r="F1297" s="13">
        <f>IF(B1297="","",IFERROR(INDEX(Leases!$B$2:$B$101,MATCH(B1297,Leases!$A$2:$A$101,0)),""))</f>
      </c>
      <c r="G1297" s="16">
        <f>IF(A1297="","",MONTH(A1297))</f>
      </c>
      <c r="H1297" s="22">
        <f>IF(A1297="",0,IF(YEAR(A1297)&lt;&gt;Properties!$C$5,0,N(D1297)*IFERROR(INDEX(Lists!$B$1:$B$7,MATCH(C1297,Lists!$A$1:$A$7,0)),0)))</f>
      </c>
      <c r="I1297" s="22">
        <f>IF(A1297="",0,IF(YEAR(A1297)&lt;&gt;Properties!$C$5,0,N(D1297)*IFERROR(INDEX(Lists!$C$1:$C$7,MATCH(C1297,Lists!$A$1:$A$7,0)),0)))</f>
      </c>
      <c r="J1297" s="22">
        <f>IF(A1297="",0,IF(YEAR(A1297)&lt;&gt;Properties!$C$5,0,N(D1297)*IFERROR(INDEX(Lists!$D$1:$D$7,MATCH(C1297,Lists!$A$1:$A$7,0)),0)))</f>
      </c>
    </row>
    <row r="1298" spans="1:10" x14ac:dyDescent="0.25">
      <c r="A1298" s="11"/>
      <c r="B1298" s="19"/>
      <c r="C1298" s="19"/>
      <c r="D1298" s="23"/>
      <c r="E1298" s="19"/>
      <c r="F1298" s="13">
        <f>IF(B1298="","",IFERROR(INDEX(Leases!$B$2:$B$101,MATCH(B1298,Leases!$A$2:$A$101,0)),""))</f>
      </c>
      <c r="G1298" s="16">
        <f>IF(A1298="","",MONTH(A1298))</f>
      </c>
      <c r="H1298" s="22">
        <f>IF(A1298="",0,IF(YEAR(A1298)&lt;&gt;Properties!$C$5,0,N(D1298)*IFERROR(INDEX(Lists!$B$1:$B$7,MATCH(C1298,Lists!$A$1:$A$7,0)),0)))</f>
      </c>
      <c r="I1298" s="22">
        <f>IF(A1298="",0,IF(YEAR(A1298)&lt;&gt;Properties!$C$5,0,N(D1298)*IFERROR(INDEX(Lists!$C$1:$C$7,MATCH(C1298,Lists!$A$1:$A$7,0)),0)))</f>
      </c>
      <c r="J1298" s="22">
        <f>IF(A1298="",0,IF(YEAR(A1298)&lt;&gt;Properties!$C$5,0,N(D1298)*IFERROR(INDEX(Lists!$D$1:$D$7,MATCH(C1298,Lists!$A$1:$A$7,0)),0)))</f>
      </c>
    </row>
    <row r="1299" spans="1:10" x14ac:dyDescent="0.25">
      <c r="A1299" s="11"/>
      <c r="B1299" s="19"/>
      <c r="C1299" s="19"/>
      <c r="D1299" s="23"/>
      <c r="E1299" s="19"/>
      <c r="F1299" s="13">
        <f>IF(B1299="","",IFERROR(INDEX(Leases!$B$2:$B$101,MATCH(B1299,Leases!$A$2:$A$101,0)),""))</f>
      </c>
      <c r="G1299" s="16">
        <f>IF(A1299="","",MONTH(A1299))</f>
      </c>
      <c r="H1299" s="22">
        <f>IF(A1299="",0,IF(YEAR(A1299)&lt;&gt;Properties!$C$5,0,N(D1299)*IFERROR(INDEX(Lists!$B$1:$B$7,MATCH(C1299,Lists!$A$1:$A$7,0)),0)))</f>
      </c>
      <c r="I1299" s="22">
        <f>IF(A1299="",0,IF(YEAR(A1299)&lt;&gt;Properties!$C$5,0,N(D1299)*IFERROR(INDEX(Lists!$C$1:$C$7,MATCH(C1299,Lists!$A$1:$A$7,0)),0)))</f>
      </c>
      <c r="J1299" s="22">
        <f>IF(A1299="",0,IF(YEAR(A1299)&lt;&gt;Properties!$C$5,0,N(D1299)*IFERROR(INDEX(Lists!$D$1:$D$7,MATCH(C1299,Lists!$A$1:$A$7,0)),0)))</f>
      </c>
    </row>
    <row r="1300" spans="1:10" x14ac:dyDescent="0.25">
      <c r="A1300" s="11"/>
      <c r="B1300" s="19"/>
      <c r="C1300" s="19"/>
      <c r="D1300" s="23"/>
      <c r="E1300" s="19"/>
      <c r="F1300" s="13">
        <f>IF(B1300="","",IFERROR(INDEX(Leases!$B$2:$B$101,MATCH(B1300,Leases!$A$2:$A$101,0)),""))</f>
      </c>
      <c r="G1300" s="16">
        <f>IF(A1300="","",MONTH(A1300))</f>
      </c>
      <c r="H1300" s="22">
        <f>IF(A1300="",0,IF(YEAR(A1300)&lt;&gt;Properties!$C$5,0,N(D1300)*IFERROR(INDEX(Lists!$B$1:$B$7,MATCH(C1300,Lists!$A$1:$A$7,0)),0)))</f>
      </c>
      <c r="I1300" s="22">
        <f>IF(A1300="",0,IF(YEAR(A1300)&lt;&gt;Properties!$C$5,0,N(D1300)*IFERROR(INDEX(Lists!$C$1:$C$7,MATCH(C1300,Lists!$A$1:$A$7,0)),0)))</f>
      </c>
      <c r="J1300" s="22">
        <f>IF(A1300="",0,IF(YEAR(A1300)&lt;&gt;Properties!$C$5,0,N(D1300)*IFERROR(INDEX(Lists!$D$1:$D$7,MATCH(C1300,Lists!$A$1:$A$7,0)),0)))</f>
      </c>
    </row>
    <row r="1301" spans="1:10" x14ac:dyDescent="0.25">
      <c r="A1301" s="11"/>
      <c r="B1301" s="19"/>
      <c r="C1301" s="19"/>
      <c r="D1301" s="23"/>
      <c r="E1301" s="19"/>
      <c r="F1301" s="13">
        <f>IF(B1301="","",IFERROR(INDEX(Leases!$B$2:$B$101,MATCH(B1301,Leases!$A$2:$A$101,0)),""))</f>
      </c>
      <c r="G1301" s="16">
        <f>IF(A1301="","",MONTH(A1301))</f>
      </c>
      <c r="H1301" s="22">
        <f>IF(A1301="",0,IF(YEAR(A1301)&lt;&gt;Properties!$C$5,0,N(D1301)*IFERROR(INDEX(Lists!$B$1:$B$7,MATCH(C1301,Lists!$A$1:$A$7,0)),0)))</f>
      </c>
      <c r="I1301" s="22">
        <f>IF(A1301="",0,IF(YEAR(A1301)&lt;&gt;Properties!$C$5,0,N(D1301)*IFERROR(INDEX(Lists!$C$1:$C$7,MATCH(C1301,Lists!$A$1:$A$7,0)),0)))</f>
      </c>
      <c r="J1301" s="22">
        <f>IF(A1301="",0,IF(YEAR(A1301)&lt;&gt;Properties!$C$5,0,N(D1301)*IFERROR(INDEX(Lists!$D$1:$D$7,MATCH(C1301,Lists!$A$1:$A$7,0)),0)))</f>
      </c>
    </row>
    <row r="1302" spans="1:10" x14ac:dyDescent="0.25">
      <c r="A1302" s="11"/>
      <c r="B1302" s="19"/>
      <c r="C1302" s="19"/>
      <c r="D1302" s="23"/>
      <c r="E1302" s="19"/>
      <c r="F1302" s="13">
        <f>IF(B1302="","",IFERROR(INDEX(Leases!$B$2:$B$101,MATCH(B1302,Leases!$A$2:$A$101,0)),""))</f>
      </c>
      <c r="G1302" s="16">
        <f>IF(A1302="","",MONTH(A1302))</f>
      </c>
      <c r="H1302" s="22">
        <f>IF(A1302="",0,IF(YEAR(A1302)&lt;&gt;Properties!$C$5,0,N(D1302)*IFERROR(INDEX(Lists!$B$1:$B$7,MATCH(C1302,Lists!$A$1:$A$7,0)),0)))</f>
      </c>
      <c r="I1302" s="22">
        <f>IF(A1302="",0,IF(YEAR(A1302)&lt;&gt;Properties!$C$5,0,N(D1302)*IFERROR(INDEX(Lists!$C$1:$C$7,MATCH(C1302,Lists!$A$1:$A$7,0)),0)))</f>
      </c>
      <c r="J1302" s="22">
        <f>IF(A1302="",0,IF(YEAR(A1302)&lt;&gt;Properties!$C$5,0,N(D1302)*IFERROR(INDEX(Lists!$D$1:$D$7,MATCH(C1302,Lists!$A$1:$A$7,0)),0)))</f>
      </c>
    </row>
    <row r="1303" spans="1:10" x14ac:dyDescent="0.25">
      <c r="A1303" s="11"/>
      <c r="B1303" s="19"/>
      <c r="C1303" s="19"/>
      <c r="D1303" s="23"/>
      <c r="E1303" s="19"/>
      <c r="F1303" s="13">
        <f>IF(B1303="","",IFERROR(INDEX(Leases!$B$2:$B$101,MATCH(B1303,Leases!$A$2:$A$101,0)),""))</f>
      </c>
      <c r="G1303" s="16">
        <f>IF(A1303="","",MONTH(A1303))</f>
      </c>
      <c r="H1303" s="22">
        <f>IF(A1303="",0,IF(YEAR(A1303)&lt;&gt;Properties!$C$5,0,N(D1303)*IFERROR(INDEX(Lists!$B$1:$B$7,MATCH(C1303,Lists!$A$1:$A$7,0)),0)))</f>
      </c>
      <c r="I1303" s="22">
        <f>IF(A1303="",0,IF(YEAR(A1303)&lt;&gt;Properties!$C$5,0,N(D1303)*IFERROR(INDEX(Lists!$C$1:$C$7,MATCH(C1303,Lists!$A$1:$A$7,0)),0)))</f>
      </c>
      <c r="J1303" s="22">
        <f>IF(A1303="",0,IF(YEAR(A1303)&lt;&gt;Properties!$C$5,0,N(D1303)*IFERROR(INDEX(Lists!$D$1:$D$7,MATCH(C1303,Lists!$A$1:$A$7,0)),0)))</f>
      </c>
    </row>
    <row r="1304" spans="1:10" x14ac:dyDescent="0.25">
      <c r="A1304" s="11"/>
      <c r="B1304" s="19"/>
      <c r="C1304" s="19"/>
      <c r="D1304" s="23"/>
      <c r="E1304" s="19"/>
      <c r="F1304" s="13">
        <f>IF(B1304="","",IFERROR(INDEX(Leases!$B$2:$B$101,MATCH(B1304,Leases!$A$2:$A$101,0)),""))</f>
      </c>
      <c r="G1304" s="16">
        <f>IF(A1304="","",MONTH(A1304))</f>
      </c>
      <c r="H1304" s="22">
        <f>IF(A1304="",0,IF(YEAR(A1304)&lt;&gt;Properties!$C$5,0,N(D1304)*IFERROR(INDEX(Lists!$B$1:$B$7,MATCH(C1304,Lists!$A$1:$A$7,0)),0)))</f>
      </c>
      <c r="I1304" s="22">
        <f>IF(A1304="",0,IF(YEAR(A1304)&lt;&gt;Properties!$C$5,0,N(D1304)*IFERROR(INDEX(Lists!$C$1:$C$7,MATCH(C1304,Lists!$A$1:$A$7,0)),0)))</f>
      </c>
      <c r="J1304" s="22">
        <f>IF(A1304="",0,IF(YEAR(A1304)&lt;&gt;Properties!$C$5,0,N(D1304)*IFERROR(INDEX(Lists!$D$1:$D$7,MATCH(C1304,Lists!$A$1:$A$7,0)),0)))</f>
      </c>
    </row>
    <row r="1305" spans="1:10" x14ac:dyDescent="0.25">
      <c r="A1305" s="11"/>
      <c r="B1305" s="19"/>
      <c r="C1305" s="19"/>
      <c r="D1305" s="23"/>
      <c r="E1305" s="19"/>
      <c r="F1305" s="13">
        <f>IF(B1305="","",IFERROR(INDEX(Leases!$B$2:$B$101,MATCH(B1305,Leases!$A$2:$A$101,0)),""))</f>
      </c>
      <c r="G1305" s="16">
        <f>IF(A1305="","",MONTH(A1305))</f>
      </c>
      <c r="H1305" s="22">
        <f>IF(A1305="",0,IF(YEAR(A1305)&lt;&gt;Properties!$C$5,0,N(D1305)*IFERROR(INDEX(Lists!$B$1:$B$7,MATCH(C1305,Lists!$A$1:$A$7,0)),0)))</f>
      </c>
      <c r="I1305" s="22">
        <f>IF(A1305="",0,IF(YEAR(A1305)&lt;&gt;Properties!$C$5,0,N(D1305)*IFERROR(INDEX(Lists!$C$1:$C$7,MATCH(C1305,Lists!$A$1:$A$7,0)),0)))</f>
      </c>
      <c r="J1305" s="22">
        <f>IF(A1305="",0,IF(YEAR(A1305)&lt;&gt;Properties!$C$5,0,N(D1305)*IFERROR(INDEX(Lists!$D$1:$D$7,MATCH(C1305,Lists!$A$1:$A$7,0)),0)))</f>
      </c>
    </row>
    <row r="1306" spans="1:10" x14ac:dyDescent="0.25">
      <c r="A1306" s="11"/>
      <c r="B1306" s="19"/>
      <c r="C1306" s="19"/>
      <c r="D1306" s="23"/>
      <c r="E1306" s="19"/>
      <c r="F1306" s="13">
        <f>IF(B1306="","",IFERROR(INDEX(Leases!$B$2:$B$101,MATCH(B1306,Leases!$A$2:$A$101,0)),""))</f>
      </c>
      <c r="G1306" s="16">
        <f>IF(A1306="","",MONTH(A1306))</f>
      </c>
      <c r="H1306" s="22">
        <f>IF(A1306="",0,IF(YEAR(A1306)&lt;&gt;Properties!$C$5,0,N(D1306)*IFERROR(INDEX(Lists!$B$1:$B$7,MATCH(C1306,Lists!$A$1:$A$7,0)),0)))</f>
      </c>
      <c r="I1306" s="22">
        <f>IF(A1306="",0,IF(YEAR(A1306)&lt;&gt;Properties!$C$5,0,N(D1306)*IFERROR(INDEX(Lists!$C$1:$C$7,MATCH(C1306,Lists!$A$1:$A$7,0)),0)))</f>
      </c>
      <c r="J1306" s="22">
        <f>IF(A1306="",0,IF(YEAR(A1306)&lt;&gt;Properties!$C$5,0,N(D1306)*IFERROR(INDEX(Lists!$D$1:$D$7,MATCH(C1306,Lists!$A$1:$A$7,0)),0)))</f>
      </c>
    </row>
    <row r="1307" spans="1:10" x14ac:dyDescent="0.25">
      <c r="A1307" s="11"/>
      <c r="B1307" s="19"/>
      <c r="C1307" s="19"/>
      <c r="D1307" s="23"/>
      <c r="E1307" s="19"/>
      <c r="F1307" s="13">
        <f>IF(B1307="","",IFERROR(INDEX(Leases!$B$2:$B$101,MATCH(B1307,Leases!$A$2:$A$101,0)),""))</f>
      </c>
      <c r="G1307" s="16">
        <f>IF(A1307="","",MONTH(A1307))</f>
      </c>
      <c r="H1307" s="22">
        <f>IF(A1307="",0,IF(YEAR(A1307)&lt;&gt;Properties!$C$5,0,N(D1307)*IFERROR(INDEX(Lists!$B$1:$B$7,MATCH(C1307,Lists!$A$1:$A$7,0)),0)))</f>
      </c>
      <c r="I1307" s="22">
        <f>IF(A1307="",0,IF(YEAR(A1307)&lt;&gt;Properties!$C$5,0,N(D1307)*IFERROR(INDEX(Lists!$C$1:$C$7,MATCH(C1307,Lists!$A$1:$A$7,0)),0)))</f>
      </c>
      <c r="J1307" s="22">
        <f>IF(A1307="",0,IF(YEAR(A1307)&lt;&gt;Properties!$C$5,0,N(D1307)*IFERROR(INDEX(Lists!$D$1:$D$7,MATCH(C1307,Lists!$A$1:$A$7,0)),0)))</f>
      </c>
    </row>
    <row r="1308" spans="1:10" x14ac:dyDescent="0.25">
      <c r="A1308" s="11"/>
      <c r="B1308" s="19"/>
      <c r="C1308" s="19"/>
      <c r="D1308" s="23"/>
      <c r="E1308" s="19"/>
      <c r="F1308" s="13">
        <f>IF(B1308="","",IFERROR(INDEX(Leases!$B$2:$B$101,MATCH(B1308,Leases!$A$2:$A$101,0)),""))</f>
      </c>
      <c r="G1308" s="16">
        <f>IF(A1308="","",MONTH(A1308))</f>
      </c>
      <c r="H1308" s="22">
        <f>IF(A1308="",0,IF(YEAR(A1308)&lt;&gt;Properties!$C$5,0,N(D1308)*IFERROR(INDEX(Lists!$B$1:$B$7,MATCH(C1308,Lists!$A$1:$A$7,0)),0)))</f>
      </c>
      <c r="I1308" s="22">
        <f>IF(A1308="",0,IF(YEAR(A1308)&lt;&gt;Properties!$C$5,0,N(D1308)*IFERROR(INDEX(Lists!$C$1:$C$7,MATCH(C1308,Lists!$A$1:$A$7,0)),0)))</f>
      </c>
      <c r="J1308" s="22">
        <f>IF(A1308="",0,IF(YEAR(A1308)&lt;&gt;Properties!$C$5,0,N(D1308)*IFERROR(INDEX(Lists!$D$1:$D$7,MATCH(C1308,Lists!$A$1:$A$7,0)),0)))</f>
      </c>
    </row>
    <row r="1309" spans="1:10" x14ac:dyDescent="0.25">
      <c r="A1309" s="11"/>
      <c r="B1309" s="19"/>
      <c r="C1309" s="19"/>
      <c r="D1309" s="23"/>
      <c r="E1309" s="19"/>
      <c r="F1309" s="13">
        <f>IF(B1309="","",IFERROR(INDEX(Leases!$B$2:$B$101,MATCH(B1309,Leases!$A$2:$A$101,0)),""))</f>
      </c>
      <c r="G1309" s="16">
        <f>IF(A1309="","",MONTH(A1309))</f>
      </c>
      <c r="H1309" s="22">
        <f>IF(A1309="",0,IF(YEAR(A1309)&lt;&gt;Properties!$C$5,0,N(D1309)*IFERROR(INDEX(Lists!$B$1:$B$7,MATCH(C1309,Lists!$A$1:$A$7,0)),0)))</f>
      </c>
      <c r="I1309" s="22">
        <f>IF(A1309="",0,IF(YEAR(A1309)&lt;&gt;Properties!$C$5,0,N(D1309)*IFERROR(INDEX(Lists!$C$1:$C$7,MATCH(C1309,Lists!$A$1:$A$7,0)),0)))</f>
      </c>
      <c r="J1309" s="22">
        <f>IF(A1309="",0,IF(YEAR(A1309)&lt;&gt;Properties!$C$5,0,N(D1309)*IFERROR(INDEX(Lists!$D$1:$D$7,MATCH(C1309,Lists!$A$1:$A$7,0)),0)))</f>
      </c>
    </row>
    <row r="1310" spans="1:10" x14ac:dyDescent="0.25">
      <c r="A1310" s="11"/>
      <c r="B1310" s="19"/>
      <c r="C1310" s="19"/>
      <c r="D1310" s="23"/>
      <c r="E1310" s="19"/>
      <c r="F1310" s="13">
        <f>IF(B1310="","",IFERROR(INDEX(Leases!$B$2:$B$101,MATCH(B1310,Leases!$A$2:$A$101,0)),""))</f>
      </c>
      <c r="G1310" s="16">
        <f>IF(A1310="","",MONTH(A1310))</f>
      </c>
      <c r="H1310" s="22">
        <f>IF(A1310="",0,IF(YEAR(A1310)&lt;&gt;Properties!$C$5,0,N(D1310)*IFERROR(INDEX(Lists!$B$1:$B$7,MATCH(C1310,Lists!$A$1:$A$7,0)),0)))</f>
      </c>
      <c r="I1310" s="22">
        <f>IF(A1310="",0,IF(YEAR(A1310)&lt;&gt;Properties!$C$5,0,N(D1310)*IFERROR(INDEX(Lists!$C$1:$C$7,MATCH(C1310,Lists!$A$1:$A$7,0)),0)))</f>
      </c>
      <c r="J1310" s="22">
        <f>IF(A1310="",0,IF(YEAR(A1310)&lt;&gt;Properties!$C$5,0,N(D1310)*IFERROR(INDEX(Lists!$D$1:$D$7,MATCH(C1310,Lists!$A$1:$A$7,0)),0)))</f>
      </c>
    </row>
    <row r="1311" spans="1:10" x14ac:dyDescent="0.25">
      <c r="A1311" s="11"/>
      <c r="B1311" s="19"/>
      <c r="C1311" s="19"/>
      <c r="D1311" s="23"/>
      <c r="E1311" s="19"/>
      <c r="F1311" s="13">
        <f>IF(B1311="","",IFERROR(INDEX(Leases!$B$2:$B$101,MATCH(B1311,Leases!$A$2:$A$101,0)),""))</f>
      </c>
      <c r="G1311" s="16">
        <f>IF(A1311="","",MONTH(A1311))</f>
      </c>
      <c r="H1311" s="22">
        <f>IF(A1311="",0,IF(YEAR(A1311)&lt;&gt;Properties!$C$5,0,N(D1311)*IFERROR(INDEX(Lists!$B$1:$B$7,MATCH(C1311,Lists!$A$1:$A$7,0)),0)))</f>
      </c>
      <c r="I1311" s="22">
        <f>IF(A1311="",0,IF(YEAR(A1311)&lt;&gt;Properties!$C$5,0,N(D1311)*IFERROR(INDEX(Lists!$C$1:$C$7,MATCH(C1311,Lists!$A$1:$A$7,0)),0)))</f>
      </c>
      <c r="J1311" s="22">
        <f>IF(A1311="",0,IF(YEAR(A1311)&lt;&gt;Properties!$C$5,0,N(D1311)*IFERROR(INDEX(Lists!$D$1:$D$7,MATCH(C1311,Lists!$A$1:$A$7,0)),0)))</f>
      </c>
    </row>
    <row r="1312" spans="1:10" x14ac:dyDescent="0.25">
      <c r="A1312" s="11"/>
      <c r="B1312" s="19"/>
      <c r="C1312" s="19"/>
      <c r="D1312" s="23"/>
      <c r="E1312" s="19"/>
      <c r="F1312" s="13">
        <f>IF(B1312="","",IFERROR(INDEX(Leases!$B$2:$B$101,MATCH(B1312,Leases!$A$2:$A$101,0)),""))</f>
      </c>
      <c r="G1312" s="16">
        <f>IF(A1312="","",MONTH(A1312))</f>
      </c>
      <c r="H1312" s="22">
        <f>IF(A1312="",0,IF(YEAR(A1312)&lt;&gt;Properties!$C$5,0,N(D1312)*IFERROR(INDEX(Lists!$B$1:$B$7,MATCH(C1312,Lists!$A$1:$A$7,0)),0)))</f>
      </c>
      <c r="I1312" s="22">
        <f>IF(A1312="",0,IF(YEAR(A1312)&lt;&gt;Properties!$C$5,0,N(D1312)*IFERROR(INDEX(Lists!$C$1:$C$7,MATCH(C1312,Lists!$A$1:$A$7,0)),0)))</f>
      </c>
      <c r="J1312" s="22">
        <f>IF(A1312="",0,IF(YEAR(A1312)&lt;&gt;Properties!$C$5,0,N(D1312)*IFERROR(INDEX(Lists!$D$1:$D$7,MATCH(C1312,Lists!$A$1:$A$7,0)),0)))</f>
      </c>
    </row>
    <row r="1313" spans="1:10" x14ac:dyDescent="0.25">
      <c r="A1313" s="11"/>
      <c r="B1313" s="19"/>
      <c r="C1313" s="19"/>
      <c r="D1313" s="23"/>
      <c r="E1313" s="19"/>
      <c r="F1313" s="13">
        <f>IF(B1313="","",IFERROR(INDEX(Leases!$B$2:$B$101,MATCH(B1313,Leases!$A$2:$A$101,0)),""))</f>
      </c>
      <c r="G1313" s="16">
        <f>IF(A1313="","",MONTH(A1313))</f>
      </c>
      <c r="H1313" s="22">
        <f>IF(A1313="",0,IF(YEAR(A1313)&lt;&gt;Properties!$C$5,0,N(D1313)*IFERROR(INDEX(Lists!$B$1:$B$7,MATCH(C1313,Lists!$A$1:$A$7,0)),0)))</f>
      </c>
      <c r="I1313" s="22">
        <f>IF(A1313="",0,IF(YEAR(A1313)&lt;&gt;Properties!$C$5,0,N(D1313)*IFERROR(INDEX(Lists!$C$1:$C$7,MATCH(C1313,Lists!$A$1:$A$7,0)),0)))</f>
      </c>
      <c r="J1313" s="22">
        <f>IF(A1313="",0,IF(YEAR(A1313)&lt;&gt;Properties!$C$5,0,N(D1313)*IFERROR(INDEX(Lists!$D$1:$D$7,MATCH(C1313,Lists!$A$1:$A$7,0)),0)))</f>
      </c>
    </row>
    <row r="1314" spans="1:10" x14ac:dyDescent="0.25">
      <c r="A1314" s="11"/>
      <c r="B1314" s="19"/>
      <c r="C1314" s="19"/>
      <c r="D1314" s="23"/>
      <c r="E1314" s="19"/>
      <c r="F1314" s="13">
        <f>IF(B1314="","",IFERROR(INDEX(Leases!$B$2:$B$101,MATCH(B1314,Leases!$A$2:$A$101,0)),""))</f>
      </c>
      <c r="G1314" s="16">
        <f>IF(A1314="","",MONTH(A1314))</f>
      </c>
      <c r="H1314" s="22">
        <f>IF(A1314="",0,IF(YEAR(A1314)&lt;&gt;Properties!$C$5,0,N(D1314)*IFERROR(INDEX(Lists!$B$1:$B$7,MATCH(C1314,Lists!$A$1:$A$7,0)),0)))</f>
      </c>
      <c r="I1314" s="22">
        <f>IF(A1314="",0,IF(YEAR(A1314)&lt;&gt;Properties!$C$5,0,N(D1314)*IFERROR(INDEX(Lists!$C$1:$C$7,MATCH(C1314,Lists!$A$1:$A$7,0)),0)))</f>
      </c>
      <c r="J1314" s="22">
        <f>IF(A1314="",0,IF(YEAR(A1314)&lt;&gt;Properties!$C$5,0,N(D1314)*IFERROR(INDEX(Lists!$D$1:$D$7,MATCH(C1314,Lists!$A$1:$A$7,0)),0)))</f>
      </c>
    </row>
    <row r="1315" spans="1:10" x14ac:dyDescent="0.25">
      <c r="A1315" s="11"/>
      <c r="B1315" s="19"/>
      <c r="C1315" s="19"/>
      <c r="D1315" s="23"/>
      <c r="E1315" s="19"/>
      <c r="F1315" s="13">
        <f>IF(B1315="","",IFERROR(INDEX(Leases!$B$2:$B$101,MATCH(B1315,Leases!$A$2:$A$101,0)),""))</f>
      </c>
      <c r="G1315" s="16">
        <f>IF(A1315="","",MONTH(A1315))</f>
      </c>
      <c r="H1315" s="22">
        <f>IF(A1315="",0,IF(YEAR(A1315)&lt;&gt;Properties!$C$5,0,N(D1315)*IFERROR(INDEX(Lists!$B$1:$B$7,MATCH(C1315,Lists!$A$1:$A$7,0)),0)))</f>
      </c>
      <c r="I1315" s="22">
        <f>IF(A1315="",0,IF(YEAR(A1315)&lt;&gt;Properties!$C$5,0,N(D1315)*IFERROR(INDEX(Lists!$C$1:$C$7,MATCH(C1315,Lists!$A$1:$A$7,0)),0)))</f>
      </c>
      <c r="J1315" s="22">
        <f>IF(A1315="",0,IF(YEAR(A1315)&lt;&gt;Properties!$C$5,0,N(D1315)*IFERROR(INDEX(Lists!$D$1:$D$7,MATCH(C1315,Lists!$A$1:$A$7,0)),0)))</f>
      </c>
    </row>
    <row r="1316" spans="1:10" x14ac:dyDescent="0.25">
      <c r="A1316" s="11"/>
      <c r="B1316" s="19"/>
      <c r="C1316" s="19"/>
      <c r="D1316" s="23"/>
      <c r="E1316" s="19"/>
      <c r="F1316" s="13">
        <f>IF(B1316="","",IFERROR(INDEX(Leases!$B$2:$B$101,MATCH(B1316,Leases!$A$2:$A$101,0)),""))</f>
      </c>
      <c r="G1316" s="16">
        <f>IF(A1316="","",MONTH(A1316))</f>
      </c>
      <c r="H1316" s="22">
        <f>IF(A1316="",0,IF(YEAR(A1316)&lt;&gt;Properties!$C$5,0,N(D1316)*IFERROR(INDEX(Lists!$B$1:$B$7,MATCH(C1316,Lists!$A$1:$A$7,0)),0)))</f>
      </c>
      <c r="I1316" s="22">
        <f>IF(A1316="",0,IF(YEAR(A1316)&lt;&gt;Properties!$C$5,0,N(D1316)*IFERROR(INDEX(Lists!$C$1:$C$7,MATCH(C1316,Lists!$A$1:$A$7,0)),0)))</f>
      </c>
      <c r="J1316" s="22">
        <f>IF(A1316="",0,IF(YEAR(A1316)&lt;&gt;Properties!$C$5,0,N(D1316)*IFERROR(INDEX(Lists!$D$1:$D$7,MATCH(C1316,Lists!$A$1:$A$7,0)),0)))</f>
      </c>
    </row>
    <row r="1317" spans="1:10" x14ac:dyDescent="0.25">
      <c r="A1317" s="11"/>
      <c r="B1317" s="19"/>
      <c r="C1317" s="19"/>
      <c r="D1317" s="23"/>
      <c r="E1317" s="19"/>
      <c r="F1317" s="13">
        <f>IF(B1317="","",IFERROR(INDEX(Leases!$B$2:$B$101,MATCH(B1317,Leases!$A$2:$A$101,0)),""))</f>
      </c>
      <c r="G1317" s="16">
        <f>IF(A1317="","",MONTH(A1317))</f>
      </c>
      <c r="H1317" s="22">
        <f>IF(A1317="",0,IF(YEAR(A1317)&lt;&gt;Properties!$C$5,0,N(D1317)*IFERROR(INDEX(Lists!$B$1:$B$7,MATCH(C1317,Lists!$A$1:$A$7,0)),0)))</f>
      </c>
      <c r="I1317" s="22">
        <f>IF(A1317="",0,IF(YEAR(A1317)&lt;&gt;Properties!$C$5,0,N(D1317)*IFERROR(INDEX(Lists!$C$1:$C$7,MATCH(C1317,Lists!$A$1:$A$7,0)),0)))</f>
      </c>
      <c r="J1317" s="22">
        <f>IF(A1317="",0,IF(YEAR(A1317)&lt;&gt;Properties!$C$5,0,N(D1317)*IFERROR(INDEX(Lists!$D$1:$D$7,MATCH(C1317,Lists!$A$1:$A$7,0)),0)))</f>
      </c>
    </row>
    <row r="1318" spans="1:10" x14ac:dyDescent="0.25">
      <c r="A1318" s="11"/>
      <c r="B1318" s="19"/>
      <c r="C1318" s="19"/>
      <c r="D1318" s="23"/>
      <c r="E1318" s="19"/>
      <c r="F1318" s="13">
        <f>IF(B1318="","",IFERROR(INDEX(Leases!$B$2:$B$101,MATCH(B1318,Leases!$A$2:$A$101,0)),""))</f>
      </c>
      <c r="G1318" s="16">
        <f>IF(A1318="","",MONTH(A1318))</f>
      </c>
      <c r="H1318" s="22">
        <f>IF(A1318="",0,IF(YEAR(A1318)&lt;&gt;Properties!$C$5,0,N(D1318)*IFERROR(INDEX(Lists!$B$1:$B$7,MATCH(C1318,Lists!$A$1:$A$7,0)),0)))</f>
      </c>
      <c r="I1318" s="22">
        <f>IF(A1318="",0,IF(YEAR(A1318)&lt;&gt;Properties!$C$5,0,N(D1318)*IFERROR(INDEX(Lists!$C$1:$C$7,MATCH(C1318,Lists!$A$1:$A$7,0)),0)))</f>
      </c>
      <c r="J1318" s="22">
        <f>IF(A1318="",0,IF(YEAR(A1318)&lt;&gt;Properties!$C$5,0,N(D1318)*IFERROR(INDEX(Lists!$D$1:$D$7,MATCH(C1318,Lists!$A$1:$A$7,0)),0)))</f>
      </c>
    </row>
    <row r="1319" spans="1:10" x14ac:dyDescent="0.25">
      <c r="A1319" s="11"/>
      <c r="B1319" s="19"/>
      <c r="C1319" s="19"/>
      <c r="D1319" s="23"/>
      <c r="E1319" s="19"/>
      <c r="F1319" s="13">
        <f>IF(B1319="","",IFERROR(INDEX(Leases!$B$2:$B$101,MATCH(B1319,Leases!$A$2:$A$101,0)),""))</f>
      </c>
      <c r="G1319" s="16">
        <f>IF(A1319="","",MONTH(A1319))</f>
      </c>
      <c r="H1319" s="22">
        <f>IF(A1319="",0,IF(YEAR(A1319)&lt;&gt;Properties!$C$5,0,N(D1319)*IFERROR(INDEX(Lists!$B$1:$B$7,MATCH(C1319,Lists!$A$1:$A$7,0)),0)))</f>
      </c>
      <c r="I1319" s="22">
        <f>IF(A1319="",0,IF(YEAR(A1319)&lt;&gt;Properties!$C$5,0,N(D1319)*IFERROR(INDEX(Lists!$C$1:$C$7,MATCH(C1319,Lists!$A$1:$A$7,0)),0)))</f>
      </c>
      <c r="J1319" s="22">
        <f>IF(A1319="",0,IF(YEAR(A1319)&lt;&gt;Properties!$C$5,0,N(D1319)*IFERROR(INDEX(Lists!$D$1:$D$7,MATCH(C1319,Lists!$A$1:$A$7,0)),0)))</f>
      </c>
    </row>
    <row r="1320" spans="1:10" x14ac:dyDescent="0.25">
      <c r="A1320" s="11"/>
      <c r="B1320" s="19"/>
      <c r="C1320" s="19"/>
      <c r="D1320" s="23"/>
      <c r="E1320" s="19"/>
      <c r="F1320" s="13">
        <f>IF(B1320="","",IFERROR(INDEX(Leases!$B$2:$B$101,MATCH(B1320,Leases!$A$2:$A$101,0)),""))</f>
      </c>
      <c r="G1320" s="16">
        <f>IF(A1320="","",MONTH(A1320))</f>
      </c>
      <c r="H1320" s="22">
        <f>IF(A1320="",0,IF(YEAR(A1320)&lt;&gt;Properties!$C$5,0,N(D1320)*IFERROR(INDEX(Lists!$B$1:$B$7,MATCH(C1320,Lists!$A$1:$A$7,0)),0)))</f>
      </c>
      <c r="I1320" s="22">
        <f>IF(A1320="",0,IF(YEAR(A1320)&lt;&gt;Properties!$C$5,0,N(D1320)*IFERROR(INDEX(Lists!$C$1:$C$7,MATCH(C1320,Lists!$A$1:$A$7,0)),0)))</f>
      </c>
      <c r="J1320" s="22">
        <f>IF(A1320="",0,IF(YEAR(A1320)&lt;&gt;Properties!$C$5,0,N(D1320)*IFERROR(INDEX(Lists!$D$1:$D$7,MATCH(C1320,Lists!$A$1:$A$7,0)),0)))</f>
      </c>
    </row>
    <row r="1321" spans="1:10" x14ac:dyDescent="0.25">
      <c r="A1321" s="11"/>
      <c r="B1321" s="19"/>
      <c r="C1321" s="19"/>
      <c r="D1321" s="23"/>
      <c r="E1321" s="19"/>
      <c r="F1321" s="13">
        <f>IF(B1321="","",IFERROR(INDEX(Leases!$B$2:$B$101,MATCH(B1321,Leases!$A$2:$A$101,0)),""))</f>
      </c>
      <c r="G1321" s="16">
        <f>IF(A1321="","",MONTH(A1321))</f>
      </c>
      <c r="H1321" s="22">
        <f>IF(A1321="",0,IF(YEAR(A1321)&lt;&gt;Properties!$C$5,0,N(D1321)*IFERROR(INDEX(Lists!$B$1:$B$7,MATCH(C1321,Lists!$A$1:$A$7,0)),0)))</f>
      </c>
      <c r="I1321" s="22">
        <f>IF(A1321="",0,IF(YEAR(A1321)&lt;&gt;Properties!$C$5,0,N(D1321)*IFERROR(INDEX(Lists!$C$1:$C$7,MATCH(C1321,Lists!$A$1:$A$7,0)),0)))</f>
      </c>
      <c r="J1321" s="22">
        <f>IF(A1321="",0,IF(YEAR(A1321)&lt;&gt;Properties!$C$5,0,N(D1321)*IFERROR(INDEX(Lists!$D$1:$D$7,MATCH(C1321,Lists!$A$1:$A$7,0)),0)))</f>
      </c>
    </row>
    <row r="1322" spans="1:10" x14ac:dyDescent="0.25">
      <c r="A1322" s="11"/>
      <c r="B1322" s="19"/>
      <c r="C1322" s="19"/>
      <c r="D1322" s="23"/>
      <c r="E1322" s="19"/>
      <c r="F1322" s="13">
        <f>IF(B1322="","",IFERROR(INDEX(Leases!$B$2:$B$101,MATCH(B1322,Leases!$A$2:$A$101,0)),""))</f>
      </c>
      <c r="G1322" s="16">
        <f>IF(A1322="","",MONTH(A1322))</f>
      </c>
      <c r="H1322" s="22">
        <f>IF(A1322="",0,IF(YEAR(A1322)&lt;&gt;Properties!$C$5,0,N(D1322)*IFERROR(INDEX(Lists!$B$1:$B$7,MATCH(C1322,Lists!$A$1:$A$7,0)),0)))</f>
      </c>
      <c r="I1322" s="22">
        <f>IF(A1322="",0,IF(YEAR(A1322)&lt;&gt;Properties!$C$5,0,N(D1322)*IFERROR(INDEX(Lists!$C$1:$C$7,MATCH(C1322,Lists!$A$1:$A$7,0)),0)))</f>
      </c>
      <c r="J1322" s="22">
        <f>IF(A1322="",0,IF(YEAR(A1322)&lt;&gt;Properties!$C$5,0,N(D1322)*IFERROR(INDEX(Lists!$D$1:$D$7,MATCH(C1322,Lists!$A$1:$A$7,0)),0)))</f>
      </c>
    </row>
    <row r="1323" spans="1:10" x14ac:dyDescent="0.25">
      <c r="A1323" s="11"/>
      <c r="B1323" s="19"/>
      <c r="C1323" s="19"/>
      <c r="D1323" s="23"/>
      <c r="E1323" s="19"/>
      <c r="F1323" s="13">
        <f>IF(B1323="","",IFERROR(INDEX(Leases!$B$2:$B$101,MATCH(B1323,Leases!$A$2:$A$101,0)),""))</f>
      </c>
      <c r="G1323" s="16">
        <f>IF(A1323="","",MONTH(A1323))</f>
      </c>
      <c r="H1323" s="22">
        <f>IF(A1323="",0,IF(YEAR(A1323)&lt;&gt;Properties!$C$5,0,N(D1323)*IFERROR(INDEX(Lists!$B$1:$B$7,MATCH(C1323,Lists!$A$1:$A$7,0)),0)))</f>
      </c>
      <c r="I1323" s="22">
        <f>IF(A1323="",0,IF(YEAR(A1323)&lt;&gt;Properties!$C$5,0,N(D1323)*IFERROR(INDEX(Lists!$C$1:$C$7,MATCH(C1323,Lists!$A$1:$A$7,0)),0)))</f>
      </c>
      <c r="J1323" s="22">
        <f>IF(A1323="",0,IF(YEAR(A1323)&lt;&gt;Properties!$C$5,0,N(D1323)*IFERROR(INDEX(Lists!$D$1:$D$7,MATCH(C1323,Lists!$A$1:$A$7,0)),0)))</f>
      </c>
    </row>
    <row r="1324" spans="1:10" x14ac:dyDescent="0.25">
      <c r="A1324" s="11"/>
      <c r="B1324" s="19"/>
      <c r="C1324" s="19"/>
      <c r="D1324" s="23"/>
      <c r="E1324" s="19"/>
      <c r="F1324" s="13">
        <f>IF(B1324="","",IFERROR(INDEX(Leases!$B$2:$B$101,MATCH(B1324,Leases!$A$2:$A$101,0)),""))</f>
      </c>
      <c r="G1324" s="16">
        <f>IF(A1324="","",MONTH(A1324))</f>
      </c>
      <c r="H1324" s="22">
        <f>IF(A1324="",0,IF(YEAR(A1324)&lt;&gt;Properties!$C$5,0,N(D1324)*IFERROR(INDEX(Lists!$B$1:$B$7,MATCH(C1324,Lists!$A$1:$A$7,0)),0)))</f>
      </c>
      <c r="I1324" s="22">
        <f>IF(A1324="",0,IF(YEAR(A1324)&lt;&gt;Properties!$C$5,0,N(D1324)*IFERROR(INDEX(Lists!$C$1:$C$7,MATCH(C1324,Lists!$A$1:$A$7,0)),0)))</f>
      </c>
      <c r="J1324" s="22">
        <f>IF(A1324="",0,IF(YEAR(A1324)&lt;&gt;Properties!$C$5,0,N(D1324)*IFERROR(INDEX(Lists!$D$1:$D$7,MATCH(C1324,Lists!$A$1:$A$7,0)),0)))</f>
      </c>
    </row>
    <row r="1325" spans="1:10" x14ac:dyDescent="0.25">
      <c r="A1325" s="11"/>
      <c r="B1325" s="19"/>
      <c r="C1325" s="19"/>
      <c r="D1325" s="23"/>
      <c r="E1325" s="19"/>
      <c r="F1325" s="13">
        <f>IF(B1325="","",IFERROR(INDEX(Leases!$B$2:$B$101,MATCH(B1325,Leases!$A$2:$A$101,0)),""))</f>
      </c>
      <c r="G1325" s="16">
        <f>IF(A1325="","",MONTH(A1325))</f>
      </c>
      <c r="H1325" s="22">
        <f>IF(A1325="",0,IF(YEAR(A1325)&lt;&gt;Properties!$C$5,0,N(D1325)*IFERROR(INDEX(Lists!$B$1:$B$7,MATCH(C1325,Lists!$A$1:$A$7,0)),0)))</f>
      </c>
      <c r="I1325" s="22">
        <f>IF(A1325="",0,IF(YEAR(A1325)&lt;&gt;Properties!$C$5,0,N(D1325)*IFERROR(INDEX(Lists!$C$1:$C$7,MATCH(C1325,Lists!$A$1:$A$7,0)),0)))</f>
      </c>
      <c r="J1325" s="22">
        <f>IF(A1325="",0,IF(YEAR(A1325)&lt;&gt;Properties!$C$5,0,N(D1325)*IFERROR(INDEX(Lists!$D$1:$D$7,MATCH(C1325,Lists!$A$1:$A$7,0)),0)))</f>
      </c>
    </row>
    <row r="1326" spans="1:10" x14ac:dyDescent="0.25">
      <c r="A1326" s="11"/>
      <c r="B1326" s="19"/>
      <c r="C1326" s="19"/>
      <c r="D1326" s="23"/>
      <c r="E1326" s="19"/>
      <c r="F1326" s="13">
        <f>IF(B1326="","",IFERROR(INDEX(Leases!$B$2:$B$101,MATCH(B1326,Leases!$A$2:$A$101,0)),""))</f>
      </c>
      <c r="G1326" s="16">
        <f>IF(A1326="","",MONTH(A1326))</f>
      </c>
      <c r="H1326" s="22">
        <f>IF(A1326="",0,IF(YEAR(A1326)&lt;&gt;Properties!$C$5,0,N(D1326)*IFERROR(INDEX(Lists!$B$1:$B$7,MATCH(C1326,Lists!$A$1:$A$7,0)),0)))</f>
      </c>
      <c r="I1326" s="22">
        <f>IF(A1326="",0,IF(YEAR(A1326)&lt;&gt;Properties!$C$5,0,N(D1326)*IFERROR(INDEX(Lists!$C$1:$C$7,MATCH(C1326,Lists!$A$1:$A$7,0)),0)))</f>
      </c>
      <c r="J1326" s="22">
        <f>IF(A1326="",0,IF(YEAR(A1326)&lt;&gt;Properties!$C$5,0,N(D1326)*IFERROR(INDEX(Lists!$D$1:$D$7,MATCH(C1326,Lists!$A$1:$A$7,0)),0)))</f>
      </c>
    </row>
    <row r="1327" spans="1:10" x14ac:dyDescent="0.25">
      <c r="A1327" s="11"/>
      <c r="B1327" s="19"/>
      <c r="C1327" s="19"/>
      <c r="D1327" s="23"/>
      <c r="E1327" s="19"/>
      <c r="F1327" s="13">
        <f>IF(B1327="","",IFERROR(INDEX(Leases!$B$2:$B$101,MATCH(B1327,Leases!$A$2:$A$101,0)),""))</f>
      </c>
      <c r="G1327" s="16">
        <f>IF(A1327="","",MONTH(A1327))</f>
      </c>
      <c r="H1327" s="22">
        <f>IF(A1327="",0,IF(YEAR(A1327)&lt;&gt;Properties!$C$5,0,N(D1327)*IFERROR(INDEX(Lists!$B$1:$B$7,MATCH(C1327,Lists!$A$1:$A$7,0)),0)))</f>
      </c>
      <c r="I1327" s="22">
        <f>IF(A1327="",0,IF(YEAR(A1327)&lt;&gt;Properties!$C$5,0,N(D1327)*IFERROR(INDEX(Lists!$C$1:$C$7,MATCH(C1327,Lists!$A$1:$A$7,0)),0)))</f>
      </c>
      <c r="J1327" s="22">
        <f>IF(A1327="",0,IF(YEAR(A1327)&lt;&gt;Properties!$C$5,0,N(D1327)*IFERROR(INDEX(Lists!$D$1:$D$7,MATCH(C1327,Lists!$A$1:$A$7,0)),0)))</f>
      </c>
    </row>
    <row r="1328" spans="1:10" x14ac:dyDescent="0.25">
      <c r="A1328" s="11"/>
      <c r="B1328" s="19"/>
      <c r="C1328" s="19"/>
      <c r="D1328" s="23"/>
      <c r="E1328" s="19"/>
      <c r="F1328" s="13">
        <f>IF(B1328="","",IFERROR(INDEX(Leases!$B$2:$B$101,MATCH(B1328,Leases!$A$2:$A$101,0)),""))</f>
      </c>
      <c r="G1328" s="16">
        <f>IF(A1328="","",MONTH(A1328))</f>
      </c>
      <c r="H1328" s="22">
        <f>IF(A1328="",0,IF(YEAR(A1328)&lt;&gt;Properties!$C$5,0,N(D1328)*IFERROR(INDEX(Lists!$B$1:$B$7,MATCH(C1328,Lists!$A$1:$A$7,0)),0)))</f>
      </c>
      <c r="I1328" s="22">
        <f>IF(A1328="",0,IF(YEAR(A1328)&lt;&gt;Properties!$C$5,0,N(D1328)*IFERROR(INDEX(Lists!$C$1:$C$7,MATCH(C1328,Lists!$A$1:$A$7,0)),0)))</f>
      </c>
      <c r="J1328" s="22">
        <f>IF(A1328="",0,IF(YEAR(A1328)&lt;&gt;Properties!$C$5,0,N(D1328)*IFERROR(INDEX(Lists!$D$1:$D$7,MATCH(C1328,Lists!$A$1:$A$7,0)),0)))</f>
      </c>
    </row>
    <row r="1329" spans="1:10" x14ac:dyDescent="0.25">
      <c r="A1329" s="11"/>
      <c r="B1329" s="19"/>
      <c r="C1329" s="19"/>
      <c r="D1329" s="23"/>
      <c r="E1329" s="19"/>
      <c r="F1329" s="13">
        <f>IF(B1329="","",IFERROR(INDEX(Leases!$B$2:$B$101,MATCH(B1329,Leases!$A$2:$A$101,0)),""))</f>
      </c>
      <c r="G1329" s="16">
        <f>IF(A1329="","",MONTH(A1329))</f>
      </c>
      <c r="H1329" s="22">
        <f>IF(A1329="",0,IF(YEAR(A1329)&lt;&gt;Properties!$C$5,0,N(D1329)*IFERROR(INDEX(Lists!$B$1:$B$7,MATCH(C1329,Lists!$A$1:$A$7,0)),0)))</f>
      </c>
      <c r="I1329" s="22">
        <f>IF(A1329="",0,IF(YEAR(A1329)&lt;&gt;Properties!$C$5,0,N(D1329)*IFERROR(INDEX(Lists!$C$1:$C$7,MATCH(C1329,Lists!$A$1:$A$7,0)),0)))</f>
      </c>
      <c r="J1329" s="22">
        <f>IF(A1329="",0,IF(YEAR(A1329)&lt;&gt;Properties!$C$5,0,N(D1329)*IFERROR(INDEX(Lists!$D$1:$D$7,MATCH(C1329,Lists!$A$1:$A$7,0)),0)))</f>
      </c>
    </row>
    <row r="1330" spans="1:10" x14ac:dyDescent="0.25">
      <c r="A1330" s="11"/>
      <c r="B1330" s="19"/>
      <c r="C1330" s="19"/>
      <c r="D1330" s="23"/>
      <c r="E1330" s="19"/>
      <c r="F1330" s="13">
        <f>IF(B1330="","",IFERROR(INDEX(Leases!$B$2:$B$101,MATCH(B1330,Leases!$A$2:$A$101,0)),""))</f>
      </c>
      <c r="G1330" s="16">
        <f>IF(A1330="","",MONTH(A1330))</f>
      </c>
      <c r="H1330" s="22">
        <f>IF(A1330="",0,IF(YEAR(A1330)&lt;&gt;Properties!$C$5,0,N(D1330)*IFERROR(INDEX(Lists!$B$1:$B$7,MATCH(C1330,Lists!$A$1:$A$7,0)),0)))</f>
      </c>
      <c r="I1330" s="22">
        <f>IF(A1330="",0,IF(YEAR(A1330)&lt;&gt;Properties!$C$5,0,N(D1330)*IFERROR(INDEX(Lists!$C$1:$C$7,MATCH(C1330,Lists!$A$1:$A$7,0)),0)))</f>
      </c>
      <c r="J1330" s="22">
        <f>IF(A1330="",0,IF(YEAR(A1330)&lt;&gt;Properties!$C$5,0,N(D1330)*IFERROR(INDEX(Lists!$D$1:$D$7,MATCH(C1330,Lists!$A$1:$A$7,0)),0)))</f>
      </c>
    </row>
    <row r="1331" spans="1:10" x14ac:dyDescent="0.25">
      <c r="A1331" s="11"/>
      <c r="B1331" s="19"/>
      <c r="C1331" s="19"/>
      <c r="D1331" s="23"/>
      <c r="E1331" s="19"/>
      <c r="F1331" s="13">
        <f>IF(B1331="","",IFERROR(INDEX(Leases!$B$2:$B$101,MATCH(B1331,Leases!$A$2:$A$101,0)),""))</f>
      </c>
      <c r="G1331" s="16">
        <f>IF(A1331="","",MONTH(A1331))</f>
      </c>
      <c r="H1331" s="22">
        <f>IF(A1331="",0,IF(YEAR(A1331)&lt;&gt;Properties!$C$5,0,N(D1331)*IFERROR(INDEX(Lists!$B$1:$B$7,MATCH(C1331,Lists!$A$1:$A$7,0)),0)))</f>
      </c>
      <c r="I1331" s="22">
        <f>IF(A1331="",0,IF(YEAR(A1331)&lt;&gt;Properties!$C$5,0,N(D1331)*IFERROR(INDEX(Lists!$C$1:$C$7,MATCH(C1331,Lists!$A$1:$A$7,0)),0)))</f>
      </c>
      <c r="J1331" s="22">
        <f>IF(A1331="",0,IF(YEAR(A1331)&lt;&gt;Properties!$C$5,0,N(D1331)*IFERROR(INDEX(Lists!$D$1:$D$7,MATCH(C1331,Lists!$A$1:$A$7,0)),0)))</f>
      </c>
    </row>
    <row r="1332" spans="1:10" x14ac:dyDescent="0.25">
      <c r="A1332" s="11"/>
      <c r="B1332" s="19"/>
      <c r="C1332" s="19"/>
      <c r="D1332" s="23"/>
      <c r="E1332" s="19"/>
      <c r="F1332" s="13">
        <f>IF(B1332="","",IFERROR(INDEX(Leases!$B$2:$B$101,MATCH(B1332,Leases!$A$2:$A$101,0)),""))</f>
      </c>
      <c r="G1332" s="16">
        <f>IF(A1332="","",MONTH(A1332))</f>
      </c>
      <c r="H1332" s="22">
        <f>IF(A1332="",0,IF(YEAR(A1332)&lt;&gt;Properties!$C$5,0,N(D1332)*IFERROR(INDEX(Lists!$B$1:$B$7,MATCH(C1332,Lists!$A$1:$A$7,0)),0)))</f>
      </c>
      <c r="I1332" s="22">
        <f>IF(A1332="",0,IF(YEAR(A1332)&lt;&gt;Properties!$C$5,0,N(D1332)*IFERROR(INDEX(Lists!$C$1:$C$7,MATCH(C1332,Lists!$A$1:$A$7,0)),0)))</f>
      </c>
      <c r="J1332" s="22">
        <f>IF(A1332="",0,IF(YEAR(A1332)&lt;&gt;Properties!$C$5,0,N(D1332)*IFERROR(INDEX(Lists!$D$1:$D$7,MATCH(C1332,Lists!$A$1:$A$7,0)),0)))</f>
      </c>
    </row>
    <row r="1333" spans="1:10" x14ac:dyDescent="0.25">
      <c r="A1333" s="11"/>
      <c r="B1333" s="19"/>
      <c r="C1333" s="19"/>
      <c r="D1333" s="23"/>
      <c r="E1333" s="19"/>
      <c r="F1333" s="13">
        <f>IF(B1333="","",IFERROR(INDEX(Leases!$B$2:$B$101,MATCH(B1333,Leases!$A$2:$A$101,0)),""))</f>
      </c>
      <c r="G1333" s="16">
        <f>IF(A1333="","",MONTH(A1333))</f>
      </c>
      <c r="H1333" s="22">
        <f>IF(A1333="",0,IF(YEAR(A1333)&lt;&gt;Properties!$C$5,0,N(D1333)*IFERROR(INDEX(Lists!$B$1:$B$7,MATCH(C1333,Lists!$A$1:$A$7,0)),0)))</f>
      </c>
      <c r="I1333" s="22">
        <f>IF(A1333="",0,IF(YEAR(A1333)&lt;&gt;Properties!$C$5,0,N(D1333)*IFERROR(INDEX(Lists!$C$1:$C$7,MATCH(C1333,Lists!$A$1:$A$7,0)),0)))</f>
      </c>
      <c r="J1333" s="22">
        <f>IF(A1333="",0,IF(YEAR(A1333)&lt;&gt;Properties!$C$5,0,N(D1333)*IFERROR(INDEX(Lists!$D$1:$D$7,MATCH(C1333,Lists!$A$1:$A$7,0)),0)))</f>
      </c>
    </row>
    <row r="1334" spans="1:10" x14ac:dyDescent="0.25">
      <c r="A1334" s="11"/>
      <c r="B1334" s="19"/>
      <c r="C1334" s="19"/>
      <c r="D1334" s="23"/>
      <c r="E1334" s="19"/>
      <c r="F1334" s="13">
        <f>IF(B1334="","",IFERROR(INDEX(Leases!$B$2:$B$101,MATCH(B1334,Leases!$A$2:$A$101,0)),""))</f>
      </c>
      <c r="G1334" s="16">
        <f>IF(A1334="","",MONTH(A1334))</f>
      </c>
      <c r="H1334" s="22">
        <f>IF(A1334="",0,IF(YEAR(A1334)&lt;&gt;Properties!$C$5,0,N(D1334)*IFERROR(INDEX(Lists!$B$1:$B$7,MATCH(C1334,Lists!$A$1:$A$7,0)),0)))</f>
      </c>
      <c r="I1334" s="22">
        <f>IF(A1334="",0,IF(YEAR(A1334)&lt;&gt;Properties!$C$5,0,N(D1334)*IFERROR(INDEX(Lists!$C$1:$C$7,MATCH(C1334,Lists!$A$1:$A$7,0)),0)))</f>
      </c>
      <c r="J1334" s="22">
        <f>IF(A1334="",0,IF(YEAR(A1334)&lt;&gt;Properties!$C$5,0,N(D1334)*IFERROR(INDEX(Lists!$D$1:$D$7,MATCH(C1334,Lists!$A$1:$A$7,0)),0)))</f>
      </c>
    </row>
    <row r="1335" spans="1:10" x14ac:dyDescent="0.25">
      <c r="A1335" s="11"/>
      <c r="B1335" s="19"/>
      <c r="C1335" s="19"/>
      <c r="D1335" s="23"/>
      <c r="E1335" s="19"/>
      <c r="F1335" s="13">
        <f>IF(B1335="","",IFERROR(INDEX(Leases!$B$2:$B$101,MATCH(B1335,Leases!$A$2:$A$101,0)),""))</f>
      </c>
      <c r="G1335" s="16">
        <f>IF(A1335="","",MONTH(A1335))</f>
      </c>
      <c r="H1335" s="22">
        <f>IF(A1335="",0,IF(YEAR(A1335)&lt;&gt;Properties!$C$5,0,N(D1335)*IFERROR(INDEX(Lists!$B$1:$B$7,MATCH(C1335,Lists!$A$1:$A$7,0)),0)))</f>
      </c>
      <c r="I1335" s="22">
        <f>IF(A1335="",0,IF(YEAR(A1335)&lt;&gt;Properties!$C$5,0,N(D1335)*IFERROR(INDEX(Lists!$C$1:$C$7,MATCH(C1335,Lists!$A$1:$A$7,0)),0)))</f>
      </c>
      <c r="J1335" s="22">
        <f>IF(A1335="",0,IF(YEAR(A1335)&lt;&gt;Properties!$C$5,0,N(D1335)*IFERROR(INDEX(Lists!$D$1:$D$7,MATCH(C1335,Lists!$A$1:$A$7,0)),0)))</f>
      </c>
    </row>
    <row r="1336" spans="1:10" x14ac:dyDescent="0.25">
      <c r="A1336" s="11"/>
      <c r="B1336" s="19"/>
      <c r="C1336" s="19"/>
      <c r="D1336" s="23"/>
      <c r="E1336" s="19"/>
      <c r="F1336" s="13">
        <f>IF(B1336="","",IFERROR(INDEX(Leases!$B$2:$B$101,MATCH(B1336,Leases!$A$2:$A$101,0)),""))</f>
      </c>
      <c r="G1336" s="16">
        <f>IF(A1336="","",MONTH(A1336))</f>
      </c>
      <c r="H1336" s="22">
        <f>IF(A1336="",0,IF(YEAR(A1336)&lt;&gt;Properties!$C$5,0,N(D1336)*IFERROR(INDEX(Lists!$B$1:$B$7,MATCH(C1336,Lists!$A$1:$A$7,0)),0)))</f>
      </c>
      <c r="I1336" s="22">
        <f>IF(A1336="",0,IF(YEAR(A1336)&lt;&gt;Properties!$C$5,0,N(D1336)*IFERROR(INDEX(Lists!$C$1:$C$7,MATCH(C1336,Lists!$A$1:$A$7,0)),0)))</f>
      </c>
      <c r="J1336" s="22">
        <f>IF(A1336="",0,IF(YEAR(A1336)&lt;&gt;Properties!$C$5,0,N(D1336)*IFERROR(INDEX(Lists!$D$1:$D$7,MATCH(C1336,Lists!$A$1:$A$7,0)),0)))</f>
      </c>
    </row>
    <row r="1337" spans="1:10" x14ac:dyDescent="0.25">
      <c r="A1337" s="11"/>
      <c r="B1337" s="19"/>
      <c r="C1337" s="19"/>
      <c r="D1337" s="23"/>
      <c r="E1337" s="19"/>
      <c r="F1337" s="13">
        <f>IF(B1337="","",IFERROR(INDEX(Leases!$B$2:$B$101,MATCH(B1337,Leases!$A$2:$A$101,0)),""))</f>
      </c>
      <c r="G1337" s="16">
        <f>IF(A1337="","",MONTH(A1337))</f>
      </c>
      <c r="H1337" s="22">
        <f>IF(A1337="",0,IF(YEAR(A1337)&lt;&gt;Properties!$C$5,0,N(D1337)*IFERROR(INDEX(Lists!$B$1:$B$7,MATCH(C1337,Lists!$A$1:$A$7,0)),0)))</f>
      </c>
      <c r="I1337" s="22">
        <f>IF(A1337="",0,IF(YEAR(A1337)&lt;&gt;Properties!$C$5,0,N(D1337)*IFERROR(INDEX(Lists!$C$1:$C$7,MATCH(C1337,Lists!$A$1:$A$7,0)),0)))</f>
      </c>
      <c r="J1337" s="22">
        <f>IF(A1337="",0,IF(YEAR(A1337)&lt;&gt;Properties!$C$5,0,N(D1337)*IFERROR(INDEX(Lists!$D$1:$D$7,MATCH(C1337,Lists!$A$1:$A$7,0)),0)))</f>
      </c>
    </row>
    <row r="1338" spans="1:10" x14ac:dyDescent="0.25">
      <c r="A1338" s="11"/>
      <c r="B1338" s="19"/>
      <c r="C1338" s="19"/>
      <c r="D1338" s="23"/>
      <c r="E1338" s="19"/>
      <c r="F1338" s="13">
        <f>IF(B1338="","",IFERROR(INDEX(Leases!$B$2:$B$101,MATCH(B1338,Leases!$A$2:$A$101,0)),""))</f>
      </c>
      <c r="G1338" s="16">
        <f>IF(A1338="","",MONTH(A1338))</f>
      </c>
      <c r="H1338" s="22">
        <f>IF(A1338="",0,IF(YEAR(A1338)&lt;&gt;Properties!$C$5,0,N(D1338)*IFERROR(INDEX(Lists!$B$1:$B$7,MATCH(C1338,Lists!$A$1:$A$7,0)),0)))</f>
      </c>
      <c r="I1338" s="22">
        <f>IF(A1338="",0,IF(YEAR(A1338)&lt;&gt;Properties!$C$5,0,N(D1338)*IFERROR(INDEX(Lists!$C$1:$C$7,MATCH(C1338,Lists!$A$1:$A$7,0)),0)))</f>
      </c>
      <c r="J1338" s="22">
        <f>IF(A1338="",0,IF(YEAR(A1338)&lt;&gt;Properties!$C$5,0,N(D1338)*IFERROR(INDEX(Lists!$D$1:$D$7,MATCH(C1338,Lists!$A$1:$A$7,0)),0)))</f>
      </c>
    </row>
    <row r="1339" spans="1:10" x14ac:dyDescent="0.25">
      <c r="A1339" s="11"/>
      <c r="B1339" s="19"/>
      <c r="C1339" s="19"/>
      <c r="D1339" s="23"/>
      <c r="E1339" s="19"/>
      <c r="F1339" s="13">
        <f>IF(B1339="","",IFERROR(INDEX(Leases!$B$2:$B$101,MATCH(B1339,Leases!$A$2:$A$101,0)),""))</f>
      </c>
      <c r="G1339" s="16">
        <f>IF(A1339="","",MONTH(A1339))</f>
      </c>
      <c r="H1339" s="22">
        <f>IF(A1339="",0,IF(YEAR(A1339)&lt;&gt;Properties!$C$5,0,N(D1339)*IFERROR(INDEX(Lists!$B$1:$B$7,MATCH(C1339,Lists!$A$1:$A$7,0)),0)))</f>
      </c>
      <c r="I1339" s="22">
        <f>IF(A1339="",0,IF(YEAR(A1339)&lt;&gt;Properties!$C$5,0,N(D1339)*IFERROR(INDEX(Lists!$C$1:$C$7,MATCH(C1339,Lists!$A$1:$A$7,0)),0)))</f>
      </c>
      <c r="J1339" s="22">
        <f>IF(A1339="",0,IF(YEAR(A1339)&lt;&gt;Properties!$C$5,0,N(D1339)*IFERROR(INDEX(Lists!$D$1:$D$7,MATCH(C1339,Lists!$A$1:$A$7,0)),0)))</f>
      </c>
    </row>
    <row r="1340" spans="1:10" x14ac:dyDescent="0.25">
      <c r="A1340" s="11"/>
      <c r="B1340" s="19"/>
      <c r="C1340" s="19"/>
      <c r="D1340" s="23"/>
      <c r="E1340" s="19"/>
      <c r="F1340" s="13">
        <f>IF(B1340="","",IFERROR(INDEX(Leases!$B$2:$B$101,MATCH(B1340,Leases!$A$2:$A$101,0)),""))</f>
      </c>
      <c r="G1340" s="16">
        <f>IF(A1340="","",MONTH(A1340))</f>
      </c>
      <c r="H1340" s="22">
        <f>IF(A1340="",0,IF(YEAR(A1340)&lt;&gt;Properties!$C$5,0,N(D1340)*IFERROR(INDEX(Lists!$B$1:$B$7,MATCH(C1340,Lists!$A$1:$A$7,0)),0)))</f>
      </c>
      <c r="I1340" s="22">
        <f>IF(A1340="",0,IF(YEAR(A1340)&lt;&gt;Properties!$C$5,0,N(D1340)*IFERROR(INDEX(Lists!$C$1:$C$7,MATCH(C1340,Lists!$A$1:$A$7,0)),0)))</f>
      </c>
      <c r="J1340" s="22">
        <f>IF(A1340="",0,IF(YEAR(A1340)&lt;&gt;Properties!$C$5,0,N(D1340)*IFERROR(INDEX(Lists!$D$1:$D$7,MATCH(C1340,Lists!$A$1:$A$7,0)),0)))</f>
      </c>
    </row>
    <row r="1341" spans="1:10" x14ac:dyDescent="0.25">
      <c r="A1341" s="11"/>
      <c r="B1341" s="19"/>
      <c r="C1341" s="19"/>
      <c r="D1341" s="23"/>
      <c r="E1341" s="19"/>
      <c r="F1341" s="13">
        <f>IF(B1341="","",IFERROR(INDEX(Leases!$B$2:$B$101,MATCH(B1341,Leases!$A$2:$A$101,0)),""))</f>
      </c>
      <c r="G1341" s="16">
        <f>IF(A1341="","",MONTH(A1341))</f>
      </c>
      <c r="H1341" s="22">
        <f>IF(A1341="",0,IF(YEAR(A1341)&lt;&gt;Properties!$C$5,0,N(D1341)*IFERROR(INDEX(Lists!$B$1:$B$7,MATCH(C1341,Lists!$A$1:$A$7,0)),0)))</f>
      </c>
      <c r="I1341" s="22">
        <f>IF(A1341="",0,IF(YEAR(A1341)&lt;&gt;Properties!$C$5,0,N(D1341)*IFERROR(INDEX(Lists!$C$1:$C$7,MATCH(C1341,Lists!$A$1:$A$7,0)),0)))</f>
      </c>
      <c r="J1341" s="22">
        <f>IF(A1341="",0,IF(YEAR(A1341)&lt;&gt;Properties!$C$5,0,N(D1341)*IFERROR(INDEX(Lists!$D$1:$D$7,MATCH(C1341,Lists!$A$1:$A$7,0)),0)))</f>
      </c>
    </row>
    <row r="1342" spans="1:10" x14ac:dyDescent="0.25">
      <c r="A1342" s="11"/>
      <c r="B1342" s="19"/>
      <c r="C1342" s="19"/>
      <c r="D1342" s="23"/>
      <c r="E1342" s="19"/>
      <c r="F1342" s="13">
        <f>IF(B1342="","",IFERROR(INDEX(Leases!$B$2:$B$101,MATCH(B1342,Leases!$A$2:$A$101,0)),""))</f>
      </c>
      <c r="G1342" s="16">
        <f>IF(A1342="","",MONTH(A1342))</f>
      </c>
      <c r="H1342" s="22">
        <f>IF(A1342="",0,IF(YEAR(A1342)&lt;&gt;Properties!$C$5,0,N(D1342)*IFERROR(INDEX(Lists!$B$1:$B$7,MATCH(C1342,Lists!$A$1:$A$7,0)),0)))</f>
      </c>
      <c r="I1342" s="22">
        <f>IF(A1342="",0,IF(YEAR(A1342)&lt;&gt;Properties!$C$5,0,N(D1342)*IFERROR(INDEX(Lists!$C$1:$C$7,MATCH(C1342,Lists!$A$1:$A$7,0)),0)))</f>
      </c>
      <c r="J1342" s="22">
        <f>IF(A1342="",0,IF(YEAR(A1342)&lt;&gt;Properties!$C$5,0,N(D1342)*IFERROR(INDEX(Lists!$D$1:$D$7,MATCH(C1342,Lists!$A$1:$A$7,0)),0)))</f>
      </c>
    </row>
    <row r="1343" spans="1:10" x14ac:dyDescent="0.25">
      <c r="A1343" s="11"/>
      <c r="B1343" s="19"/>
      <c r="C1343" s="19"/>
      <c r="D1343" s="23"/>
      <c r="E1343" s="19"/>
      <c r="F1343" s="13">
        <f>IF(B1343="","",IFERROR(INDEX(Leases!$B$2:$B$101,MATCH(B1343,Leases!$A$2:$A$101,0)),""))</f>
      </c>
      <c r="G1343" s="16">
        <f>IF(A1343="","",MONTH(A1343))</f>
      </c>
      <c r="H1343" s="22">
        <f>IF(A1343="",0,IF(YEAR(A1343)&lt;&gt;Properties!$C$5,0,N(D1343)*IFERROR(INDEX(Lists!$B$1:$B$7,MATCH(C1343,Lists!$A$1:$A$7,0)),0)))</f>
      </c>
      <c r="I1343" s="22">
        <f>IF(A1343="",0,IF(YEAR(A1343)&lt;&gt;Properties!$C$5,0,N(D1343)*IFERROR(INDEX(Lists!$C$1:$C$7,MATCH(C1343,Lists!$A$1:$A$7,0)),0)))</f>
      </c>
      <c r="J1343" s="22">
        <f>IF(A1343="",0,IF(YEAR(A1343)&lt;&gt;Properties!$C$5,0,N(D1343)*IFERROR(INDEX(Lists!$D$1:$D$7,MATCH(C1343,Lists!$A$1:$A$7,0)),0)))</f>
      </c>
    </row>
    <row r="1344" spans="1:10" x14ac:dyDescent="0.25">
      <c r="A1344" s="11"/>
      <c r="B1344" s="19"/>
      <c r="C1344" s="19"/>
      <c r="D1344" s="23"/>
      <c r="E1344" s="19"/>
      <c r="F1344" s="13">
        <f>IF(B1344="","",IFERROR(INDEX(Leases!$B$2:$B$101,MATCH(B1344,Leases!$A$2:$A$101,0)),""))</f>
      </c>
      <c r="G1344" s="16">
        <f>IF(A1344="","",MONTH(A1344))</f>
      </c>
      <c r="H1344" s="22">
        <f>IF(A1344="",0,IF(YEAR(A1344)&lt;&gt;Properties!$C$5,0,N(D1344)*IFERROR(INDEX(Lists!$B$1:$B$7,MATCH(C1344,Lists!$A$1:$A$7,0)),0)))</f>
      </c>
      <c r="I1344" s="22">
        <f>IF(A1344="",0,IF(YEAR(A1344)&lt;&gt;Properties!$C$5,0,N(D1344)*IFERROR(INDEX(Lists!$C$1:$C$7,MATCH(C1344,Lists!$A$1:$A$7,0)),0)))</f>
      </c>
      <c r="J1344" s="22">
        <f>IF(A1344="",0,IF(YEAR(A1344)&lt;&gt;Properties!$C$5,0,N(D1344)*IFERROR(INDEX(Lists!$D$1:$D$7,MATCH(C1344,Lists!$A$1:$A$7,0)),0)))</f>
      </c>
    </row>
    <row r="1345" spans="1:10" x14ac:dyDescent="0.25">
      <c r="A1345" s="11"/>
      <c r="B1345" s="19"/>
      <c r="C1345" s="19"/>
      <c r="D1345" s="23"/>
      <c r="E1345" s="19"/>
      <c r="F1345" s="13">
        <f>IF(B1345="","",IFERROR(INDEX(Leases!$B$2:$B$101,MATCH(B1345,Leases!$A$2:$A$101,0)),""))</f>
      </c>
      <c r="G1345" s="16">
        <f>IF(A1345="","",MONTH(A1345))</f>
      </c>
      <c r="H1345" s="22">
        <f>IF(A1345="",0,IF(YEAR(A1345)&lt;&gt;Properties!$C$5,0,N(D1345)*IFERROR(INDEX(Lists!$B$1:$B$7,MATCH(C1345,Lists!$A$1:$A$7,0)),0)))</f>
      </c>
      <c r="I1345" s="22">
        <f>IF(A1345="",0,IF(YEAR(A1345)&lt;&gt;Properties!$C$5,0,N(D1345)*IFERROR(INDEX(Lists!$C$1:$C$7,MATCH(C1345,Lists!$A$1:$A$7,0)),0)))</f>
      </c>
      <c r="J1345" s="22">
        <f>IF(A1345="",0,IF(YEAR(A1345)&lt;&gt;Properties!$C$5,0,N(D1345)*IFERROR(INDEX(Lists!$D$1:$D$7,MATCH(C1345,Lists!$A$1:$A$7,0)),0)))</f>
      </c>
    </row>
    <row r="1346" spans="1:10" x14ac:dyDescent="0.25">
      <c r="A1346" s="11"/>
      <c r="B1346" s="19"/>
      <c r="C1346" s="19"/>
      <c r="D1346" s="23"/>
      <c r="E1346" s="19"/>
      <c r="F1346" s="13">
        <f>IF(B1346="","",IFERROR(INDEX(Leases!$B$2:$B$101,MATCH(B1346,Leases!$A$2:$A$101,0)),""))</f>
      </c>
      <c r="G1346" s="16">
        <f>IF(A1346="","",MONTH(A1346))</f>
      </c>
      <c r="H1346" s="22">
        <f>IF(A1346="",0,IF(YEAR(A1346)&lt;&gt;Properties!$C$5,0,N(D1346)*IFERROR(INDEX(Lists!$B$1:$B$7,MATCH(C1346,Lists!$A$1:$A$7,0)),0)))</f>
      </c>
      <c r="I1346" s="22">
        <f>IF(A1346="",0,IF(YEAR(A1346)&lt;&gt;Properties!$C$5,0,N(D1346)*IFERROR(INDEX(Lists!$C$1:$C$7,MATCH(C1346,Lists!$A$1:$A$7,0)),0)))</f>
      </c>
      <c r="J1346" s="22">
        <f>IF(A1346="",0,IF(YEAR(A1346)&lt;&gt;Properties!$C$5,0,N(D1346)*IFERROR(INDEX(Lists!$D$1:$D$7,MATCH(C1346,Lists!$A$1:$A$7,0)),0)))</f>
      </c>
    </row>
    <row r="1347" spans="1:10" x14ac:dyDescent="0.25">
      <c r="A1347" s="11"/>
      <c r="B1347" s="19"/>
      <c r="C1347" s="19"/>
      <c r="D1347" s="23"/>
      <c r="E1347" s="19"/>
      <c r="F1347" s="13">
        <f>IF(B1347="","",IFERROR(INDEX(Leases!$B$2:$B$101,MATCH(B1347,Leases!$A$2:$A$101,0)),""))</f>
      </c>
      <c r="G1347" s="16">
        <f>IF(A1347="","",MONTH(A1347))</f>
      </c>
      <c r="H1347" s="22">
        <f>IF(A1347="",0,IF(YEAR(A1347)&lt;&gt;Properties!$C$5,0,N(D1347)*IFERROR(INDEX(Lists!$B$1:$B$7,MATCH(C1347,Lists!$A$1:$A$7,0)),0)))</f>
      </c>
      <c r="I1347" s="22">
        <f>IF(A1347="",0,IF(YEAR(A1347)&lt;&gt;Properties!$C$5,0,N(D1347)*IFERROR(INDEX(Lists!$C$1:$C$7,MATCH(C1347,Lists!$A$1:$A$7,0)),0)))</f>
      </c>
      <c r="J1347" s="22">
        <f>IF(A1347="",0,IF(YEAR(A1347)&lt;&gt;Properties!$C$5,0,N(D1347)*IFERROR(INDEX(Lists!$D$1:$D$7,MATCH(C1347,Lists!$A$1:$A$7,0)),0)))</f>
      </c>
    </row>
    <row r="1348" spans="1:10" x14ac:dyDescent="0.25">
      <c r="A1348" s="11"/>
      <c r="B1348" s="19"/>
      <c r="C1348" s="19"/>
      <c r="D1348" s="23"/>
      <c r="E1348" s="19"/>
      <c r="F1348" s="13">
        <f>IF(B1348="","",IFERROR(INDEX(Leases!$B$2:$B$101,MATCH(B1348,Leases!$A$2:$A$101,0)),""))</f>
      </c>
      <c r="G1348" s="16">
        <f>IF(A1348="","",MONTH(A1348))</f>
      </c>
      <c r="H1348" s="22">
        <f>IF(A1348="",0,IF(YEAR(A1348)&lt;&gt;Properties!$C$5,0,N(D1348)*IFERROR(INDEX(Lists!$B$1:$B$7,MATCH(C1348,Lists!$A$1:$A$7,0)),0)))</f>
      </c>
      <c r="I1348" s="22">
        <f>IF(A1348="",0,IF(YEAR(A1348)&lt;&gt;Properties!$C$5,0,N(D1348)*IFERROR(INDEX(Lists!$C$1:$C$7,MATCH(C1348,Lists!$A$1:$A$7,0)),0)))</f>
      </c>
      <c r="J1348" s="22">
        <f>IF(A1348="",0,IF(YEAR(A1348)&lt;&gt;Properties!$C$5,0,N(D1348)*IFERROR(INDEX(Lists!$D$1:$D$7,MATCH(C1348,Lists!$A$1:$A$7,0)),0)))</f>
      </c>
    </row>
    <row r="1349" spans="1:10" x14ac:dyDescent="0.25">
      <c r="A1349" s="11"/>
      <c r="B1349" s="19"/>
      <c r="C1349" s="19"/>
      <c r="D1349" s="23"/>
      <c r="E1349" s="19"/>
      <c r="F1349" s="13">
        <f>IF(B1349="","",IFERROR(INDEX(Leases!$B$2:$B$101,MATCH(B1349,Leases!$A$2:$A$101,0)),""))</f>
      </c>
      <c r="G1349" s="16">
        <f>IF(A1349="","",MONTH(A1349))</f>
      </c>
      <c r="H1349" s="22">
        <f>IF(A1349="",0,IF(YEAR(A1349)&lt;&gt;Properties!$C$5,0,N(D1349)*IFERROR(INDEX(Lists!$B$1:$B$7,MATCH(C1349,Lists!$A$1:$A$7,0)),0)))</f>
      </c>
      <c r="I1349" s="22">
        <f>IF(A1349="",0,IF(YEAR(A1349)&lt;&gt;Properties!$C$5,0,N(D1349)*IFERROR(INDEX(Lists!$C$1:$C$7,MATCH(C1349,Lists!$A$1:$A$7,0)),0)))</f>
      </c>
      <c r="J1349" s="22">
        <f>IF(A1349="",0,IF(YEAR(A1349)&lt;&gt;Properties!$C$5,0,N(D1349)*IFERROR(INDEX(Lists!$D$1:$D$7,MATCH(C1349,Lists!$A$1:$A$7,0)),0)))</f>
      </c>
    </row>
    <row r="1350" spans="1:10" x14ac:dyDescent="0.25">
      <c r="A1350" s="11"/>
      <c r="B1350" s="19"/>
      <c r="C1350" s="19"/>
      <c r="D1350" s="23"/>
      <c r="E1350" s="19"/>
      <c r="F1350" s="13">
        <f>IF(B1350="","",IFERROR(INDEX(Leases!$B$2:$B$101,MATCH(B1350,Leases!$A$2:$A$101,0)),""))</f>
      </c>
      <c r="G1350" s="16">
        <f>IF(A1350="","",MONTH(A1350))</f>
      </c>
      <c r="H1350" s="22">
        <f>IF(A1350="",0,IF(YEAR(A1350)&lt;&gt;Properties!$C$5,0,N(D1350)*IFERROR(INDEX(Lists!$B$1:$B$7,MATCH(C1350,Lists!$A$1:$A$7,0)),0)))</f>
      </c>
      <c r="I1350" s="22">
        <f>IF(A1350="",0,IF(YEAR(A1350)&lt;&gt;Properties!$C$5,0,N(D1350)*IFERROR(INDEX(Lists!$C$1:$C$7,MATCH(C1350,Lists!$A$1:$A$7,0)),0)))</f>
      </c>
      <c r="J1350" s="22">
        <f>IF(A1350="",0,IF(YEAR(A1350)&lt;&gt;Properties!$C$5,0,N(D1350)*IFERROR(INDEX(Lists!$D$1:$D$7,MATCH(C1350,Lists!$A$1:$A$7,0)),0)))</f>
      </c>
    </row>
    <row r="1351" spans="1:10" x14ac:dyDescent="0.25">
      <c r="A1351" s="11"/>
      <c r="B1351" s="19"/>
      <c r="C1351" s="19"/>
      <c r="D1351" s="23"/>
      <c r="E1351" s="19"/>
      <c r="F1351" s="13">
        <f>IF(B1351="","",IFERROR(INDEX(Leases!$B$2:$B$101,MATCH(B1351,Leases!$A$2:$A$101,0)),""))</f>
      </c>
      <c r="G1351" s="16">
        <f>IF(A1351="","",MONTH(A1351))</f>
      </c>
      <c r="H1351" s="22">
        <f>IF(A1351="",0,IF(YEAR(A1351)&lt;&gt;Properties!$C$5,0,N(D1351)*IFERROR(INDEX(Lists!$B$1:$B$7,MATCH(C1351,Lists!$A$1:$A$7,0)),0)))</f>
      </c>
      <c r="I1351" s="22">
        <f>IF(A1351="",0,IF(YEAR(A1351)&lt;&gt;Properties!$C$5,0,N(D1351)*IFERROR(INDEX(Lists!$C$1:$C$7,MATCH(C1351,Lists!$A$1:$A$7,0)),0)))</f>
      </c>
      <c r="J1351" s="22">
        <f>IF(A1351="",0,IF(YEAR(A1351)&lt;&gt;Properties!$C$5,0,N(D1351)*IFERROR(INDEX(Lists!$D$1:$D$7,MATCH(C1351,Lists!$A$1:$A$7,0)),0)))</f>
      </c>
    </row>
    <row r="1352" spans="1:10" x14ac:dyDescent="0.25">
      <c r="A1352" s="11"/>
      <c r="B1352" s="19"/>
      <c r="C1352" s="19"/>
      <c r="D1352" s="23"/>
      <c r="E1352" s="19"/>
      <c r="F1352" s="13">
        <f>IF(B1352="","",IFERROR(INDEX(Leases!$B$2:$B$101,MATCH(B1352,Leases!$A$2:$A$101,0)),""))</f>
      </c>
      <c r="G1352" s="16">
        <f>IF(A1352="","",MONTH(A1352))</f>
      </c>
      <c r="H1352" s="22">
        <f>IF(A1352="",0,IF(YEAR(A1352)&lt;&gt;Properties!$C$5,0,N(D1352)*IFERROR(INDEX(Lists!$B$1:$B$7,MATCH(C1352,Lists!$A$1:$A$7,0)),0)))</f>
      </c>
      <c r="I1352" s="22">
        <f>IF(A1352="",0,IF(YEAR(A1352)&lt;&gt;Properties!$C$5,0,N(D1352)*IFERROR(INDEX(Lists!$C$1:$C$7,MATCH(C1352,Lists!$A$1:$A$7,0)),0)))</f>
      </c>
      <c r="J1352" s="22">
        <f>IF(A1352="",0,IF(YEAR(A1352)&lt;&gt;Properties!$C$5,0,N(D1352)*IFERROR(INDEX(Lists!$D$1:$D$7,MATCH(C1352,Lists!$A$1:$A$7,0)),0)))</f>
      </c>
    </row>
    <row r="1353" spans="1:10" x14ac:dyDescent="0.25">
      <c r="A1353" s="11"/>
      <c r="B1353" s="19"/>
      <c r="C1353" s="19"/>
      <c r="D1353" s="23"/>
      <c r="E1353" s="19"/>
      <c r="F1353" s="13">
        <f>IF(B1353="","",IFERROR(INDEX(Leases!$B$2:$B$101,MATCH(B1353,Leases!$A$2:$A$101,0)),""))</f>
      </c>
      <c r="G1353" s="16">
        <f>IF(A1353="","",MONTH(A1353))</f>
      </c>
      <c r="H1353" s="22">
        <f>IF(A1353="",0,IF(YEAR(A1353)&lt;&gt;Properties!$C$5,0,N(D1353)*IFERROR(INDEX(Lists!$B$1:$B$7,MATCH(C1353,Lists!$A$1:$A$7,0)),0)))</f>
      </c>
      <c r="I1353" s="22">
        <f>IF(A1353="",0,IF(YEAR(A1353)&lt;&gt;Properties!$C$5,0,N(D1353)*IFERROR(INDEX(Lists!$C$1:$C$7,MATCH(C1353,Lists!$A$1:$A$7,0)),0)))</f>
      </c>
      <c r="J1353" s="22">
        <f>IF(A1353="",0,IF(YEAR(A1353)&lt;&gt;Properties!$C$5,0,N(D1353)*IFERROR(INDEX(Lists!$D$1:$D$7,MATCH(C1353,Lists!$A$1:$A$7,0)),0)))</f>
      </c>
    </row>
    <row r="1354" spans="1:10" x14ac:dyDescent="0.25">
      <c r="A1354" s="11"/>
      <c r="B1354" s="19"/>
      <c r="C1354" s="19"/>
      <c r="D1354" s="23"/>
      <c r="E1354" s="19"/>
      <c r="F1354" s="13">
        <f>IF(B1354="","",IFERROR(INDEX(Leases!$B$2:$B$101,MATCH(B1354,Leases!$A$2:$A$101,0)),""))</f>
      </c>
      <c r="G1354" s="16">
        <f>IF(A1354="","",MONTH(A1354))</f>
      </c>
      <c r="H1354" s="22">
        <f>IF(A1354="",0,IF(YEAR(A1354)&lt;&gt;Properties!$C$5,0,N(D1354)*IFERROR(INDEX(Lists!$B$1:$B$7,MATCH(C1354,Lists!$A$1:$A$7,0)),0)))</f>
      </c>
      <c r="I1354" s="22">
        <f>IF(A1354="",0,IF(YEAR(A1354)&lt;&gt;Properties!$C$5,0,N(D1354)*IFERROR(INDEX(Lists!$C$1:$C$7,MATCH(C1354,Lists!$A$1:$A$7,0)),0)))</f>
      </c>
      <c r="J1354" s="22">
        <f>IF(A1354="",0,IF(YEAR(A1354)&lt;&gt;Properties!$C$5,0,N(D1354)*IFERROR(INDEX(Lists!$D$1:$D$7,MATCH(C1354,Lists!$A$1:$A$7,0)),0)))</f>
      </c>
    </row>
    <row r="1355" spans="1:10" x14ac:dyDescent="0.25">
      <c r="A1355" s="11"/>
      <c r="B1355" s="19"/>
      <c r="C1355" s="19"/>
      <c r="D1355" s="23"/>
      <c r="E1355" s="19"/>
      <c r="F1355" s="13">
        <f>IF(B1355="","",IFERROR(INDEX(Leases!$B$2:$B$101,MATCH(B1355,Leases!$A$2:$A$101,0)),""))</f>
      </c>
      <c r="G1355" s="16">
        <f>IF(A1355="","",MONTH(A1355))</f>
      </c>
      <c r="H1355" s="22">
        <f>IF(A1355="",0,IF(YEAR(A1355)&lt;&gt;Properties!$C$5,0,N(D1355)*IFERROR(INDEX(Lists!$B$1:$B$7,MATCH(C1355,Lists!$A$1:$A$7,0)),0)))</f>
      </c>
      <c r="I1355" s="22">
        <f>IF(A1355="",0,IF(YEAR(A1355)&lt;&gt;Properties!$C$5,0,N(D1355)*IFERROR(INDEX(Lists!$C$1:$C$7,MATCH(C1355,Lists!$A$1:$A$7,0)),0)))</f>
      </c>
      <c r="J1355" s="22">
        <f>IF(A1355="",0,IF(YEAR(A1355)&lt;&gt;Properties!$C$5,0,N(D1355)*IFERROR(INDEX(Lists!$D$1:$D$7,MATCH(C1355,Lists!$A$1:$A$7,0)),0)))</f>
      </c>
    </row>
    <row r="1356" spans="1:10" x14ac:dyDescent="0.25">
      <c r="A1356" s="11"/>
      <c r="B1356" s="19"/>
      <c r="C1356" s="19"/>
      <c r="D1356" s="23"/>
      <c r="E1356" s="19"/>
      <c r="F1356" s="13">
        <f>IF(B1356="","",IFERROR(INDEX(Leases!$B$2:$B$101,MATCH(B1356,Leases!$A$2:$A$101,0)),""))</f>
      </c>
      <c r="G1356" s="16">
        <f>IF(A1356="","",MONTH(A1356))</f>
      </c>
      <c r="H1356" s="22">
        <f>IF(A1356="",0,IF(YEAR(A1356)&lt;&gt;Properties!$C$5,0,N(D1356)*IFERROR(INDEX(Lists!$B$1:$B$7,MATCH(C1356,Lists!$A$1:$A$7,0)),0)))</f>
      </c>
      <c r="I1356" s="22">
        <f>IF(A1356="",0,IF(YEAR(A1356)&lt;&gt;Properties!$C$5,0,N(D1356)*IFERROR(INDEX(Lists!$C$1:$C$7,MATCH(C1356,Lists!$A$1:$A$7,0)),0)))</f>
      </c>
      <c r="J1356" s="22">
        <f>IF(A1356="",0,IF(YEAR(A1356)&lt;&gt;Properties!$C$5,0,N(D1356)*IFERROR(INDEX(Lists!$D$1:$D$7,MATCH(C1356,Lists!$A$1:$A$7,0)),0)))</f>
      </c>
    </row>
    <row r="1357" spans="1:10" x14ac:dyDescent="0.25">
      <c r="A1357" s="11"/>
      <c r="B1357" s="19"/>
      <c r="C1357" s="19"/>
      <c r="D1357" s="23"/>
      <c r="E1357" s="19"/>
      <c r="F1357" s="13">
        <f>IF(B1357="","",IFERROR(INDEX(Leases!$B$2:$B$101,MATCH(B1357,Leases!$A$2:$A$101,0)),""))</f>
      </c>
      <c r="G1357" s="16">
        <f>IF(A1357="","",MONTH(A1357))</f>
      </c>
      <c r="H1357" s="22">
        <f>IF(A1357="",0,IF(YEAR(A1357)&lt;&gt;Properties!$C$5,0,N(D1357)*IFERROR(INDEX(Lists!$B$1:$B$7,MATCH(C1357,Lists!$A$1:$A$7,0)),0)))</f>
      </c>
      <c r="I1357" s="22">
        <f>IF(A1357="",0,IF(YEAR(A1357)&lt;&gt;Properties!$C$5,0,N(D1357)*IFERROR(INDEX(Lists!$C$1:$C$7,MATCH(C1357,Lists!$A$1:$A$7,0)),0)))</f>
      </c>
      <c r="J1357" s="22">
        <f>IF(A1357="",0,IF(YEAR(A1357)&lt;&gt;Properties!$C$5,0,N(D1357)*IFERROR(INDEX(Lists!$D$1:$D$7,MATCH(C1357,Lists!$A$1:$A$7,0)),0)))</f>
      </c>
    </row>
    <row r="1358" spans="1:10" x14ac:dyDescent="0.25">
      <c r="A1358" s="11"/>
      <c r="B1358" s="19"/>
      <c r="C1358" s="19"/>
      <c r="D1358" s="23"/>
      <c r="E1358" s="19"/>
      <c r="F1358" s="13">
        <f>IF(B1358="","",IFERROR(INDEX(Leases!$B$2:$B$101,MATCH(B1358,Leases!$A$2:$A$101,0)),""))</f>
      </c>
      <c r="G1358" s="16">
        <f>IF(A1358="","",MONTH(A1358))</f>
      </c>
      <c r="H1358" s="22">
        <f>IF(A1358="",0,IF(YEAR(A1358)&lt;&gt;Properties!$C$5,0,N(D1358)*IFERROR(INDEX(Lists!$B$1:$B$7,MATCH(C1358,Lists!$A$1:$A$7,0)),0)))</f>
      </c>
      <c r="I1358" s="22">
        <f>IF(A1358="",0,IF(YEAR(A1358)&lt;&gt;Properties!$C$5,0,N(D1358)*IFERROR(INDEX(Lists!$C$1:$C$7,MATCH(C1358,Lists!$A$1:$A$7,0)),0)))</f>
      </c>
      <c r="J1358" s="22">
        <f>IF(A1358="",0,IF(YEAR(A1358)&lt;&gt;Properties!$C$5,0,N(D1358)*IFERROR(INDEX(Lists!$D$1:$D$7,MATCH(C1358,Lists!$A$1:$A$7,0)),0)))</f>
      </c>
    </row>
    <row r="1359" spans="1:10" x14ac:dyDescent="0.25">
      <c r="A1359" s="11"/>
      <c r="B1359" s="19"/>
      <c r="C1359" s="19"/>
      <c r="D1359" s="23"/>
      <c r="E1359" s="19"/>
      <c r="F1359" s="13">
        <f>IF(B1359="","",IFERROR(INDEX(Leases!$B$2:$B$101,MATCH(B1359,Leases!$A$2:$A$101,0)),""))</f>
      </c>
      <c r="G1359" s="16">
        <f>IF(A1359="","",MONTH(A1359))</f>
      </c>
      <c r="H1359" s="22">
        <f>IF(A1359="",0,IF(YEAR(A1359)&lt;&gt;Properties!$C$5,0,N(D1359)*IFERROR(INDEX(Lists!$B$1:$B$7,MATCH(C1359,Lists!$A$1:$A$7,0)),0)))</f>
      </c>
      <c r="I1359" s="22">
        <f>IF(A1359="",0,IF(YEAR(A1359)&lt;&gt;Properties!$C$5,0,N(D1359)*IFERROR(INDEX(Lists!$C$1:$C$7,MATCH(C1359,Lists!$A$1:$A$7,0)),0)))</f>
      </c>
      <c r="J1359" s="22">
        <f>IF(A1359="",0,IF(YEAR(A1359)&lt;&gt;Properties!$C$5,0,N(D1359)*IFERROR(INDEX(Lists!$D$1:$D$7,MATCH(C1359,Lists!$A$1:$A$7,0)),0)))</f>
      </c>
    </row>
    <row r="1360" spans="1:10" x14ac:dyDescent="0.25">
      <c r="A1360" s="11"/>
      <c r="B1360" s="19"/>
      <c r="C1360" s="19"/>
      <c r="D1360" s="23"/>
      <c r="E1360" s="19"/>
      <c r="F1360" s="13">
        <f>IF(B1360="","",IFERROR(INDEX(Leases!$B$2:$B$101,MATCH(B1360,Leases!$A$2:$A$101,0)),""))</f>
      </c>
      <c r="G1360" s="16">
        <f>IF(A1360="","",MONTH(A1360))</f>
      </c>
      <c r="H1360" s="22">
        <f>IF(A1360="",0,IF(YEAR(A1360)&lt;&gt;Properties!$C$5,0,N(D1360)*IFERROR(INDEX(Lists!$B$1:$B$7,MATCH(C1360,Lists!$A$1:$A$7,0)),0)))</f>
      </c>
      <c r="I1360" s="22">
        <f>IF(A1360="",0,IF(YEAR(A1360)&lt;&gt;Properties!$C$5,0,N(D1360)*IFERROR(INDEX(Lists!$C$1:$C$7,MATCH(C1360,Lists!$A$1:$A$7,0)),0)))</f>
      </c>
      <c r="J1360" s="22">
        <f>IF(A1360="",0,IF(YEAR(A1360)&lt;&gt;Properties!$C$5,0,N(D1360)*IFERROR(INDEX(Lists!$D$1:$D$7,MATCH(C1360,Lists!$A$1:$A$7,0)),0)))</f>
      </c>
    </row>
    <row r="1361" spans="1:10" x14ac:dyDescent="0.25">
      <c r="A1361" s="11"/>
      <c r="B1361" s="19"/>
      <c r="C1361" s="19"/>
      <c r="D1361" s="23"/>
      <c r="E1361" s="19"/>
      <c r="F1361" s="13">
        <f>IF(B1361="","",IFERROR(INDEX(Leases!$B$2:$B$101,MATCH(B1361,Leases!$A$2:$A$101,0)),""))</f>
      </c>
      <c r="G1361" s="16">
        <f>IF(A1361="","",MONTH(A1361))</f>
      </c>
      <c r="H1361" s="22">
        <f>IF(A1361="",0,IF(YEAR(A1361)&lt;&gt;Properties!$C$5,0,N(D1361)*IFERROR(INDEX(Lists!$B$1:$B$7,MATCH(C1361,Lists!$A$1:$A$7,0)),0)))</f>
      </c>
      <c r="I1361" s="22">
        <f>IF(A1361="",0,IF(YEAR(A1361)&lt;&gt;Properties!$C$5,0,N(D1361)*IFERROR(INDEX(Lists!$C$1:$C$7,MATCH(C1361,Lists!$A$1:$A$7,0)),0)))</f>
      </c>
      <c r="J1361" s="22">
        <f>IF(A1361="",0,IF(YEAR(A1361)&lt;&gt;Properties!$C$5,0,N(D1361)*IFERROR(INDEX(Lists!$D$1:$D$7,MATCH(C1361,Lists!$A$1:$A$7,0)),0)))</f>
      </c>
    </row>
    <row r="1362" spans="1:10" x14ac:dyDescent="0.25">
      <c r="A1362" s="11"/>
      <c r="B1362" s="19"/>
      <c r="C1362" s="19"/>
      <c r="D1362" s="23"/>
      <c r="E1362" s="19"/>
      <c r="F1362" s="13">
        <f>IF(B1362="","",IFERROR(INDEX(Leases!$B$2:$B$101,MATCH(B1362,Leases!$A$2:$A$101,0)),""))</f>
      </c>
      <c r="G1362" s="16">
        <f>IF(A1362="","",MONTH(A1362))</f>
      </c>
      <c r="H1362" s="22">
        <f>IF(A1362="",0,IF(YEAR(A1362)&lt;&gt;Properties!$C$5,0,N(D1362)*IFERROR(INDEX(Lists!$B$1:$B$7,MATCH(C1362,Lists!$A$1:$A$7,0)),0)))</f>
      </c>
      <c r="I1362" s="22">
        <f>IF(A1362="",0,IF(YEAR(A1362)&lt;&gt;Properties!$C$5,0,N(D1362)*IFERROR(INDEX(Lists!$C$1:$C$7,MATCH(C1362,Lists!$A$1:$A$7,0)),0)))</f>
      </c>
      <c r="J1362" s="22">
        <f>IF(A1362="",0,IF(YEAR(A1362)&lt;&gt;Properties!$C$5,0,N(D1362)*IFERROR(INDEX(Lists!$D$1:$D$7,MATCH(C1362,Lists!$A$1:$A$7,0)),0)))</f>
      </c>
    </row>
    <row r="1363" spans="1:10" x14ac:dyDescent="0.25">
      <c r="A1363" s="11"/>
      <c r="B1363" s="19"/>
      <c r="C1363" s="19"/>
      <c r="D1363" s="23"/>
      <c r="E1363" s="19"/>
      <c r="F1363" s="13">
        <f>IF(B1363="","",IFERROR(INDEX(Leases!$B$2:$B$101,MATCH(B1363,Leases!$A$2:$A$101,0)),""))</f>
      </c>
      <c r="G1363" s="16">
        <f>IF(A1363="","",MONTH(A1363))</f>
      </c>
      <c r="H1363" s="22">
        <f>IF(A1363="",0,IF(YEAR(A1363)&lt;&gt;Properties!$C$5,0,N(D1363)*IFERROR(INDEX(Lists!$B$1:$B$7,MATCH(C1363,Lists!$A$1:$A$7,0)),0)))</f>
      </c>
      <c r="I1363" s="22">
        <f>IF(A1363="",0,IF(YEAR(A1363)&lt;&gt;Properties!$C$5,0,N(D1363)*IFERROR(INDEX(Lists!$C$1:$C$7,MATCH(C1363,Lists!$A$1:$A$7,0)),0)))</f>
      </c>
      <c r="J1363" s="22">
        <f>IF(A1363="",0,IF(YEAR(A1363)&lt;&gt;Properties!$C$5,0,N(D1363)*IFERROR(INDEX(Lists!$D$1:$D$7,MATCH(C1363,Lists!$A$1:$A$7,0)),0)))</f>
      </c>
    </row>
    <row r="1364" spans="1:10" x14ac:dyDescent="0.25">
      <c r="A1364" s="11"/>
      <c r="B1364" s="19"/>
      <c r="C1364" s="19"/>
      <c r="D1364" s="23"/>
      <c r="E1364" s="19"/>
      <c r="F1364" s="13">
        <f>IF(B1364="","",IFERROR(INDEX(Leases!$B$2:$B$101,MATCH(B1364,Leases!$A$2:$A$101,0)),""))</f>
      </c>
      <c r="G1364" s="16">
        <f>IF(A1364="","",MONTH(A1364))</f>
      </c>
      <c r="H1364" s="22">
        <f>IF(A1364="",0,IF(YEAR(A1364)&lt;&gt;Properties!$C$5,0,N(D1364)*IFERROR(INDEX(Lists!$B$1:$B$7,MATCH(C1364,Lists!$A$1:$A$7,0)),0)))</f>
      </c>
      <c r="I1364" s="22">
        <f>IF(A1364="",0,IF(YEAR(A1364)&lt;&gt;Properties!$C$5,0,N(D1364)*IFERROR(INDEX(Lists!$C$1:$C$7,MATCH(C1364,Lists!$A$1:$A$7,0)),0)))</f>
      </c>
      <c r="J1364" s="22">
        <f>IF(A1364="",0,IF(YEAR(A1364)&lt;&gt;Properties!$C$5,0,N(D1364)*IFERROR(INDEX(Lists!$D$1:$D$7,MATCH(C1364,Lists!$A$1:$A$7,0)),0)))</f>
      </c>
    </row>
    <row r="1365" spans="1:10" x14ac:dyDescent="0.25">
      <c r="A1365" s="11"/>
      <c r="B1365" s="19"/>
      <c r="C1365" s="19"/>
      <c r="D1365" s="23"/>
      <c r="E1365" s="19"/>
      <c r="F1365" s="13">
        <f>IF(B1365="","",IFERROR(INDEX(Leases!$B$2:$B$101,MATCH(B1365,Leases!$A$2:$A$101,0)),""))</f>
      </c>
      <c r="G1365" s="16">
        <f>IF(A1365="","",MONTH(A1365))</f>
      </c>
      <c r="H1365" s="22">
        <f>IF(A1365="",0,IF(YEAR(A1365)&lt;&gt;Properties!$C$5,0,N(D1365)*IFERROR(INDEX(Lists!$B$1:$B$7,MATCH(C1365,Lists!$A$1:$A$7,0)),0)))</f>
      </c>
      <c r="I1365" s="22">
        <f>IF(A1365="",0,IF(YEAR(A1365)&lt;&gt;Properties!$C$5,0,N(D1365)*IFERROR(INDEX(Lists!$C$1:$C$7,MATCH(C1365,Lists!$A$1:$A$7,0)),0)))</f>
      </c>
      <c r="J1365" s="22">
        <f>IF(A1365="",0,IF(YEAR(A1365)&lt;&gt;Properties!$C$5,0,N(D1365)*IFERROR(INDEX(Lists!$D$1:$D$7,MATCH(C1365,Lists!$A$1:$A$7,0)),0)))</f>
      </c>
    </row>
    <row r="1366" spans="1:10" x14ac:dyDescent="0.25">
      <c r="A1366" s="11"/>
      <c r="B1366" s="19"/>
      <c r="C1366" s="19"/>
      <c r="D1366" s="23"/>
      <c r="E1366" s="19"/>
      <c r="F1366" s="13">
        <f>IF(B1366="","",IFERROR(INDEX(Leases!$B$2:$B$101,MATCH(B1366,Leases!$A$2:$A$101,0)),""))</f>
      </c>
      <c r="G1366" s="16">
        <f>IF(A1366="","",MONTH(A1366))</f>
      </c>
      <c r="H1366" s="22">
        <f>IF(A1366="",0,IF(YEAR(A1366)&lt;&gt;Properties!$C$5,0,N(D1366)*IFERROR(INDEX(Lists!$B$1:$B$7,MATCH(C1366,Lists!$A$1:$A$7,0)),0)))</f>
      </c>
      <c r="I1366" s="22">
        <f>IF(A1366="",0,IF(YEAR(A1366)&lt;&gt;Properties!$C$5,0,N(D1366)*IFERROR(INDEX(Lists!$C$1:$C$7,MATCH(C1366,Lists!$A$1:$A$7,0)),0)))</f>
      </c>
      <c r="J1366" s="22">
        <f>IF(A1366="",0,IF(YEAR(A1366)&lt;&gt;Properties!$C$5,0,N(D1366)*IFERROR(INDEX(Lists!$D$1:$D$7,MATCH(C1366,Lists!$A$1:$A$7,0)),0)))</f>
      </c>
    </row>
    <row r="1367" spans="1:10" x14ac:dyDescent="0.25">
      <c r="A1367" s="11"/>
      <c r="B1367" s="19"/>
      <c r="C1367" s="19"/>
      <c r="D1367" s="23"/>
      <c r="E1367" s="19"/>
      <c r="F1367" s="13">
        <f>IF(B1367="","",IFERROR(INDEX(Leases!$B$2:$B$101,MATCH(B1367,Leases!$A$2:$A$101,0)),""))</f>
      </c>
      <c r="G1367" s="16">
        <f>IF(A1367="","",MONTH(A1367))</f>
      </c>
      <c r="H1367" s="22">
        <f>IF(A1367="",0,IF(YEAR(A1367)&lt;&gt;Properties!$C$5,0,N(D1367)*IFERROR(INDEX(Lists!$B$1:$B$7,MATCH(C1367,Lists!$A$1:$A$7,0)),0)))</f>
      </c>
      <c r="I1367" s="22">
        <f>IF(A1367="",0,IF(YEAR(A1367)&lt;&gt;Properties!$C$5,0,N(D1367)*IFERROR(INDEX(Lists!$C$1:$C$7,MATCH(C1367,Lists!$A$1:$A$7,0)),0)))</f>
      </c>
      <c r="J1367" s="22">
        <f>IF(A1367="",0,IF(YEAR(A1367)&lt;&gt;Properties!$C$5,0,N(D1367)*IFERROR(INDEX(Lists!$D$1:$D$7,MATCH(C1367,Lists!$A$1:$A$7,0)),0)))</f>
      </c>
    </row>
    <row r="1368" spans="1:10" x14ac:dyDescent="0.25">
      <c r="A1368" s="11"/>
      <c r="B1368" s="19"/>
      <c r="C1368" s="19"/>
      <c r="D1368" s="23"/>
      <c r="E1368" s="19"/>
      <c r="F1368" s="13">
        <f>IF(B1368="","",IFERROR(INDEX(Leases!$B$2:$B$101,MATCH(B1368,Leases!$A$2:$A$101,0)),""))</f>
      </c>
      <c r="G1368" s="16">
        <f>IF(A1368="","",MONTH(A1368))</f>
      </c>
      <c r="H1368" s="22">
        <f>IF(A1368="",0,IF(YEAR(A1368)&lt;&gt;Properties!$C$5,0,N(D1368)*IFERROR(INDEX(Lists!$B$1:$B$7,MATCH(C1368,Lists!$A$1:$A$7,0)),0)))</f>
      </c>
      <c r="I1368" s="22">
        <f>IF(A1368="",0,IF(YEAR(A1368)&lt;&gt;Properties!$C$5,0,N(D1368)*IFERROR(INDEX(Lists!$C$1:$C$7,MATCH(C1368,Lists!$A$1:$A$7,0)),0)))</f>
      </c>
      <c r="J1368" s="22">
        <f>IF(A1368="",0,IF(YEAR(A1368)&lt;&gt;Properties!$C$5,0,N(D1368)*IFERROR(INDEX(Lists!$D$1:$D$7,MATCH(C1368,Lists!$A$1:$A$7,0)),0)))</f>
      </c>
    </row>
    <row r="1369" spans="1:10" x14ac:dyDescent="0.25">
      <c r="A1369" s="11"/>
      <c r="B1369" s="19"/>
      <c r="C1369" s="19"/>
      <c r="D1369" s="23"/>
      <c r="E1369" s="19"/>
      <c r="F1369" s="13">
        <f>IF(B1369="","",IFERROR(INDEX(Leases!$B$2:$B$101,MATCH(B1369,Leases!$A$2:$A$101,0)),""))</f>
      </c>
      <c r="G1369" s="16">
        <f>IF(A1369="","",MONTH(A1369))</f>
      </c>
      <c r="H1369" s="22">
        <f>IF(A1369="",0,IF(YEAR(A1369)&lt;&gt;Properties!$C$5,0,N(D1369)*IFERROR(INDEX(Lists!$B$1:$B$7,MATCH(C1369,Lists!$A$1:$A$7,0)),0)))</f>
      </c>
      <c r="I1369" s="22">
        <f>IF(A1369="",0,IF(YEAR(A1369)&lt;&gt;Properties!$C$5,0,N(D1369)*IFERROR(INDEX(Lists!$C$1:$C$7,MATCH(C1369,Lists!$A$1:$A$7,0)),0)))</f>
      </c>
      <c r="J1369" s="22">
        <f>IF(A1369="",0,IF(YEAR(A1369)&lt;&gt;Properties!$C$5,0,N(D1369)*IFERROR(INDEX(Lists!$D$1:$D$7,MATCH(C1369,Lists!$A$1:$A$7,0)),0)))</f>
      </c>
    </row>
    <row r="1370" spans="1:10" x14ac:dyDescent="0.25">
      <c r="A1370" s="11"/>
      <c r="B1370" s="19"/>
      <c r="C1370" s="19"/>
      <c r="D1370" s="23"/>
      <c r="E1370" s="19"/>
      <c r="F1370" s="13">
        <f>IF(B1370="","",IFERROR(INDEX(Leases!$B$2:$B$101,MATCH(B1370,Leases!$A$2:$A$101,0)),""))</f>
      </c>
      <c r="G1370" s="16">
        <f>IF(A1370="","",MONTH(A1370))</f>
      </c>
      <c r="H1370" s="22">
        <f>IF(A1370="",0,IF(YEAR(A1370)&lt;&gt;Properties!$C$5,0,N(D1370)*IFERROR(INDEX(Lists!$B$1:$B$7,MATCH(C1370,Lists!$A$1:$A$7,0)),0)))</f>
      </c>
      <c r="I1370" s="22">
        <f>IF(A1370="",0,IF(YEAR(A1370)&lt;&gt;Properties!$C$5,0,N(D1370)*IFERROR(INDEX(Lists!$C$1:$C$7,MATCH(C1370,Lists!$A$1:$A$7,0)),0)))</f>
      </c>
      <c r="J1370" s="22">
        <f>IF(A1370="",0,IF(YEAR(A1370)&lt;&gt;Properties!$C$5,0,N(D1370)*IFERROR(INDEX(Lists!$D$1:$D$7,MATCH(C1370,Lists!$A$1:$A$7,0)),0)))</f>
      </c>
    </row>
    <row r="1371" spans="1:10" x14ac:dyDescent="0.25">
      <c r="A1371" s="11"/>
      <c r="B1371" s="19"/>
      <c r="C1371" s="19"/>
      <c r="D1371" s="23"/>
      <c r="E1371" s="19"/>
      <c r="F1371" s="13">
        <f>IF(B1371="","",IFERROR(INDEX(Leases!$B$2:$B$101,MATCH(B1371,Leases!$A$2:$A$101,0)),""))</f>
      </c>
      <c r="G1371" s="16">
        <f>IF(A1371="","",MONTH(A1371))</f>
      </c>
      <c r="H1371" s="22">
        <f>IF(A1371="",0,IF(YEAR(A1371)&lt;&gt;Properties!$C$5,0,N(D1371)*IFERROR(INDEX(Lists!$B$1:$B$7,MATCH(C1371,Lists!$A$1:$A$7,0)),0)))</f>
      </c>
      <c r="I1371" s="22">
        <f>IF(A1371="",0,IF(YEAR(A1371)&lt;&gt;Properties!$C$5,0,N(D1371)*IFERROR(INDEX(Lists!$C$1:$C$7,MATCH(C1371,Lists!$A$1:$A$7,0)),0)))</f>
      </c>
      <c r="J1371" s="22">
        <f>IF(A1371="",0,IF(YEAR(A1371)&lt;&gt;Properties!$C$5,0,N(D1371)*IFERROR(INDEX(Lists!$D$1:$D$7,MATCH(C1371,Lists!$A$1:$A$7,0)),0)))</f>
      </c>
    </row>
    <row r="1372" spans="1:10" x14ac:dyDescent="0.25">
      <c r="A1372" s="11"/>
      <c r="B1372" s="19"/>
      <c r="C1372" s="19"/>
      <c r="D1372" s="23"/>
      <c r="E1372" s="19"/>
      <c r="F1372" s="13">
        <f>IF(B1372="","",IFERROR(INDEX(Leases!$B$2:$B$101,MATCH(B1372,Leases!$A$2:$A$101,0)),""))</f>
      </c>
      <c r="G1372" s="16">
        <f>IF(A1372="","",MONTH(A1372))</f>
      </c>
      <c r="H1372" s="22">
        <f>IF(A1372="",0,IF(YEAR(A1372)&lt;&gt;Properties!$C$5,0,N(D1372)*IFERROR(INDEX(Lists!$B$1:$B$7,MATCH(C1372,Lists!$A$1:$A$7,0)),0)))</f>
      </c>
      <c r="I1372" s="22">
        <f>IF(A1372="",0,IF(YEAR(A1372)&lt;&gt;Properties!$C$5,0,N(D1372)*IFERROR(INDEX(Lists!$C$1:$C$7,MATCH(C1372,Lists!$A$1:$A$7,0)),0)))</f>
      </c>
      <c r="J1372" s="22">
        <f>IF(A1372="",0,IF(YEAR(A1372)&lt;&gt;Properties!$C$5,0,N(D1372)*IFERROR(INDEX(Lists!$D$1:$D$7,MATCH(C1372,Lists!$A$1:$A$7,0)),0)))</f>
      </c>
    </row>
    <row r="1373" spans="1:10" x14ac:dyDescent="0.25">
      <c r="A1373" s="11"/>
      <c r="B1373" s="19"/>
      <c r="C1373" s="19"/>
      <c r="D1373" s="23"/>
      <c r="E1373" s="19"/>
      <c r="F1373" s="13">
        <f>IF(B1373="","",IFERROR(INDEX(Leases!$B$2:$B$101,MATCH(B1373,Leases!$A$2:$A$101,0)),""))</f>
      </c>
      <c r="G1373" s="16">
        <f>IF(A1373="","",MONTH(A1373))</f>
      </c>
      <c r="H1373" s="22">
        <f>IF(A1373="",0,IF(YEAR(A1373)&lt;&gt;Properties!$C$5,0,N(D1373)*IFERROR(INDEX(Lists!$B$1:$B$7,MATCH(C1373,Lists!$A$1:$A$7,0)),0)))</f>
      </c>
      <c r="I1373" s="22">
        <f>IF(A1373="",0,IF(YEAR(A1373)&lt;&gt;Properties!$C$5,0,N(D1373)*IFERROR(INDEX(Lists!$C$1:$C$7,MATCH(C1373,Lists!$A$1:$A$7,0)),0)))</f>
      </c>
      <c r="J1373" s="22">
        <f>IF(A1373="",0,IF(YEAR(A1373)&lt;&gt;Properties!$C$5,0,N(D1373)*IFERROR(INDEX(Lists!$D$1:$D$7,MATCH(C1373,Lists!$A$1:$A$7,0)),0)))</f>
      </c>
    </row>
    <row r="1374" spans="1:10" x14ac:dyDescent="0.25">
      <c r="A1374" s="11"/>
      <c r="B1374" s="19"/>
      <c r="C1374" s="19"/>
      <c r="D1374" s="23"/>
      <c r="E1374" s="19"/>
      <c r="F1374" s="13">
        <f>IF(B1374="","",IFERROR(INDEX(Leases!$B$2:$B$101,MATCH(B1374,Leases!$A$2:$A$101,0)),""))</f>
      </c>
      <c r="G1374" s="16">
        <f>IF(A1374="","",MONTH(A1374))</f>
      </c>
      <c r="H1374" s="22">
        <f>IF(A1374="",0,IF(YEAR(A1374)&lt;&gt;Properties!$C$5,0,N(D1374)*IFERROR(INDEX(Lists!$B$1:$B$7,MATCH(C1374,Lists!$A$1:$A$7,0)),0)))</f>
      </c>
      <c r="I1374" s="22">
        <f>IF(A1374="",0,IF(YEAR(A1374)&lt;&gt;Properties!$C$5,0,N(D1374)*IFERROR(INDEX(Lists!$C$1:$C$7,MATCH(C1374,Lists!$A$1:$A$7,0)),0)))</f>
      </c>
      <c r="J1374" s="22">
        <f>IF(A1374="",0,IF(YEAR(A1374)&lt;&gt;Properties!$C$5,0,N(D1374)*IFERROR(INDEX(Lists!$D$1:$D$7,MATCH(C1374,Lists!$A$1:$A$7,0)),0)))</f>
      </c>
    </row>
    <row r="1375" spans="1:10" x14ac:dyDescent="0.25">
      <c r="A1375" s="11"/>
      <c r="B1375" s="19"/>
      <c r="C1375" s="19"/>
      <c r="D1375" s="23"/>
      <c r="E1375" s="19"/>
      <c r="F1375" s="13">
        <f>IF(B1375="","",IFERROR(INDEX(Leases!$B$2:$B$101,MATCH(B1375,Leases!$A$2:$A$101,0)),""))</f>
      </c>
      <c r="G1375" s="16">
        <f>IF(A1375="","",MONTH(A1375))</f>
      </c>
      <c r="H1375" s="22">
        <f>IF(A1375="",0,IF(YEAR(A1375)&lt;&gt;Properties!$C$5,0,N(D1375)*IFERROR(INDEX(Lists!$B$1:$B$7,MATCH(C1375,Lists!$A$1:$A$7,0)),0)))</f>
      </c>
      <c r="I1375" s="22">
        <f>IF(A1375="",0,IF(YEAR(A1375)&lt;&gt;Properties!$C$5,0,N(D1375)*IFERROR(INDEX(Lists!$C$1:$C$7,MATCH(C1375,Lists!$A$1:$A$7,0)),0)))</f>
      </c>
      <c r="J1375" s="22">
        <f>IF(A1375="",0,IF(YEAR(A1375)&lt;&gt;Properties!$C$5,0,N(D1375)*IFERROR(INDEX(Lists!$D$1:$D$7,MATCH(C1375,Lists!$A$1:$A$7,0)),0)))</f>
      </c>
    </row>
    <row r="1376" spans="1:10" x14ac:dyDescent="0.25">
      <c r="A1376" s="11"/>
      <c r="B1376" s="19"/>
      <c r="C1376" s="19"/>
      <c r="D1376" s="23"/>
      <c r="E1376" s="19"/>
      <c r="F1376" s="13">
        <f>IF(B1376="","",IFERROR(INDEX(Leases!$B$2:$B$101,MATCH(B1376,Leases!$A$2:$A$101,0)),""))</f>
      </c>
      <c r="G1376" s="16">
        <f>IF(A1376="","",MONTH(A1376))</f>
      </c>
      <c r="H1376" s="22">
        <f>IF(A1376="",0,IF(YEAR(A1376)&lt;&gt;Properties!$C$5,0,N(D1376)*IFERROR(INDEX(Lists!$B$1:$B$7,MATCH(C1376,Lists!$A$1:$A$7,0)),0)))</f>
      </c>
      <c r="I1376" s="22">
        <f>IF(A1376="",0,IF(YEAR(A1376)&lt;&gt;Properties!$C$5,0,N(D1376)*IFERROR(INDEX(Lists!$C$1:$C$7,MATCH(C1376,Lists!$A$1:$A$7,0)),0)))</f>
      </c>
      <c r="J1376" s="22">
        <f>IF(A1376="",0,IF(YEAR(A1376)&lt;&gt;Properties!$C$5,0,N(D1376)*IFERROR(INDEX(Lists!$D$1:$D$7,MATCH(C1376,Lists!$A$1:$A$7,0)),0)))</f>
      </c>
    </row>
    <row r="1377" spans="1:10" x14ac:dyDescent="0.25">
      <c r="A1377" s="11"/>
      <c r="B1377" s="19"/>
      <c r="C1377" s="19"/>
      <c r="D1377" s="23"/>
      <c r="E1377" s="19"/>
      <c r="F1377" s="13">
        <f>IF(B1377="","",IFERROR(INDEX(Leases!$B$2:$B$101,MATCH(B1377,Leases!$A$2:$A$101,0)),""))</f>
      </c>
      <c r="G1377" s="16">
        <f>IF(A1377="","",MONTH(A1377))</f>
      </c>
      <c r="H1377" s="22">
        <f>IF(A1377="",0,IF(YEAR(A1377)&lt;&gt;Properties!$C$5,0,N(D1377)*IFERROR(INDEX(Lists!$B$1:$B$7,MATCH(C1377,Lists!$A$1:$A$7,0)),0)))</f>
      </c>
      <c r="I1377" s="22">
        <f>IF(A1377="",0,IF(YEAR(A1377)&lt;&gt;Properties!$C$5,0,N(D1377)*IFERROR(INDEX(Lists!$C$1:$C$7,MATCH(C1377,Lists!$A$1:$A$7,0)),0)))</f>
      </c>
      <c r="J1377" s="22">
        <f>IF(A1377="",0,IF(YEAR(A1377)&lt;&gt;Properties!$C$5,0,N(D1377)*IFERROR(INDEX(Lists!$D$1:$D$7,MATCH(C1377,Lists!$A$1:$A$7,0)),0)))</f>
      </c>
    </row>
    <row r="1378" spans="1:10" x14ac:dyDescent="0.25">
      <c r="A1378" s="11"/>
      <c r="B1378" s="19"/>
      <c r="C1378" s="19"/>
      <c r="D1378" s="23"/>
      <c r="E1378" s="19"/>
      <c r="F1378" s="13">
        <f>IF(B1378="","",IFERROR(INDEX(Leases!$B$2:$B$101,MATCH(B1378,Leases!$A$2:$A$101,0)),""))</f>
      </c>
      <c r="G1378" s="16">
        <f>IF(A1378="","",MONTH(A1378))</f>
      </c>
      <c r="H1378" s="22">
        <f>IF(A1378="",0,IF(YEAR(A1378)&lt;&gt;Properties!$C$5,0,N(D1378)*IFERROR(INDEX(Lists!$B$1:$B$7,MATCH(C1378,Lists!$A$1:$A$7,0)),0)))</f>
      </c>
      <c r="I1378" s="22">
        <f>IF(A1378="",0,IF(YEAR(A1378)&lt;&gt;Properties!$C$5,0,N(D1378)*IFERROR(INDEX(Lists!$C$1:$C$7,MATCH(C1378,Lists!$A$1:$A$7,0)),0)))</f>
      </c>
      <c r="J1378" s="22">
        <f>IF(A1378="",0,IF(YEAR(A1378)&lt;&gt;Properties!$C$5,0,N(D1378)*IFERROR(INDEX(Lists!$D$1:$D$7,MATCH(C1378,Lists!$A$1:$A$7,0)),0)))</f>
      </c>
    </row>
    <row r="1379" spans="1:10" x14ac:dyDescent="0.25">
      <c r="A1379" s="11"/>
      <c r="B1379" s="19"/>
      <c r="C1379" s="19"/>
      <c r="D1379" s="23"/>
      <c r="E1379" s="19"/>
      <c r="F1379" s="13">
        <f>IF(B1379="","",IFERROR(INDEX(Leases!$B$2:$B$101,MATCH(B1379,Leases!$A$2:$A$101,0)),""))</f>
      </c>
      <c r="G1379" s="16">
        <f>IF(A1379="","",MONTH(A1379))</f>
      </c>
      <c r="H1379" s="22">
        <f>IF(A1379="",0,IF(YEAR(A1379)&lt;&gt;Properties!$C$5,0,N(D1379)*IFERROR(INDEX(Lists!$B$1:$B$7,MATCH(C1379,Lists!$A$1:$A$7,0)),0)))</f>
      </c>
      <c r="I1379" s="22">
        <f>IF(A1379="",0,IF(YEAR(A1379)&lt;&gt;Properties!$C$5,0,N(D1379)*IFERROR(INDEX(Lists!$C$1:$C$7,MATCH(C1379,Lists!$A$1:$A$7,0)),0)))</f>
      </c>
      <c r="J1379" s="22">
        <f>IF(A1379="",0,IF(YEAR(A1379)&lt;&gt;Properties!$C$5,0,N(D1379)*IFERROR(INDEX(Lists!$D$1:$D$7,MATCH(C1379,Lists!$A$1:$A$7,0)),0)))</f>
      </c>
    </row>
    <row r="1380" spans="1:10" x14ac:dyDescent="0.25">
      <c r="A1380" s="11"/>
      <c r="B1380" s="19"/>
      <c r="C1380" s="19"/>
      <c r="D1380" s="23"/>
      <c r="E1380" s="19"/>
      <c r="F1380" s="13">
        <f>IF(B1380="","",IFERROR(INDEX(Leases!$B$2:$B$101,MATCH(B1380,Leases!$A$2:$A$101,0)),""))</f>
      </c>
      <c r="G1380" s="16">
        <f>IF(A1380="","",MONTH(A1380))</f>
      </c>
      <c r="H1380" s="22">
        <f>IF(A1380="",0,IF(YEAR(A1380)&lt;&gt;Properties!$C$5,0,N(D1380)*IFERROR(INDEX(Lists!$B$1:$B$7,MATCH(C1380,Lists!$A$1:$A$7,0)),0)))</f>
      </c>
      <c r="I1380" s="22">
        <f>IF(A1380="",0,IF(YEAR(A1380)&lt;&gt;Properties!$C$5,0,N(D1380)*IFERROR(INDEX(Lists!$C$1:$C$7,MATCH(C1380,Lists!$A$1:$A$7,0)),0)))</f>
      </c>
      <c r="J1380" s="22">
        <f>IF(A1380="",0,IF(YEAR(A1380)&lt;&gt;Properties!$C$5,0,N(D1380)*IFERROR(INDEX(Lists!$D$1:$D$7,MATCH(C1380,Lists!$A$1:$A$7,0)),0)))</f>
      </c>
    </row>
    <row r="1381" spans="1:10" x14ac:dyDescent="0.25">
      <c r="A1381" s="11"/>
      <c r="B1381" s="19"/>
      <c r="C1381" s="19"/>
      <c r="D1381" s="23"/>
      <c r="E1381" s="19"/>
      <c r="F1381" s="13">
        <f>IF(B1381="","",IFERROR(INDEX(Leases!$B$2:$B$101,MATCH(B1381,Leases!$A$2:$A$101,0)),""))</f>
      </c>
      <c r="G1381" s="16">
        <f>IF(A1381="","",MONTH(A1381))</f>
      </c>
      <c r="H1381" s="22">
        <f>IF(A1381="",0,IF(YEAR(A1381)&lt;&gt;Properties!$C$5,0,N(D1381)*IFERROR(INDEX(Lists!$B$1:$B$7,MATCH(C1381,Lists!$A$1:$A$7,0)),0)))</f>
      </c>
      <c r="I1381" s="22">
        <f>IF(A1381="",0,IF(YEAR(A1381)&lt;&gt;Properties!$C$5,0,N(D1381)*IFERROR(INDEX(Lists!$C$1:$C$7,MATCH(C1381,Lists!$A$1:$A$7,0)),0)))</f>
      </c>
      <c r="J1381" s="22">
        <f>IF(A1381="",0,IF(YEAR(A1381)&lt;&gt;Properties!$C$5,0,N(D1381)*IFERROR(INDEX(Lists!$D$1:$D$7,MATCH(C1381,Lists!$A$1:$A$7,0)),0)))</f>
      </c>
    </row>
    <row r="1382" spans="1:10" x14ac:dyDescent="0.25">
      <c r="A1382" s="11"/>
      <c r="B1382" s="19"/>
      <c r="C1382" s="19"/>
      <c r="D1382" s="23"/>
      <c r="E1382" s="19"/>
      <c r="F1382" s="13">
        <f>IF(B1382="","",IFERROR(INDEX(Leases!$B$2:$B$101,MATCH(B1382,Leases!$A$2:$A$101,0)),""))</f>
      </c>
      <c r="G1382" s="16">
        <f>IF(A1382="","",MONTH(A1382))</f>
      </c>
      <c r="H1382" s="22">
        <f>IF(A1382="",0,IF(YEAR(A1382)&lt;&gt;Properties!$C$5,0,N(D1382)*IFERROR(INDEX(Lists!$B$1:$B$7,MATCH(C1382,Lists!$A$1:$A$7,0)),0)))</f>
      </c>
      <c r="I1382" s="22">
        <f>IF(A1382="",0,IF(YEAR(A1382)&lt;&gt;Properties!$C$5,0,N(D1382)*IFERROR(INDEX(Lists!$C$1:$C$7,MATCH(C1382,Lists!$A$1:$A$7,0)),0)))</f>
      </c>
      <c r="J1382" s="22">
        <f>IF(A1382="",0,IF(YEAR(A1382)&lt;&gt;Properties!$C$5,0,N(D1382)*IFERROR(INDEX(Lists!$D$1:$D$7,MATCH(C1382,Lists!$A$1:$A$7,0)),0)))</f>
      </c>
    </row>
    <row r="1383" spans="1:10" x14ac:dyDescent="0.25">
      <c r="A1383" s="11"/>
      <c r="B1383" s="19"/>
      <c r="C1383" s="19"/>
      <c r="D1383" s="23"/>
      <c r="E1383" s="19"/>
      <c r="F1383" s="13">
        <f>IF(B1383="","",IFERROR(INDEX(Leases!$B$2:$B$101,MATCH(B1383,Leases!$A$2:$A$101,0)),""))</f>
      </c>
      <c r="G1383" s="16">
        <f>IF(A1383="","",MONTH(A1383))</f>
      </c>
      <c r="H1383" s="22">
        <f>IF(A1383="",0,IF(YEAR(A1383)&lt;&gt;Properties!$C$5,0,N(D1383)*IFERROR(INDEX(Lists!$B$1:$B$7,MATCH(C1383,Lists!$A$1:$A$7,0)),0)))</f>
      </c>
      <c r="I1383" s="22">
        <f>IF(A1383="",0,IF(YEAR(A1383)&lt;&gt;Properties!$C$5,0,N(D1383)*IFERROR(INDEX(Lists!$C$1:$C$7,MATCH(C1383,Lists!$A$1:$A$7,0)),0)))</f>
      </c>
      <c r="J1383" s="22">
        <f>IF(A1383="",0,IF(YEAR(A1383)&lt;&gt;Properties!$C$5,0,N(D1383)*IFERROR(INDEX(Lists!$D$1:$D$7,MATCH(C1383,Lists!$A$1:$A$7,0)),0)))</f>
      </c>
    </row>
    <row r="1384" spans="1:10" x14ac:dyDescent="0.25">
      <c r="A1384" s="11"/>
      <c r="B1384" s="19"/>
      <c r="C1384" s="19"/>
      <c r="D1384" s="23"/>
      <c r="E1384" s="19"/>
      <c r="F1384" s="13">
        <f>IF(B1384="","",IFERROR(INDEX(Leases!$B$2:$B$101,MATCH(B1384,Leases!$A$2:$A$101,0)),""))</f>
      </c>
      <c r="G1384" s="16">
        <f>IF(A1384="","",MONTH(A1384))</f>
      </c>
      <c r="H1384" s="22">
        <f>IF(A1384="",0,IF(YEAR(A1384)&lt;&gt;Properties!$C$5,0,N(D1384)*IFERROR(INDEX(Lists!$B$1:$B$7,MATCH(C1384,Lists!$A$1:$A$7,0)),0)))</f>
      </c>
      <c r="I1384" s="22">
        <f>IF(A1384="",0,IF(YEAR(A1384)&lt;&gt;Properties!$C$5,0,N(D1384)*IFERROR(INDEX(Lists!$C$1:$C$7,MATCH(C1384,Lists!$A$1:$A$7,0)),0)))</f>
      </c>
      <c r="J1384" s="22">
        <f>IF(A1384="",0,IF(YEAR(A1384)&lt;&gt;Properties!$C$5,0,N(D1384)*IFERROR(INDEX(Lists!$D$1:$D$7,MATCH(C1384,Lists!$A$1:$A$7,0)),0)))</f>
      </c>
    </row>
    <row r="1385" spans="1:10" x14ac:dyDescent="0.25">
      <c r="A1385" s="11"/>
      <c r="B1385" s="19"/>
      <c r="C1385" s="19"/>
      <c r="D1385" s="23"/>
      <c r="E1385" s="19"/>
      <c r="F1385" s="13">
        <f>IF(B1385="","",IFERROR(INDEX(Leases!$B$2:$B$101,MATCH(B1385,Leases!$A$2:$A$101,0)),""))</f>
      </c>
      <c r="G1385" s="16">
        <f>IF(A1385="","",MONTH(A1385))</f>
      </c>
      <c r="H1385" s="22">
        <f>IF(A1385="",0,IF(YEAR(A1385)&lt;&gt;Properties!$C$5,0,N(D1385)*IFERROR(INDEX(Lists!$B$1:$B$7,MATCH(C1385,Lists!$A$1:$A$7,0)),0)))</f>
      </c>
      <c r="I1385" s="22">
        <f>IF(A1385="",0,IF(YEAR(A1385)&lt;&gt;Properties!$C$5,0,N(D1385)*IFERROR(INDEX(Lists!$C$1:$C$7,MATCH(C1385,Lists!$A$1:$A$7,0)),0)))</f>
      </c>
      <c r="J1385" s="22">
        <f>IF(A1385="",0,IF(YEAR(A1385)&lt;&gt;Properties!$C$5,0,N(D1385)*IFERROR(INDEX(Lists!$D$1:$D$7,MATCH(C1385,Lists!$A$1:$A$7,0)),0)))</f>
      </c>
    </row>
    <row r="1386" spans="1:10" x14ac:dyDescent="0.25">
      <c r="A1386" s="11"/>
      <c r="B1386" s="19"/>
      <c r="C1386" s="19"/>
      <c r="D1386" s="23"/>
      <c r="E1386" s="19"/>
      <c r="F1386" s="13">
        <f>IF(B1386="","",IFERROR(INDEX(Leases!$B$2:$B$101,MATCH(B1386,Leases!$A$2:$A$101,0)),""))</f>
      </c>
      <c r="G1386" s="16">
        <f>IF(A1386="","",MONTH(A1386))</f>
      </c>
      <c r="H1386" s="22">
        <f>IF(A1386="",0,IF(YEAR(A1386)&lt;&gt;Properties!$C$5,0,N(D1386)*IFERROR(INDEX(Lists!$B$1:$B$7,MATCH(C1386,Lists!$A$1:$A$7,0)),0)))</f>
      </c>
      <c r="I1386" s="22">
        <f>IF(A1386="",0,IF(YEAR(A1386)&lt;&gt;Properties!$C$5,0,N(D1386)*IFERROR(INDEX(Lists!$C$1:$C$7,MATCH(C1386,Lists!$A$1:$A$7,0)),0)))</f>
      </c>
      <c r="J1386" s="22">
        <f>IF(A1386="",0,IF(YEAR(A1386)&lt;&gt;Properties!$C$5,0,N(D1386)*IFERROR(INDEX(Lists!$D$1:$D$7,MATCH(C1386,Lists!$A$1:$A$7,0)),0)))</f>
      </c>
    </row>
    <row r="1387" spans="1:10" x14ac:dyDescent="0.25">
      <c r="A1387" s="11"/>
      <c r="B1387" s="19"/>
      <c r="C1387" s="19"/>
      <c r="D1387" s="23"/>
      <c r="E1387" s="19"/>
      <c r="F1387" s="13">
        <f>IF(B1387="","",IFERROR(INDEX(Leases!$B$2:$B$101,MATCH(B1387,Leases!$A$2:$A$101,0)),""))</f>
      </c>
      <c r="G1387" s="16">
        <f>IF(A1387="","",MONTH(A1387))</f>
      </c>
      <c r="H1387" s="22">
        <f>IF(A1387="",0,IF(YEAR(A1387)&lt;&gt;Properties!$C$5,0,N(D1387)*IFERROR(INDEX(Lists!$B$1:$B$7,MATCH(C1387,Lists!$A$1:$A$7,0)),0)))</f>
      </c>
      <c r="I1387" s="22">
        <f>IF(A1387="",0,IF(YEAR(A1387)&lt;&gt;Properties!$C$5,0,N(D1387)*IFERROR(INDEX(Lists!$C$1:$C$7,MATCH(C1387,Lists!$A$1:$A$7,0)),0)))</f>
      </c>
      <c r="J1387" s="22">
        <f>IF(A1387="",0,IF(YEAR(A1387)&lt;&gt;Properties!$C$5,0,N(D1387)*IFERROR(INDEX(Lists!$D$1:$D$7,MATCH(C1387,Lists!$A$1:$A$7,0)),0)))</f>
      </c>
    </row>
    <row r="1388" spans="1:10" x14ac:dyDescent="0.25">
      <c r="A1388" s="11"/>
      <c r="B1388" s="19"/>
      <c r="C1388" s="19"/>
      <c r="D1388" s="23"/>
      <c r="E1388" s="19"/>
      <c r="F1388" s="13">
        <f>IF(B1388="","",IFERROR(INDEX(Leases!$B$2:$B$101,MATCH(B1388,Leases!$A$2:$A$101,0)),""))</f>
      </c>
      <c r="G1388" s="16">
        <f>IF(A1388="","",MONTH(A1388))</f>
      </c>
      <c r="H1388" s="22">
        <f>IF(A1388="",0,IF(YEAR(A1388)&lt;&gt;Properties!$C$5,0,N(D1388)*IFERROR(INDEX(Lists!$B$1:$B$7,MATCH(C1388,Lists!$A$1:$A$7,0)),0)))</f>
      </c>
      <c r="I1388" s="22">
        <f>IF(A1388="",0,IF(YEAR(A1388)&lt;&gt;Properties!$C$5,0,N(D1388)*IFERROR(INDEX(Lists!$C$1:$C$7,MATCH(C1388,Lists!$A$1:$A$7,0)),0)))</f>
      </c>
      <c r="J1388" s="22">
        <f>IF(A1388="",0,IF(YEAR(A1388)&lt;&gt;Properties!$C$5,0,N(D1388)*IFERROR(INDEX(Lists!$D$1:$D$7,MATCH(C1388,Lists!$A$1:$A$7,0)),0)))</f>
      </c>
    </row>
    <row r="1389" spans="1:10" x14ac:dyDescent="0.25">
      <c r="A1389" s="11"/>
      <c r="B1389" s="19"/>
      <c r="C1389" s="19"/>
      <c r="D1389" s="23"/>
      <c r="E1389" s="19"/>
      <c r="F1389" s="13">
        <f>IF(B1389="","",IFERROR(INDEX(Leases!$B$2:$B$101,MATCH(B1389,Leases!$A$2:$A$101,0)),""))</f>
      </c>
      <c r="G1389" s="16">
        <f>IF(A1389="","",MONTH(A1389))</f>
      </c>
      <c r="H1389" s="22">
        <f>IF(A1389="",0,IF(YEAR(A1389)&lt;&gt;Properties!$C$5,0,N(D1389)*IFERROR(INDEX(Lists!$B$1:$B$7,MATCH(C1389,Lists!$A$1:$A$7,0)),0)))</f>
      </c>
      <c r="I1389" s="22">
        <f>IF(A1389="",0,IF(YEAR(A1389)&lt;&gt;Properties!$C$5,0,N(D1389)*IFERROR(INDEX(Lists!$C$1:$C$7,MATCH(C1389,Lists!$A$1:$A$7,0)),0)))</f>
      </c>
      <c r="J1389" s="22">
        <f>IF(A1389="",0,IF(YEAR(A1389)&lt;&gt;Properties!$C$5,0,N(D1389)*IFERROR(INDEX(Lists!$D$1:$D$7,MATCH(C1389,Lists!$A$1:$A$7,0)),0)))</f>
      </c>
    </row>
    <row r="1390" spans="1:10" x14ac:dyDescent="0.25">
      <c r="A1390" s="11"/>
      <c r="B1390" s="19"/>
      <c r="C1390" s="19"/>
      <c r="D1390" s="23"/>
      <c r="E1390" s="19"/>
      <c r="F1390" s="13">
        <f>IF(B1390="","",IFERROR(INDEX(Leases!$B$2:$B$101,MATCH(B1390,Leases!$A$2:$A$101,0)),""))</f>
      </c>
      <c r="G1390" s="16">
        <f>IF(A1390="","",MONTH(A1390))</f>
      </c>
      <c r="H1390" s="22">
        <f>IF(A1390="",0,IF(YEAR(A1390)&lt;&gt;Properties!$C$5,0,N(D1390)*IFERROR(INDEX(Lists!$B$1:$B$7,MATCH(C1390,Lists!$A$1:$A$7,0)),0)))</f>
      </c>
      <c r="I1390" s="22">
        <f>IF(A1390="",0,IF(YEAR(A1390)&lt;&gt;Properties!$C$5,0,N(D1390)*IFERROR(INDEX(Lists!$C$1:$C$7,MATCH(C1390,Lists!$A$1:$A$7,0)),0)))</f>
      </c>
      <c r="J1390" s="22">
        <f>IF(A1390="",0,IF(YEAR(A1390)&lt;&gt;Properties!$C$5,0,N(D1390)*IFERROR(INDEX(Lists!$D$1:$D$7,MATCH(C1390,Lists!$A$1:$A$7,0)),0)))</f>
      </c>
    </row>
    <row r="1391" spans="1:10" x14ac:dyDescent="0.25">
      <c r="A1391" s="11"/>
      <c r="B1391" s="19"/>
      <c r="C1391" s="19"/>
      <c r="D1391" s="23"/>
      <c r="E1391" s="19"/>
      <c r="F1391" s="13">
        <f>IF(B1391="","",IFERROR(INDEX(Leases!$B$2:$B$101,MATCH(B1391,Leases!$A$2:$A$101,0)),""))</f>
      </c>
      <c r="G1391" s="16">
        <f>IF(A1391="","",MONTH(A1391))</f>
      </c>
      <c r="H1391" s="22">
        <f>IF(A1391="",0,IF(YEAR(A1391)&lt;&gt;Properties!$C$5,0,N(D1391)*IFERROR(INDEX(Lists!$B$1:$B$7,MATCH(C1391,Lists!$A$1:$A$7,0)),0)))</f>
      </c>
      <c r="I1391" s="22">
        <f>IF(A1391="",0,IF(YEAR(A1391)&lt;&gt;Properties!$C$5,0,N(D1391)*IFERROR(INDEX(Lists!$C$1:$C$7,MATCH(C1391,Lists!$A$1:$A$7,0)),0)))</f>
      </c>
      <c r="J1391" s="22">
        <f>IF(A1391="",0,IF(YEAR(A1391)&lt;&gt;Properties!$C$5,0,N(D1391)*IFERROR(INDEX(Lists!$D$1:$D$7,MATCH(C1391,Lists!$A$1:$A$7,0)),0)))</f>
      </c>
    </row>
    <row r="1392" spans="1:10" x14ac:dyDescent="0.25">
      <c r="A1392" s="11"/>
      <c r="B1392" s="19"/>
      <c r="C1392" s="19"/>
      <c r="D1392" s="23"/>
      <c r="E1392" s="19"/>
      <c r="F1392" s="13">
        <f>IF(B1392="","",IFERROR(INDEX(Leases!$B$2:$B$101,MATCH(B1392,Leases!$A$2:$A$101,0)),""))</f>
      </c>
      <c r="G1392" s="16">
        <f>IF(A1392="","",MONTH(A1392))</f>
      </c>
      <c r="H1392" s="22">
        <f>IF(A1392="",0,IF(YEAR(A1392)&lt;&gt;Properties!$C$5,0,N(D1392)*IFERROR(INDEX(Lists!$B$1:$B$7,MATCH(C1392,Lists!$A$1:$A$7,0)),0)))</f>
      </c>
      <c r="I1392" s="22">
        <f>IF(A1392="",0,IF(YEAR(A1392)&lt;&gt;Properties!$C$5,0,N(D1392)*IFERROR(INDEX(Lists!$C$1:$C$7,MATCH(C1392,Lists!$A$1:$A$7,0)),0)))</f>
      </c>
      <c r="J1392" s="22">
        <f>IF(A1392="",0,IF(YEAR(A1392)&lt;&gt;Properties!$C$5,0,N(D1392)*IFERROR(INDEX(Lists!$D$1:$D$7,MATCH(C1392,Lists!$A$1:$A$7,0)),0)))</f>
      </c>
    </row>
    <row r="1393" spans="1:10" x14ac:dyDescent="0.25">
      <c r="A1393" s="11"/>
      <c r="B1393" s="19"/>
      <c r="C1393" s="19"/>
      <c r="D1393" s="23"/>
      <c r="E1393" s="19"/>
      <c r="F1393" s="13">
        <f>IF(B1393="","",IFERROR(INDEX(Leases!$B$2:$B$101,MATCH(B1393,Leases!$A$2:$A$101,0)),""))</f>
      </c>
      <c r="G1393" s="16">
        <f>IF(A1393="","",MONTH(A1393))</f>
      </c>
      <c r="H1393" s="22">
        <f>IF(A1393="",0,IF(YEAR(A1393)&lt;&gt;Properties!$C$5,0,N(D1393)*IFERROR(INDEX(Lists!$B$1:$B$7,MATCH(C1393,Lists!$A$1:$A$7,0)),0)))</f>
      </c>
      <c r="I1393" s="22">
        <f>IF(A1393="",0,IF(YEAR(A1393)&lt;&gt;Properties!$C$5,0,N(D1393)*IFERROR(INDEX(Lists!$C$1:$C$7,MATCH(C1393,Lists!$A$1:$A$7,0)),0)))</f>
      </c>
      <c r="J1393" s="22">
        <f>IF(A1393="",0,IF(YEAR(A1393)&lt;&gt;Properties!$C$5,0,N(D1393)*IFERROR(INDEX(Lists!$D$1:$D$7,MATCH(C1393,Lists!$A$1:$A$7,0)),0)))</f>
      </c>
    </row>
    <row r="1394" spans="1:10" x14ac:dyDescent="0.25">
      <c r="A1394" s="11"/>
      <c r="B1394" s="19"/>
      <c r="C1394" s="19"/>
      <c r="D1394" s="23"/>
      <c r="E1394" s="19"/>
      <c r="F1394" s="13">
        <f>IF(B1394="","",IFERROR(INDEX(Leases!$B$2:$B$101,MATCH(B1394,Leases!$A$2:$A$101,0)),""))</f>
      </c>
      <c r="G1394" s="16">
        <f>IF(A1394="","",MONTH(A1394))</f>
      </c>
      <c r="H1394" s="22">
        <f>IF(A1394="",0,IF(YEAR(A1394)&lt;&gt;Properties!$C$5,0,N(D1394)*IFERROR(INDEX(Lists!$B$1:$B$7,MATCH(C1394,Lists!$A$1:$A$7,0)),0)))</f>
      </c>
      <c r="I1394" s="22">
        <f>IF(A1394="",0,IF(YEAR(A1394)&lt;&gt;Properties!$C$5,0,N(D1394)*IFERROR(INDEX(Lists!$C$1:$C$7,MATCH(C1394,Lists!$A$1:$A$7,0)),0)))</f>
      </c>
      <c r="J1394" s="22">
        <f>IF(A1394="",0,IF(YEAR(A1394)&lt;&gt;Properties!$C$5,0,N(D1394)*IFERROR(INDEX(Lists!$D$1:$D$7,MATCH(C1394,Lists!$A$1:$A$7,0)),0)))</f>
      </c>
    </row>
    <row r="1395" spans="1:10" x14ac:dyDescent="0.25">
      <c r="A1395" s="11"/>
      <c r="B1395" s="19"/>
      <c r="C1395" s="19"/>
      <c r="D1395" s="23"/>
      <c r="E1395" s="19"/>
      <c r="F1395" s="13">
        <f>IF(B1395="","",IFERROR(INDEX(Leases!$B$2:$B$101,MATCH(B1395,Leases!$A$2:$A$101,0)),""))</f>
      </c>
      <c r="G1395" s="16">
        <f>IF(A1395="","",MONTH(A1395))</f>
      </c>
      <c r="H1395" s="22">
        <f>IF(A1395="",0,IF(YEAR(A1395)&lt;&gt;Properties!$C$5,0,N(D1395)*IFERROR(INDEX(Lists!$B$1:$B$7,MATCH(C1395,Lists!$A$1:$A$7,0)),0)))</f>
      </c>
      <c r="I1395" s="22">
        <f>IF(A1395="",0,IF(YEAR(A1395)&lt;&gt;Properties!$C$5,0,N(D1395)*IFERROR(INDEX(Lists!$C$1:$C$7,MATCH(C1395,Lists!$A$1:$A$7,0)),0)))</f>
      </c>
      <c r="J1395" s="22">
        <f>IF(A1395="",0,IF(YEAR(A1395)&lt;&gt;Properties!$C$5,0,N(D1395)*IFERROR(INDEX(Lists!$D$1:$D$7,MATCH(C1395,Lists!$A$1:$A$7,0)),0)))</f>
      </c>
    </row>
    <row r="1396" spans="1:10" x14ac:dyDescent="0.25">
      <c r="A1396" s="11"/>
      <c r="B1396" s="19"/>
      <c r="C1396" s="19"/>
      <c r="D1396" s="23"/>
      <c r="E1396" s="19"/>
      <c r="F1396" s="13">
        <f>IF(B1396="","",IFERROR(INDEX(Leases!$B$2:$B$101,MATCH(B1396,Leases!$A$2:$A$101,0)),""))</f>
      </c>
      <c r="G1396" s="16">
        <f>IF(A1396="","",MONTH(A1396))</f>
      </c>
      <c r="H1396" s="22">
        <f>IF(A1396="",0,IF(YEAR(A1396)&lt;&gt;Properties!$C$5,0,N(D1396)*IFERROR(INDEX(Lists!$B$1:$B$7,MATCH(C1396,Lists!$A$1:$A$7,0)),0)))</f>
      </c>
      <c r="I1396" s="22">
        <f>IF(A1396="",0,IF(YEAR(A1396)&lt;&gt;Properties!$C$5,0,N(D1396)*IFERROR(INDEX(Lists!$C$1:$C$7,MATCH(C1396,Lists!$A$1:$A$7,0)),0)))</f>
      </c>
      <c r="J1396" s="22">
        <f>IF(A1396="",0,IF(YEAR(A1396)&lt;&gt;Properties!$C$5,0,N(D1396)*IFERROR(INDEX(Lists!$D$1:$D$7,MATCH(C1396,Lists!$A$1:$A$7,0)),0)))</f>
      </c>
    </row>
    <row r="1397" spans="1:10" x14ac:dyDescent="0.25">
      <c r="A1397" s="11"/>
      <c r="B1397" s="19"/>
      <c r="C1397" s="19"/>
      <c r="D1397" s="23"/>
      <c r="E1397" s="19"/>
      <c r="F1397" s="13">
        <f>IF(B1397="","",IFERROR(INDEX(Leases!$B$2:$B$101,MATCH(B1397,Leases!$A$2:$A$101,0)),""))</f>
      </c>
      <c r="G1397" s="16">
        <f>IF(A1397="","",MONTH(A1397))</f>
      </c>
      <c r="H1397" s="22">
        <f>IF(A1397="",0,IF(YEAR(A1397)&lt;&gt;Properties!$C$5,0,N(D1397)*IFERROR(INDEX(Lists!$B$1:$B$7,MATCH(C1397,Lists!$A$1:$A$7,0)),0)))</f>
      </c>
      <c r="I1397" s="22">
        <f>IF(A1397="",0,IF(YEAR(A1397)&lt;&gt;Properties!$C$5,0,N(D1397)*IFERROR(INDEX(Lists!$C$1:$C$7,MATCH(C1397,Lists!$A$1:$A$7,0)),0)))</f>
      </c>
      <c r="J1397" s="22">
        <f>IF(A1397="",0,IF(YEAR(A1397)&lt;&gt;Properties!$C$5,0,N(D1397)*IFERROR(INDEX(Lists!$D$1:$D$7,MATCH(C1397,Lists!$A$1:$A$7,0)),0)))</f>
      </c>
    </row>
    <row r="1398" spans="1:10" x14ac:dyDescent="0.25">
      <c r="A1398" s="11"/>
      <c r="B1398" s="19"/>
      <c r="C1398" s="19"/>
      <c r="D1398" s="23"/>
      <c r="E1398" s="19"/>
      <c r="F1398" s="13">
        <f>IF(B1398="","",IFERROR(INDEX(Leases!$B$2:$B$101,MATCH(B1398,Leases!$A$2:$A$101,0)),""))</f>
      </c>
      <c r="G1398" s="16">
        <f>IF(A1398="","",MONTH(A1398))</f>
      </c>
      <c r="H1398" s="22">
        <f>IF(A1398="",0,IF(YEAR(A1398)&lt;&gt;Properties!$C$5,0,N(D1398)*IFERROR(INDEX(Lists!$B$1:$B$7,MATCH(C1398,Lists!$A$1:$A$7,0)),0)))</f>
      </c>
      <c r="I1398" s="22">
        <f>IF(A1398="",0,IF(YEAR(A1398)&lt;&gt;Properties!$C$5,0,N(D1398)*IFERROR(INDEX(Lists!$C$1:$C$7,MATCH(C1398,Lists!$A$1:$A$7,0)),0)))</f>
      </c>
      <c r="J1398" s="22">
        <f>IF(A1398="",0,IF(YEAR(A1398)&lt;&gt;Properties!$C$5,0,N(D1398)*IFERROR(INDEX(Lists!$D$1:$D$7,MATCH(C1398,Lists!$A$1:$A$7,0)),0)))</f>
      </c>
    </row>
    <row r="1399" spans="1:10" x14ac:dyDescent="0.25">
      <c r="A1399" s="11"/>
      <c r="B1399" s="19"/>
      <c r="C1399" s="19"/>
      <c r="D1399" s="23"/>
      <c r="E1399" s="19"/>
      <c r="F1399" s="13">
        <f>IF(B1399="","",IFERROR(INDEX(Leases!$B$2:$B$101,MATCH(B1399,Leases!$A$2:$A$101,0)),""))</f>
      </c>
      <c r="G1399" s="16">
        <f>IF(A1399="","",MONTH(A1399))</f>
      </c>
      <c r="H1399" s="22">
        <f>IF(A1399="",0,IF(YEAR(A1399)&lt;&gt;Properties!$C$5,0,N(D1399)*IFERROR(INDEX(Lists!$B$1:$B$7,MATCH(C1399,Lists!$A$1:$A$7,0)),0)))</f>
      </c>
      <c r="I1399" s="22">
        <f>IF(A1399="",0,IF(YEAR(A1399)&lt;&gt;Properties!$C$5,0,N(D1399)*IFERROR(INDEX(Lists!$C$1:$C$7,MATCH(C1399,Lists!$A$1:$A$7,0)),0)))</f>
      </c>
      <c r="J1399" s="22">
        <f>IF(A1399="",0,IF(YEAR(A1399)&lt;&gt;Properties!$C$5,0,N(D1399)*IFERROR(INDEX(Lists!$D$1:$D$7,MATCH(C1399,Lists!$A$1:$A$7,0)),0)))</f>
      </c>
    </row>
    <row r="1400" spans="1:10" x14ac:dyDescent="0.25">
      <c r="A1400" s="11"/>
      <c r="B1400" s="19"/>
      <c r="C1400" s="19"/>
      <c r="D1400" s="23"/>
      <c r="E1400" s="19"/>
      <c r="F1400" s="13">
        <f>IF(B1400="","",IFERROR(INDEX(Leases!$B$2:$B$101,MATCH(B1400,Leases!$A$2:$A$101,0)),""))</f>
      </c>
      <c r="G1400" s="16">
        <f>IF(A1400="","",MONTH(A1400))</f>
      </c>
      <c r="H1400" s="22">
        <f>IF(A1400="",0,IF(YEAR(A1400)&lt;&gt;Properties!$C$5,0,N(D1400)*IFERROR(INDEX(Lists!$B$1:$B$7,MATCH(C1400,Lists!$A$1:$A$7,0)),0)))</f>
      </c>
      <c r="I1400" s="22">
        <f>IF(A1400="",0,IF(YEAR(A1400)&lt;&gt;Properties!$C$5,0,N(D1400)*IFERROR(INDEX(Lists!$C$1:$C$7,MATCH(C1400,Lists!$A$1:$A$7,0)),0)))</f>
      </c>
      <c r="J1400" s="22">
        <f>IF(A1400="",0,IF(YEAR(A1400)&lt;&gt;Properties!$C$5,0,N(D1400)*IFERROR(INDEX(Lists!$D$1:$D$7,MATCH(C1400,Lists!$A$1:$A$7,0)),0)))</f>
      </c>
    </row>
    <row r="1401" spans="1:10" x14ac:dyDescent="0.25">
      <c r="A1401" s="11"/>
      <c r="B1401" s="19"/>
      <c r="C1401" s="19"/>
      <c r="D1401" s="23"/>
      <c r="E1401" s="19"/>
      <c r="F1401" s="13">
        <f>IF(B1401="","",IFERROR(INDEX(Leases!$B$2:$B$101,MATCH(B1401,Leases!$A$2:$A$101,0)),""))</f>
      </c>
      <c r="G1401" s="16">
        <f>IF(A1401="","",MONTH(A1401))</f>
      </c>
      <c r="H1401" s="22">
        <f>IF(A1401="",0,IF(YEAR(A1401)&lt;&gt;Properties!$C$5,0,N(D1401)*IFERROR(INDEX(Lists!$B$1:$B$7,MATCH(C1401,Lists!$A$1:$A$7,0)),0)))</f>
      </c>
      <c r="I1401" s="22">
        <f>IF(A1401="",0,IF(YEAR(A1401)&lt;&gt;Properties!$C$5,0,N(D1401)*IFERROR(INDEX(Lists!$C$1:$C$7,MATCH(C1401,Lists!$A$1:$A$7,0)),0)))</f>
      </c>
      <c r="J1401" s="22">
        <f>IF(A1401="",0,IF(YEAR(A1401)&lt;&gt;Properties!$C$5,0,N(D1401)*IFERROR(INDEX(Lists!$D$1:$D$7,MATCH(C1401,Lists!$A$1:$A$7,0)),0)))</f>
      </c>
    </row>
    <row r="1402" spans="1:10" x14ac:dyDescent="0.25">
      <c r="A1402" s="11"/>
      <c r="B1402" s="19"/>
      <c r="C1402" s="19"/>
      <c r="D1402" s="23"/>
      <c r="E1402" s="19"/>
      <c r="F1402" s="13">
        <f>IF(B1402="","",IFERROR(INDEX(Leases!$B$2:$B$101,MATCH(B1402,Leases!$A$2:$A$101,0)),""))</f>
      </c>
      <c r="G1402" s="16">
        <f>IF(A1402="","",MONTH(A1402))</f>
      </c>
      <c r="H1402" s="22">
        <f>IF(A1402="",0,IF(YEAR(A1402)&lt;&gt;Properties!$C$5,0,N(D1402)*IFERROR(INDEX(Lists!$B$1:$B$7,MATCH(C1402,Lists!$A$1:$A$7,0)),0)))</f>
      </c>
      <c r="I1402" s="22">
        <f>IF(A1402="",0,IF(YEAR(A1402)&lt;&gt;Properties!$C$5,0,N(D1402)*IFERROR(INDEX(Lists!$C$1:$C$7,MATCH(C1402,Lists!$A$1:$A$7,0)),0)))</f>
      </c>
      <c r="J1402" s="22">
        <f>IF(A1402="",0,IF(YEAR(A1402)&lt;&gt;Properties!$C$5,0,N(D1402)*IFERROR(INDEX(Lists!$D$1:$D$7,MATCH(C1402,Lists!$A$1:$A$7,0)),0)))</f>
      </c>
    </row>
    <row r="1403" spans="1:10" x14ac:dyDescent="0.25">
      <c r="A1403" s="11"/>
      <c r="B1403" s="19"/>
      <c r="C1403" s="19"/>
      <c r="D1403" s="23"/>
      <c r="E1403" s="19"/>
      <c r="F1403" s="13">
        <f>IF(B1403="","",IFERROR(INDEX(Leases!$B$2:$B$101,MATCH(B1403,Leases!$A$2:$A$101,0)),""))</f>
      </c>
      <c r="G1403" s="16">
        <f>IF(A1403="","",MONTH(A1403))</f>
      </c>
      <c r="H1403" s="22">
        <f>IF(A1403="",0,IF(YEAR(A1403)&lt;&gt;Properties!$C$5,0,N(D1403)*IFERROR(INDEX(Lists!$B$1:$B$7,MATCH(C1403,Lists!$A$1:$A$7,0)),0)))</f>
      </c>
      <c r="I1403" s="22">
        <f>IF(A1403="",0,IF(YEAR(A1403)&lt;&gt;Properties!$C$5,0,N(D1403)*IFERROR(INDEX(Lists!$C$1:$C$7,MATCH(C1403,Lists!$A$1:$A$7,0)),0)))</f>
      </c>
      <c r="J1403" s="22">
        <f>IF(A1403="",0,IF(YEAR(A1403)&lt;&gt;Properties!$C$5,0,N(D1403)*IFERROR(INDEX(Lists!$D$1:$D$7,MATCH(C1403,Lists!$A$1:$A$7,0)),0)))</f>
      </c>
    </row>
    <row r="1404" spans="1:10" x14ac:dyDescent="0.25">
      <c r="A1404" s="11"/>
      <c r="B1404" s="19"/>
      <c r="C1404" s="19"/>
      <c r="D1404" s="23"/>
      <c r="E1404" s="19"/>
      <c r="F1404" s="13">
        <f>IF(B1404="","",IFERROR(INDEX(Leases!$B$2:$B$101,MATCH(B1404,Leases!$A$2:$A$101,0)),""))</f>
      </c>
      <c r="G1404" s="16">
        <f>IF(A1404="","",MONTH(A1404))</f>
      </c>
      <c r="H1404" s="22">
        <f>IF(A1404="",0,IF(YEAR(A1404)&lt;&gt;Properties!$C$5,0,N(D1404)*IFERROR(INDEX(Lists!$B$1:$B$7,MATCH(C1404,Lists!$A$1:$A$7,0)),0)))</f>
      </c>
      <c r="I1404" s="22">
        <f>IF(A1404="",0,IF(YEAR(A1404)&lt;&gt;Properties!$C$5,0,N(D1404)*IFERROR(INDEX(Lists!$C$1:$C$7,MATCH(C1404,Lists!$A$1:$A$7,0)),0)))</f>
      </c>
      <c r="J1404" s="22">
        <f>IF(A1404="",0,IF(YEAR(A1404)&lt;&gt;Properties!$C$5,0,N(D1404)*IFERROR(INDEX(Lists!$D$1:$D$7,MATCH(C1404,Lists!$A$1:$A$7,0)),0)))</f>
      </c>
    </row>
    <row r="1405" spans="1:10" x14ac:dyDescent="0.25">
      <c r="A1405" s="11"/>
      <c r="B1405" s="19"/>
      <c r="C1405" s="19"/>
      <c r="D1405" s="23"/>
      <c r="E1405" s="19"/>
      <c r="F1405" s="13">
        <f>IF(B1405="","",IFERROR(INDEX(Leases!$B$2:$B$101,MATCH(B1405,Leases!$A$2:$A$101,0)),""))</f>
      </c>
      <c r="G1405" s="16">
        <f>IF(A1405="","",MONTH(A1405))</f>
      </c>
      <c r="H1405" s="22">
        <f>IF(A1405="",0,IF(YEAR(A1405)&lt;&gt;Properties!$C$5,0,N(D1405)*IFERROR(INDEX(Lists!$B$1:$B$7,MATCH(C1405,Lists!$A$1:$A$7,0)),0)))</f>
      </c>
      <c r="I1405" s="22">
        <f>IF(A1405="",0,IF(YEAR(A1405)&lt;&gt;Properties!$C$5,0,N(D1405)*IFERROR(INDEX(Lists!$C$1:$C$7,MATCH(C1405,Lists!$A$1:$A$7,0)),0)))</f>
      </c>
      <c r="J1405" s="22">
        <f>IF(A1405="",0,IF(YEAR(A1405)&lt;&gt;Properties!$C$5,0,N(D1405)*IFERROR(INDEX(Lists!$D$1:$D$7,MATCH(C1405,Lists!$A$1:$A$7,0)),0)))</f>
      </c>
    </row>
    <row r="1406" spans="1:10" x14ac:dyDescent="0.25">
      <c r="A1406" s="11"/>
      <c r="B1406" s="19"/>
      <c r="C1406" s="19"/>
      <c r="D1406" s="23"/>
      <c r="E1406" s="19"/>
      <c r="F1406" s="13">
        <f>IF(B1406="","",IFERROR(INDEX(Leases!$B$2:$B$101,MATCH(B1406,Leases!$A$2:$A$101,0)),""))</f>
      </c>
      <c r="G1406" s="16">
        <f>IF(A1406="","",MONTH(A1406))</f>
      </c>
      <c r="H1406" s="22">
        <f>IF(A1406="",0,IF(YEAR(A1406)&lt;&gt;Properties!$C$5,0,N(D1406)*IFERROR(INDEX(Lists!$B$1:$B$7,MATCH(C1406,Lists!$A$1:$A$7,0)),0)))</f>
      </c>
      <c r="I1406" s="22">
        <f>IF(A1406="",0,IF(YEAR(A1406)&lt;&gt;Properties!$C$5,0,N(D1406)*IFERROR(INDEX(Lists!$C$1:$C$7,MATCH(C1406,Lists!$A$1:$A$7,0)),0)))</f>
      </c>
      <c r="J1406" s="22">
        <f>IF(A1406="",0,IF(YEAR(A1406)&lt;&gt;Properties!$C$5,0,N(D1406)*IFERROR(INDEX(Lists!$D$1:$D$7,MATCH(C1406,Lists!$A$1:$A$7,0)),0)))</f>
      </c>
    </row>
    <row r="1407" spans="1:10" x14ac:dyDescent="0.25">
      <c r="A1407" s="11"/>
      <c r="B1407" s="19"/>
      <c r="C1407" s="19"/>
      <c r="D1407" s="23"/>
      <c r="E1407" s="19"/>
      <c r="F1407" s="13">
        <f>IF(B1407="","",IFERROR(INDEX(Leases!$B$2:$B$101,MATCH(B1407,Leases!$A$2:$A$101,0)),""))</f>
      </c>
      <c r="G1407" s="16">
        <f>IF(A1407="","",MONTH(A1407))</f>
      </c>
      <c r="H1407" s="22">
        <f>IF(A1407="",0,IF(YEAR(A1407)&lt;&gt;Properties!$C$5,0,N(D1407)*IFERROR(INDEX(Lists!$B$1:$B$7,MATCH(C1407,Lists!$A$1:$A$7,0)),0)))</f>
      </c>
      <c r="I1407" s="22">
        <f>IF(A1407="",0,IF(YEAR(A1407)&lt;&gt;Properties!$C$5,0,N(D1407)*IFERROR(INDEX(Lists!$C$1:$C$7,MATCH(C1407,Lists!$A$1:$A$7,0)),0)))</f>
      </c>
      <c r="J1407" s="22">
        <f>IF(A1407="",0,IF(YEAR(A1407)&lt;&gt;Properties!$C$5,0,N(D1407)*IFERROR(INDEX(Lists!$D$1:$D$7,MATCH(C1407,Lists!$A$1:$A$7,0)),0)))</f>
      </c>
    </row>
    <row r="1408" spans="1:10" x14ac:dyDescent="0.25">
      <c r="A1408" s="11"/>
      <c r="B1408" s="19"/>
      <c r="C1408" s="19"/>
      <c r="D1408" s="23"/>
      <c r="E1408" s="19"/>
      <c r="F1408" s="13">
        <f>IF(B1408="","",IFERROR(INDEX(Leases!$B$2:$B$101,MATCH(B1408,Leases!$A$2:$A$101,0)),""))</f>
      </c>
      <c r="G1408" s="16">
        <f>IF(A1408="","",MONTH(A1408))</f>
      </c>
      <c r="H1408" s="22">
        <f>IF(A1408="",0,IF(YEAR(A1408)&lt;&gt;Properties!$C$5,0,N(D1408)*IFERROR(INDEX(Lists!$B$1:$B$7,MATCH(C1408,Lists!$A$1:$A$7,0)),0)))</f>
      </c>
      <c r="I1408" s="22">
        <f>IF(A1408="",0,IF(YEAR(A1408)&lt;&gt;Properties!$C$5,0,N(D1408)*IFERROR(INDEX(Lists!$C$1:$C$7,MATCH(C1408,Lists!$A$1:$A$7,0)),0)))</f>
      </c>
      <c r="J1408" s="22">
        <f>IF(A1408="",0,IF(YEAR(A1408)&lt;&gt;Properties!$C$5,0,N(D1408)*IFERROR(INDEX(Lists!$D$1:$D$7,MATCH(C1408,Lists!$A$1:$A$7,0)),0)))</f>
      </c>
    </row>
    <row r="1409" spans="1:10" x14ac:dyDescent="0.25">
      <c r="A1409" s="11"/>
      <c r="B1409" s="19"/>
      <c r="C1409" s="19"/>
      <c r="D1409" s="23"/>
      <c r="E1409" s="19"/>
      <c r="F1409" s="13">
        <f>IF(B1409="","",IFERROR(INDEX(Leases!$B$2:$B$101,MATCH(B1409,Leases!$A$2:$A$101,0)),""))</f>
      </c>
      <c r="G1409" s="16">
        <f>IF(A1409="","",MONTH(A1409))</f>
      </c>
      <c r="H1409" s="22">
        <f>IF(A1409="",0,IF(YEAR(A1409)&lt;&gt;Properties!$C$5,0,N(D1409)*IFERROR(INDEX(Lists!$B$1:$B$7,MATCH(C1409,Lists!$A$1:$A$7,0)),0)))</f>
      </c>
      <c r="I1409" s="22">
        <f>IF(A1409="",0,IF(YEAR(A1409)&lt;&gt;Properties!$C$5,0,N(D1409)*IFERROR(INDEX(Lists!$C$1:$C$7,MATCH(C1409,Lists!$A$1:$A$7,0)),0)))</f>
      </c>
      <c r="J1409" s="22">
        <f>IF(A1409="",0,IF(YEAR(A1409)&lt;&gt;Properties!$C$5,0,N(D1409)*IFERROR(INDEX(Lists!$D$1:$D$7,MATCH(C1409,Lists!$A$1:$A$7,0)),0)))</f>
      </c>
    </row>
    <row r="1410" spans="1:10" x14ac:dyDescent="0.25">
      <c r="A1410" s="11"/>
      <c r="B1410" s="19"/>
      <c r="C1410" s="19"/>
      <c r="D1410" s="23"/>
      <c r="E1410" s="19"/>
      <c r="F1410" s="13">
        <f>IF(B1410="","",IFERROR(INDEX(Leases!$B$2:$B$101,MATCH(B1410,Leases!$A$2:$A$101,0)),""))</f>
      </c>
      <c r="G1410" s="16">
        <f>IF(A1410="","",MONTH(A1410))</f>
      </c>
      <c r="H1410" s="22">
        <f>IF(A1410="",0,IF(YEAR(A1410)&lt;&gt;Properties!$C$5,0,N(D1410)*IFERROR(INDEX(Lists!$B$1:$B$7,MATCH(C1410,Lists!$A$1:$A$7,0)),0)))</f>
      </c>
      <c r="I1410" s="22">
        <f>IF(A1410="",0,IF(YEAR(A1410)&lt;&gt;Properties!$C$5,0,N(D1410)*IFERROR(INDEX(Lists!$C$1:$C$7,MATCH(C1410,Lists!$A$1:$A$7,0)),0)))</f>
      </c>
      <c r="J1410" s="22">
        <f>IF(A1410="",0,IF(YEAR(A1410)&lt;&gt;Properties!$C$5,0,N(D1410)*IFERROR(INDEX(Lists!$D$1:$D$7,MATCH(C1410,Lists!$A$1:$A$7,0)),0)))</f>
      </c>
    </row>
    <row r="1411" spans="1:10" x14ac:dyDescent="0.25">
      <c r="A1411" s="11"/>
      <c r="B1411" s="19"/>
      <c r="C1411" s="19"/>
      <c r="D1411" s="23"/>
      <c r="E1411" s="19"/>
      <c r="F1411" s="13">
        <f>IF(B1411="","",IFERROR(INDEX(Leases!$B$2:$B$101,MATCH(B1411,Leases!$A$2:$A$101,0)),""))</f>
      </c>
      <c r="G1411" s="16">
        <f>IF(A1411="","",MONTH(A1411))</f>
      </c>
      <c r="H1411" s="22">
        <f>IF(A1411="",0,IF(YEAR(A1411)&lt;&gt;Properties!$C$5,0,N(D1411)*IFERROR(INDEX(Lists!$B$1:$B$7,MATCH(C1411,Lists!$A$1:$A$7,0)),0)))</f>
      </c>
      <c r="I1411" s="22">
        <f>IF(A1411="",0,IF(YEAR(A1411)&lt;&gt;Properties!$C$5,0,N(D1411)*IFERROR(INDEX(Lists!$C$1:$C$7,MATCH(C1411,Lists!$A$1:$A$7,0)),0)))</f>
      </c>
      <c r="J1411" s="22">
        <f>IF(A1411="",0,IF(YEAR(A1411)&lt;&gt;Properties!$C$5,0,N(D1411)*IFERROR(INDEX(Lists!$D$1:$D$7,MATCH(C1411,Lists!$A$1:$A$7,0)),0)))</f>
      </c>
    </row>
    <row r="1412" spans="1:10" x14ac:dyDescent="0.25">
      <c r="A1412" s="11"/>
      <c r="B1412" s="19"/>
      <c r="C1412" s="19"/>
      <c r="D1412" s="23"/>
      <c r="E1412" s="19"/>
      <c r="F1412" s="13">
        <f>IF(B1412="","",IFERROR(INDEX(Leases!$B$2:$B$101,MATCH(B1412,Leases!$A$2:$A$101,0)),""))</f>
      </c>
      <c r="G1412" s="16">
        <f>IF(A1412="","",MONTH(A1412))</f>
      </c>
      <c r="H1412" s="22">
        <f>IF(A1412="",0,IF(YEAR(A1412)&lt;&gt;Properties!$C$5,0,N(D1412)*IFERROR(INDEX(Lists!$B$1:$B$7,MATCH(C1412,Lists!$A$1:$A$7,0)),0)))</f>
      </c>
      <c r="I1412" s="22">
        <f>IF(A1412="",0,IF(YEAR(A1412)&lt;&gt;Properties!$C$5,0,N(D1412)*IFERROR(INDEX(Lists!$C$1:$C$7,MATCH(C1412,Lists!$A$1:$A$7,0)),0)))</f>
      </c>
      <c r="J1412" s="22">
        <f>IF(A1412="",0,IF(YEAR(A1412)&lt;&gt;Properties!$C$5,0,N(D1412)*IFERROR(INDEX(Lists!$D$1:$D$7,MATCH(C1412,Lists!$A$1:$A$7,0)),0)))</f>
      </c>
    </row>
    <row r="1413" spans="1:10" x14ac:dyDescent="0.25">
      <c r="A1413" s="11"/>
      <c r="B1413" s="19"/>
      <c r="C1413" s="19"/>
      <c r="D1413" s="23"/>
      <c r="E1413" s="19"/>
      <c r="F1413" s="13">
        <f>IF(B1413="","",IFERROR(INDEX(Leases!$B$2:$B$101,MATCH(B1413,Leases!$A$2:$A$101,0)),""))</f>
      </c>
      <c r="G1413" s="16">
        <f>IF(A1413="","",MONTH(A1413))</f>
      </c>
      <c r="H1413" s="22">
        <f>IF(A1413="",0,IF(YEAR(A1413)&lt;&gt;Properties!$C$5,0,N(D1413)*IFERROR(INDEX(Lists!$B$1:$B$7,MATCH(C1413,Lists!$A$1:$A$7,0)),0)))</f>
      </c>
      <c r="I1413" s="22">
        <f>IF(A1413="",0,IF(YEAR(A1413)&lt;&gt;Properties!$C$5,0,N(D1413)*IFERROR(INDEX(Lists!$C$1:$C$7,MATCH(C1413,Lists!$A$1:$A$7,0)),0)))</f>
      </c>
      <c r="J1413" s="22">
        <f>IF(A1413="",0,IF(YEAR(A1413)&lt;&gt;Properties!$C$5,0,N(D1413)*IFERROR(INDEX(Lists!$D$1:$D$7,MATCH(C1413,Lists!$A$1:$A$7,0)),0)))</f>
      </c>
    </row>
    <row r="1414" spans="1:10" x14ac:dyDescent="0.25">
      <c r="A1414" s="11"/>
      <c r="B1414" s="19"/>
      <c r="C1414" s="19"/>
      <c r="D1414" s="23"/>
      <c r="E1414" s="19"/>
      <c r="F1414" s="13">
        <f>IF(B1414="","",IFERROR(INDEX(Leases!$B$2:$B$101,MATCH(B1414,Leases!$A$2:$A$101,0)),""))</f>
      </c>
      <c r="G1414" s="16">
        <f>IF(A1414="","",MONTH(A1414))</f>
      </c>
      <c r="H1414" s="22">
        <f>IF(A1414="",0,IF(YEAR(A1414)&lt;&gt;Properties!$C$5,0,N(D1414)*IFERROR(INDEX(Lists!$B$1:$B$7,MATCH(C1414,Lists!$A$1:$A$7,0)),0)))</f>
      </c>
      <c r="I1414" s="22">
        <f>IF(A1414="",0,IF(YEAR(A1414)&lt;&gt;Properties!$C$5,0,N(D1414)*IFERROR(INDEX(Lists!$C$1:$C$7,MATCH(C1414,Lists!$A$1:$A$7,0)),0)))</f>
      </c>
      <c r="J1414" s="22">
        <f>IF(A1414="",0,IF(YEAR(A1414)&lt;&gt;Properties!$C$5,0,N(D1414)*IFERROR(INDEX(Lists!$D$1:$D$7,MATCH(C1414,Lists!$A$1:$A$7,0)),0)))</f>
      </c>
    </row>
    <row r="1415" spans="1:10" x14ac:dyDescent="0.25">
      <c r="A1415" s="11"/>
      <c r="B1415" s="19"/>
      <c r="C1415" s="19"/>
      <c r="D1415" s="23"/>
      <c r="E1415" s="19"/>
      <c r="F1415" s="13">
        <f>IF(B1415="","",IFERROR(INDEX(Leases!$B$2:$B$101,MATCH(B1415,Leases!$A$2:$A$101,0)),""))</f>
      </c>
      <c r="G1415" s="16">
        <f>IF(A1415="","",MONTH(A1415))</f>
      </c>
      <c r="H1415" s="22">
        <f>IF(A1415="",0,IF(YEAR(A1415)&lt;&gt;Properties!$C$5,0,N(D1415)*IFERROR(INDEX(Lists!$B$1:$B$7,MATCH(C1415,Lists!$A$1:$A$7,0)),0)))</f>
      </c>
      <c r="I1415" s="22">
        <f>IF(A1415="",0,IF(YEAR(A1415)&lt;&gt;Properties!$C$5,0,N(D1415)*IFERROR(INDEX(Lists!$C$1:$C$7,MATCH(C1415,Lists!$A$1:$A$7,0)),0)))</f>
      </c>
      <c r="J1415" s="22">
        <f>IF(A1415="",0,IF(YEAR(A1415)&lt;&gt;Properties!$C$5,0,N(D1415)*IFERROR(INDEX(Lists!$D$1:$D$7,MATCH(C1415,Lists!$A$1:$A$7,0)),0)))</f>
      </c>
    </row>
    <row r="1416" spans="1:10" x14ac:dyDescent="0.25">
      <c r="A1416" s="11"/>
      <c r="B1416" s="19"/>
      <c r="C1416" s="19"/>
      <c r="D1416" s="23"/>
      <c r="E1416" s="19"/>
      <c r="F1416" s="13">
        <f>IF(B1416="","",IFERROR(INDEX(Leases!$B$2:$B$101,MATCH(B1416,Leases!$A$2:$A$101,0)),""))</f>
      </c>
      <c r="G1416" s="16">
        <f>IF(A1416="","",MONTH(A1416))</f>
      </c>
      <c r="H1416" s="22">
        <f>IF(A1416="",0,IF(YEAR(A1416)&lt;&gt;Properties!$C$5,0,N(D1416)*IFERROR(INDEX(Lists!$B$1:$B$7,MATCH(C1416,Lists!$A$1:$A$7,0)),0)))</f>
      </c>
      <c r="I1416" s="22">
        <f>IF(A1416="",0,IF(YEAR(A1416)&lt;&gt;Properties!$C$5,0,N(D1416)*IFERROR(INDEX(Lists!$C$1:$C$7,MATCH(C1416,Lists!$A$1:$A$7,0)),0)))</f>
      </c>
      <c r="J1416" s="22">
        <f>IF(A1416="",0,IF(YEAR(A1416)&lt;&gt;Properties!$C$5,0,N(D1416)*IFERROR(INDEX(Lists!$D$1:$D$7,MATCH(C1416,Lists!$A$1:$A$7,0)),0)))</f>
      </c>
    </row>
    <row r="1417" spans="1:10" x14ac:dyDescent="0.25">
      <c r="A1417" s="11"/>
      <c r="B1417" s="19"/>
      <c r="C1417" s="19"/>
      <c r="D1417" s="23"/>
      <c r="E1417" s="19"/>
      <c r="F1417" s="13">
        <f>IF(B1417="","",IFERROR(INDEX(Leases!$B$2:$B$101,MATCH(B1417,Leases!$A$2:$A$101,0)),""))</f>
      </c>
      <c r="G1417" s="16">
        <f>IF(A1417="","",MONTH(A1417))</f>
      </c>
      <c r="H1417" s="22">
        <f>IF(A1417="",0,IF(YEAR(A1417)&lt;&gt;Properties!$C$5,0,N(D1417)*IFERROR(INDEX(Lists!$B$1:$B$7,MATCH(C1417,Lists!$A$1:$A$7,0)),0)))</f>
      </c>
      <c r="I1417" s="22">
        <f>IF(A1417="",0,IF(YEAR(A1417)&lt;&gt;Properties!$C$5,0,N(D1417)*IFERROR(INDEX(Lists!$C$1:$C$7,MATCH(C1417,Lists!$A$1:$A$7,0)),0)))</f>
      </c>
      <c r="J1417" s="22">
        <f>IF(A1417="",0,IF(YEAR(A1417)&lt;&gt;Properties!$C$5,0,N(D1417)*IFERROR(INDEX(Lists!$D$1:$D$7,MATCH(C1417,Lists!$A$1:$A$7,0)),0)))</f>
      </c>
    </row>
    <row r="1418" spans="1:10" x14ac:dyDescent="0.25">
      <c r="A1418" s="11"/>
      <c r="B1418" s="19"/>
      <c r="C1418" s="19"/>
      <c r="D1418" s="23"/>
      <c r="E1418" s="19"/>
      <c r="F1418" s="13">
        <f>IF(B1418="","",IFERROR(INDEX(Leases!$B$2:$B$101,MATCH(B1418,Leases!$A$2:$A$101,0)),""))</f>
      </c>
      <c r="G1418" s="16">
        <f>IF(A1418="","",MONTH(A1418))</f>
      </c>
      <c r="H1418" s="22">
        <f>IF(A1418="",0,IF(YEAR(A1418)&lt;&gt;Properties!$C$5,0,N(D1418)*IFERROR(INDEX(Lists!$B$1:$B$7,MATCH(C1418,Lists!$A$1:$A$7,0)),0)))</f>
      </c>
      <c r="I1418" s="22">
        <f>IF(A1418="",0,IF(YEAR(A1418)&lt;&gt;Properties!$C$5,0,N(D1418)*IFERROR(INDEX(Lists!$C$1:$C$7,MATCH(C1418,Lists!$A$1:$A$7,0)),0)))</f>
      </c>
      <c r="J1418" s="22">
        <f>IF(A1418="",0,IF(YEAR(A1418)&lt;&gt;Properties!$C$5,0,N(D1418)*IFERROR(INDEX(Lists!$D$1:$D$7,MATCH(C1418,Lists!$A$1:$A$7,0)),0)))</f>
      </c>
    </row>
    <row r="1419" spans="1:10" x14ac:dyDescent="0.25">
      <c r="A1419" s="11"/>
      <c r="B1419" s="19"/>
      <c r="C1419" s="19"/>
      <c r="D1419" s="23"/>
      <c r="E1419" s="19"/>
      <c r="F1419" s="13">
        <f>IF(B1419="","",IFERROR(INDEX(Leases!$B$2:$B$101,MATCH(B1419,Leases!$A$2:$A$101,0)),""))</f>
      </c>
      <c r="G1419" s="16">
        <f>IF(A1419="","",MONTH(A1419))</f>
      </c>
      <c r="H1419" s="22">
        <f>IF(A1419="",0,IF(YEAR(A1419)&lt;&gt;Properties!$C$5,0,N(D1419)*IFERROR(INDEX(Lists!$B$1:$B$7,MATCH(C1419,Lists!$A$1:$A$7,0)),0)))</f>
      </c>
      <c r="I1419" s="22">
        <f>IF(A1419="",0,IF(YEAR(A1419)&lt;&gt;Properties!$C$5,0,N(D1419)*IFERROR(INDEX(Lists!$C$1:$C$7,MATCH(C1419,Lists!$A$1:$A$7,0)),0)))</f>
      </c>
      <c r="J1419" s="22">
        <f>IF(A1419="",0,IF(YEAR(A1419)&lt;&gt;Properties!$C$5,0,N(D1419)*IFERROR(INDEX(Lists!$D$1:$D$7,MATCH(C1419,Lists!$A$1:$A$7,0)),0)))</f>
      </c>
    </row>
    <row r="1420" spans="1:10" x14ac:dyDescent="0.25">
      <c r="A1420" s="11"/>
      <c r="B1420" s="19"/>
      <c r="C1420" s="19"/>
      <c r="D1420" s="23"/>
      <c r="E1420" s="19"/>
      <c r="F1420" s="13">
        <f>IF(B1420="","",IFERROR(INDEX(Leases!$B$2:$B$101,MATCH(B1420,Leases!$A$2:$A$101,0)),""))</f>
      </c>
      <c r="G1420" s="16">
        <f>IF(A1420="","",MONTH(A1420))</f>
      </c>
      <c r="H1420" s="22">
        <f>IF(A1420="",0,IF(YEAR(A1420)&lt;&gt;Properties!$C$5,0,N(D1420)*IFERROR(INDEX(Lists!$B$1:$B$7,MATCH(C1420,Lists!$A$1:$A$7,0)),0)))</f>
      </c>
      <c r="I1420" s="22">
        <f>IF(A1420="",0,IF(YEAR(A1420)&lt;&gt;Properties!$C$5,0,N(D1420)*IFERROR(INDEX(Lists!$C$1:$C$7,MATCH(C1420,Lists!$A$1:$A$7,0)),0)))</f>
      </c>
      <c r="J1420" s="22">
        <f>IF(A1420="",0,IF(YEAR(A1420)&lt;&gt;Properties!$C$5,0,N(D1420)*IFERROR(INDEX(Lists!$D$1:$D$7,MATCH(C1420,Lists!$A$1:$A$7,0)),0)))</f>
      </c>
    </row>
    <row r="1421" spans="1:10" x14ac:dyDescent="0.25">
      <c r="A1421" s="11"/>
      <c r="B1421" s="19"/>
      <c r="C1421" s="19"/>
      <c r="D1421" s="23"/>
      <c r="E1421" s="19"/>
      <c r="F1421" s="13">
        <f>IF(B1421="","",IFERROR(INDEX(Leases!$B$2:$B$101,MATCH(B1421,Leases!$A$2:$A$101,0)),""))</f>
      </c>
      <c r="G1421" s="16">
        <f>IF(A1421="","",MONTH(A1421))</f>
      </c>
      <c r="H1421" s="22">
        <f>IF(A1421="",0,IF(YEAR(A1421)&lt;&gt;Properties!$C$5,0,N(D1421)*IFERROR(INDEX(Lists!$B$1:$B$7,MATCH(C1421,Lists!$A$1:$A$7,0)),0)))</f>
      </c>
      <c r="I1421" s="22">
        <f>IF(A1421="",0,IF(YEAR(A1421)&lt;&gt;Properties!$C$5,0,N(D1421)*IFERROR(INDEX(Lists!$C$1:$C$7,MATCH(C1421,Lists!$A$1:$A$7,0)),0)))</f>
      </c>
      <c r="J1421" s="22">
        <f>IF(A1421="",0,IF(YEAR(A1421)&lt;&gt;Properties!$C$5,0,N(D1421)*IFERROR(INDEX(Lists!$D$1:$D$7,MATCH(C1421,Lists!$A$1:$A$7,0)),0)))</f>
      </c>
    </row>
    <row r="1422" spans="1:10" x14ac:dyDescent="0.25">
      <c r="A1422" s="11"/>
      <c r="B1422" s="19"/>
      <c r="C1422" s="19"/>
      <c r="D1422" s="23"/>
      <c r="E1422" s="19"/>
      <c r="F1422" s="13">
        <f>IF(B1422="","",IFERROR(INDEX(Leases!$B$2:$B$101,MATCH(B1422,Leases!$A$2:$A$101,0)),""))</f>
      </c>
      <c r="G1422" s="16">
        <f>IF(A1422="","",MONTH(A1422))</f>
      </c>
      <c r="H1422" s="22">
        <f>IF(A1422="",0,IF(YEAR(A1422)&lt;&gt;Properties!$C$5,0,N(D1422)*IFERROR(INDEX(Lists!$B$1:$B$7,MATCH(C1422,Lists!$A$1:$A$7,0)),0)))</f>
      </c>
      <c r="I1422" s="22">
        <f>IF(A1422="",0,IF(YEAR(A1422)&lt;&gt;Properties!$C$5,0,N(D1422)*IFERROR(INDEX(Lists!$C$1:$C$7,MATCH(C1422,Lists!$A$1:$A$7,0)),0)))</f>
      </c>
      <c r="J1422" s="22">
        <f>IF(A1422="",0,IF(YEAR(A1422)&lt;&gt;Properties!$C$5,0,N(D1422)*IFERROR(INDEX(Lists!$D$1:$D$7,MATCH(C1422,Lists!$A$1:$A$7,0)),0)))</f>
      </c>
    </row>
    <row r="1423" spans="1:10" x14ac:dyDescent="0.25">
      <c r="A1423" s="11"/>
      <c r="B1423" s="19"/>
      <c r="C1423" s="19"/>
      <c r="D1423" s="23"/>
      <c r="E1423" s="19"/>
      <c r="F1423" s="13">
        <f>IF(B1423="","",IFERROR(INDEX(Leases!$B$2:$B$101,MATCH(B1423,Leases!$A$2:$A$101,0)),""))</f>
      </c>
      <c r="G1423" s="16">
        <f>IF(A1423="","",MONTH(A1423))</f>
      </c>
      <c r="H1423" s="22">
        <f>IF(A1423="",0,IF(YEAR(A1423)&lt;&gt;Properties!$C$5,0,N(D1423)*IFERROR(INDEX(Lists!$B$1:$B$7,MATCH(C1423,Lists!$A$1:$A$7,0)),0)))</f>
      </c>
      <c r="I1423" s="22">
        <f>IF(A1423="",0,IF(YEAR(A1423)&lt;&gt;Properties!$C$5,0,N(D1423)*IFERROR(INDEX(Lists!$C$1:$C$7,MATCH(C1423,Lists!$A$1:$A$7,0)),0)))</f>
      </c>
      <c r="J1423" s="22">
        <f>IF(A1423="",0,IF(YEAR(A1423)&lt;&gt;Properties!$C$5,0,N(D1423)*IFERROR(INDEX(Lists!$D$1:$D$7,MATCH(C1423,Lists!$A$1:$A$7,0)),0)))</f>
      </c>
    </row>
    <row r="1424" spans="1:10" x14ac:dyDescent="0.25">
      <c r="A1424" s="11"/>
      <c r="B1424" s="19"/>
      <c r="C1424" s="19"/>
      <c r="D1424" s="23"/>
      <c r="E1424" s="19"/>
      <c r="F1424" s="13">
        <f>IF(B1424="","",IFERROR(INDEX(Leases!$B$2:$B$101,MATCH(B1424,Leases!$A$2:$A$101,0)),""))</f>
      </c>
      <c r="G1424" s="16">
        <f>IF(A1424="","",MONTH(A1424))</f>
      </c>
      <c r="H1424" s="22">
        <f>IF(A1424="",0,IF(YEAR(A1424)&lt;&gt;Properties!$C$5,0,N(D1424)*IFERROR(INDEX(Lists!$B$1:$B$7,MATCH(C1424,Lists!$A$1:$A$7,0)),0)))</f>
      </c>
      <c r="I1424" s="22">
        <f>IF(A1424="",0,IF(YEAR(A1424)&lt;&gt;Properties!$C$5,0,N(D1424)*IFERROR(INDEX(Lists!$C$1:$C$7,MATCH(C1424,Lists!$A$1:$A$7,0)),0)))</f>
      </c>
      <c r="J1424" s="22">
        <f>IF(A1424="",0,IF(YEAR(A1424)&lt;&gt;Properties!$C$5,0,N(D1424)*IFERROR(INDEX(Lists!$D$1:$D$7,MATCH(C1424,Lists!$A$1:$A$7,0)),0)))</f>
      </c>
    </row>
    <row r="1425" spans="1:10" x14ac:dyDescent="0.25">
      <c r="A1425" s="11"/>
      <c r="B1425" s="19"/>
      <c r="C1425" s="19"/>
      <c r="D1425" s="23"/>
      <c r="E1425" s="19"/>
      <c r="F1425" s="13">
        <f>IF(B1425="","",IFERROR(INDEX(Leases!$B$2:$B$101,MATCH(B1425,Leases!$A$2:$A$101,0)),""))</f>
      </c>
      <c r="G1425" s="16">
        <f>IF(A1425="","",MONTH(A1425))</f>
      </c>
      <c r="H1425" s="22">
        <f>IF(A1425="",0,IF(YEAR(A1425)&lt;&gt;Properties!$C$5,0,N(D1425)*IFERROR(INDEX(Lists!$B$1:$B$7,MATCH(C1425,Lists!$A$1:$A$7,0)),0)))</f>
      </c>
      <c r="I1425" s="22">
        <f>IF(A1425="",0,IF(YEAR(A1425)&lt;&gt;Properties!$C$5,0,N(D1425)*IFERROR(INDEX(Lists!$C$1:$C$7,MATCH(C1425,Lists!$A$1:$A$7,0)),0)))</f>
      </c>
      <c r="J1425" s="22">
        <f>IF(A1425="",0,IF(YEAR(A1425)&lt;&gt;Properties!$C$5,0,N(D1425)*IFERROR(INDEX(Lists!$D$1:$D$7,MATCH(C1425,Lists!$A$1:$A$7,0)),0)))</f>
      </c>
    </row>
    <row r="1426" spans="1:10" x14ac:dyDescent="0.25">
      <c r="A1426" s="11"/>
      <c r="B1426" s="19"/>
      <c r="C1426" s="19"/>
      <c r="D1426" s="23"/>
      <c r="E1426" s="19"/>
      <c r="F1426" s="13">
        <f>IF(B1426="","",IFERROR(INDEX(Leases!$B$2:$B$101,MATCH(B1426,Leases!$A$2:$A$101,0)),""))</f>
      </c>
      <c r="G1426" s="16">
        <f>IF(A1426="","",MONTH(A1426))</f>
      </c>
      <c r="H1426" s="22">
        <f>IF(A1426="",0,IF(YEAR(A1426)&lt;&gt;Properties!$C$5,0,N(D1426)*IFERROR(INDEX(Lists!$B$1:$B$7,MATCH(C1426,Lists!$A$1:$A$7,0)),0)))</f>
      </c>
      <c r="I1426" s="22">
        <f>IF(A1426="",0,IF(YEAR(A1426)&lt;&gt;Properties!$C$5,0,N(D1426)*IFERROR(INDEX(Lists!$C$1:$C$7,MATCH(C1426,Lists!$A$1:$A$7,0)),0)))</f>
      </c>
      <c r="J1426" s="22">
        <f>IF(A1426="",0,IF(YEAR(A1426)&lt;&gt;Properties!$C$5,0,N(D1426)*IFERROR(INDEX(Lists!$D$1:$D$7,MATCH(C1426,Lists!$A$1:$A$7,0)),0)))</f>
      </c>
    </row>
    <row r="1427" spans="1:10" x14ac:dyDescent="0.25">
      <c r="A1427" s="11"/>
      <c r="B1427" s="19"/>
      <c r="C1427" s="19"/>
      <c r="D1427" s="23"/>
      <c r="E1427" s="19"/>
      <c r="F1427" s="13">
        <f>IF(B1427="","",IFERROR(INDEX(Leases!$B$2:$B$101,MATCH(B1427,Leases!$A$2:$A$101,0)),""))</f>
      </c>
      <c r="G1427" s="16">
        <f>IF(A1427="","",MONTH(A1427))</f>
      </c>
      <c r="H1427" s="22">
        <f>IF(A1427="",0,IF(YEAR(A1427)&lt;&gt;Properties!$C$5,0,N(D1427)*IFERROR(INDEX(Lists!$B$1:$B$7,MATCH(C1427,Lists!$A$1:$A$7,0)),0)))</f>
      </c>
      <c r="I1427" s="22">
        <f>IF(A1427="",0,IF(YEAR(A1427)&lt;&gt;Properties!$C$5,0,N(D1427)*IFERROR(INDEX(Lists!$C$1:$C$7,MATCH(C1427,Lists!$A$1:$A$7,0)),0)))</f>
      </c>
      <c r="J1427" s="22">
        <f>IF(A1427="",0,IF(YEAR(A1427)&lt;&gt;Properties!$C$5,0,N(D1427)*IFERROR(INDEX(Lists!$D$1:$D$7,MATCH(C1427,Lists!$A$1:$A$7,0)),0)))</f>
      </c>
    </row>
    <row r="1428" spans="1:10" x14ac:dyDescent="0.25">
      <c r="A1428" s="11"/>
      <c r="B1428" s="19"/>
      <c r="C1428" s="19"/>
      <c r="D1428" s="23"/>
      <c r="E1428" s="19"/>
      <c r="F1428" s="13">
        <f>IF(B1428="","",IFERROR(INDEX(Leases!$B$2:$B$101,MATCH(B1428,Leases!$A$2:$A$101,0)),""))</f>
      </c>
      <c r="G1428" s="16">
        <f>IF(A1428="","",MONTH(A1428))</f>
      </c>
      <c r="H1428" s="22">
        <f>IF(A1428="",0,IF(YEAR(A1428)&lt;&gt;Properties!$C$5,0,N(D1428)*IFERROR(INDEX(Lists!$B$1:$B$7,MATCH(C1428,Lists!$A$1:$A$7,0)),0)))</f>
      </c>
      <c r="I1428" s="22">
        <f>IF(A1428="",0,IF(YEAR(A1428)&lt;&gt;Properties!$C$5,0,N(D1428)*IFERROR(INDEX(Lists!$C$1:$C$7,MATCH(C1428,Lists!$A$1:$A$7,0)),0)))</f>
      </c>
      <c r="J1428" s="22">
        <f>IF(A1428="",0,IF(YEAR(A1428)&lt;&gt;Properties!$C$5,0,N(D1428)*IFERROR(INDEX(Lists!$D$1:$D$7,MATCH(C1428,Lists!$A$1:$A$7,0)),0)))</f>
      </c>
    </row>
    <row r="1429" spans="1:10" x14ac:dyDescent="0.25">
      <c r="A1429" s="11"/>
      <c r="B1429" s="19"/>
      <c r="C1429" s="19"/>
      <c r="D1429" s="23"/>
      <c r="E1429" s="19"/>
      <c r="F1429" s="13">
        <f>IF(B1429="","",IFERROR(INDEX(Leases!$B$2:$B$101,MATCH(B1429,Leases!$A$2:$A$101,0)),""))</f>
      </c>
      <c r="G1429" s="16">
        <f>IF(A1429="","",MONTH(A1429))</f>
      </c>
      <c r="H1429" s="22">
        <f>IF(A1429="",0,IF(YEAR(A1429)&lt;&gt;Properties!$C$5,0,N(D1429)*IFERROR(INDEX(Lists!$B$1:$B$7,MATCH(C1429,Lists!$A$1:$A$7,0)),0)))</f>
      </c>
      <c r="I1429" s="22">
        <f>IF(A1429="",0,IF(YEAR(A1429)&lt;&gt;Properties!$C$5,0,N(D1429)*IFERROR(INDEX(Lists!$C$1:$C$7,MATCH(C1429,Lists!$A$1:$A$7,0)),0)))</f>
      </c>
      <c r="J1429" s="22">
        <f>IF(A1429="",0,IF(YEAR(A1429)&lt;&gt;Properties!$C$5,0,N(D1429)*IFERROR(INDEX(Lists!$D$1:$D$7,MATCH(C1429,Lists!$A$1:$A$7,0)),0)))</f>
      </c>
    </row>
    <row r="1430" spans="1:10" x14ac:dyDescent="0.25">
      <c r="A1430" s="11"/>
      <c r="B1430" s="19"/>
      <c r="C1430" s="19"/>
      <c r="D1430" s="23"/>
      <c r="E1430" s="19"/>
      <c r="F1430" s="13">
        <f>IF(B1430="","",IFERROR(INDEX(Leases!$B$2:$B$101,MATCH(B1430,Leases!$A$2:$A$101,0)),""))</f>
      </c>
      <c r="G1430" s="16">
        <f>IF(A1430="","",MONTH(A1430))</f>
      </c>
      <c r="H1430" s="22">
        <f>IF(A1430="",0,IF(YEAR(A1430)&lt;&gt;Properties!$C$5,0,N(D1430)*IFERROR(INDEX(Lists!$B$1:$B$7,MATCH(C1430,Lists!$A$1:$A$7,0)),0)))</f>
      </c>
      <c r="I1430" s="22">
        <f>IF(A1430="",0,IF(YEAR(A1430)&lt;&gt;Properties!$C$5,0,N(D1430)*IFERROR(INDEX(Lists!$C$1:$C$7,MATCH(C1430,Lists!$A$1:$A$7,0)),0)))</f>
      </c>
      <c r="J1430" s="22">
        <f>IF(A1430="",0,IF(YEAR(A1430)&lt;&gt;Properties!$C$5,0,N(D1430)*IFERROR(INDEX(Lists!$D$1:$D$7,MATCH(C1430,Lists!$A$1:$A$7,0)),0)))</f>
      </c>
    </row>
    <row r="1431" spans="1:10" x14ac:dyDescent="0.25">
      <c r="A1431" s="11"/>
      <c r="B1431" s="19"/>
      <c r="C1431" s="19"/>
      <c r="D1431" s="23"/>
      <c r="E1431" s="19"/>
      <c r="F1431" s="13">
        <f>IF(B1431="","",IFERROR(INDEX(Leases!$B$2:$B$101,MATCH(B1431,Leases!$A$2:$A$101,0)),""))</f>
      </c>
      <c r="G1431" s="16">
        <f>IF(A1431="","",MONTH(A1431))</f>
      </c>
      <c r="H1431" s="22">
        <f>IF(A1431="",0,IF(YEAR(A1431)&lt;&gt;Properties!$C$5,0,N(D1431)*IFERROR(INDEX(Lists!$B$1:$B$7,MATCH(C1431,Lists!$A$1:$A$7,0)),0)))</f>
      </c>
      <c r="I1431" s="22">
        <f>IF(A1431="",0,IF(YEAR(A1431)&lt;&gt;Properties!$C$5,0,N(D1431)*IFERROR(INDEX(Lists!$C$1:$C$7,MATCH(C1431,Lists!$A$1:$A$7,0)),0)))</f>
      </c>
      <c r="J1431" s="22">
        <f>IF(A1431="",0,IF(YEAR(A1431)&lt;&gt;Properties!$C$5,0,N(D1431)*IFERROR(INDEX(Lists!$D$1:$D$7,MATCH(C1431,Lists!$A$1:$A$7,0)),0)))</f>
      </c>
    </row>
    <row r="1432" spans="1:10" x14ac:dyDescent="0.25">
      <c r="A1432" s="11"/>
      <c r="B1432" s="19"/>
      <c r="C1432" s="19"/>
      <c r="D1432" s="23"/>
      <c r="E1432" s="19"/>
      <c r="F1432" s="13">
        <f>IF(B1432="","",IFERROR(INDEX(Leases!$B$2:$B$101,MATCH(B1432,Leases!$A$2:$A$101,0)),""))</f>
      </c>
      <c r="G1432" s="16">
        <f>IF(A1432="","",MONTH(A1432))</f>
      </c>
      <c r="H1432" s="22">
        <f>IF(A1432="",0,IF(YEAR(A1432)&lt;&gt;Properties!$C$5,0,N(D1432)*IFERROR(INDEX(Lists!$B$1:$B$7,MATCH(C1432,Lists!$A$1:$A$7,0)),0)))</f>
      </c>
      <c r="I1432" s="22">
        <f>IF(A1432="",0,IF(YEAR(A1432)&lt;&gt;Properties!$C$5,0,N(D1432)*IFERROR(INDEX(Lists!$C$1:$C$7,MATCH(C1432,Lists!$A$1:$A$7,0)),0)))</f>
      </c>
      <c r="J1432" s="22">
        <f>IF(A1432="",0,IF(YEAR(A1432)&lt;&gt;Properties!$C$5,0,N(D1432)*IFERROR(INDEX(Lists!$D$1:$D$7,MATCH(C1432,Lists!$A$1:$A$7,0)),0)))</f>
      </c>
    </row>
    <row r="1433" spans="1:10" x14ac:dyDescent="0.25">
      <c r="A1433" s="11"/>
      <c r="B1433" s="19"/>
      <c r="C1433" s="19"/>
      <c r="D1433" s="23"/>
      <c r="E1433" s="19"/>
      <c r="F1433" s="13">
        <f>IF(B1433="","",IFERROR(INDEX(Leases!$B$2:$B$101,MATCH(B1433,Leases!$A$2:$A$101,0)),""))</f>
      </c>
      <c r="G1433" s="16">
        <f>IF(A1433="","",MONTH(A1433))</f>
      </c>
      <c r="H1433" s="22">
        <f>IF(A1433="",0,IF(YEAR(A1433)&lt;&gt;Properties!$C$5,0,N(D1433)*IFERROR(INDEX(Lists!$B$1:$B$7,MATCH(C1433,Lists!$A$1:$A$7,0)),0)))</f>
      </c>
      <c r="I1433" s="22">
        <f>IF(A1433="",0,IF(YEAR(A1433)&lt;&gt;Properties!$C$5,0,N(D1433)*IFERROR(INDEX(Lists!$C$1:$C$7,MATCH(C1433,Lists!$A$1:$A$7,0)),0)))</f>
      </c>
      <c r="J1433" s="22">
        <f>IF(A1433="",0,IF(YEAR(A1433)&lt;&gt;Properties!$C$5,0,N(D1433)*IFERROR(INDEX(Lists!$D$1:$D$7,MATCH(C1433,Lists!$A$1:$A$7,0)),0)))</f>
      </c>
    </row>
    <row r="1434" spans="1:10" x14ac:dyDescent="0.25">
      <c r="A1434" s="11"/>
      <c r="B1434" s="19"/>
      <c r="C1434" s="19"/>
      <c r="D1434" s="23"/>
      <c r="E1434" s="19"/>
      <c r="F1434" s="13">
        <f>IF(B1434="","",IFERROR(INDEX(Leases!$B$2:$B$101,MATCH(B1434,Leases!$A$2:$A$101,0)),""))</f>
      </c>
      <c r="G1434" s="16">
        <f>IF(A1434="","",MONTH(A1434))</f>
      </c>
      <c r="H1434" s="22">
        <f>IF(A1434="",0,IF(YEAR(A1434)&lt;&gt;Properties!$C$5,0,N(D1434)*IFERROR(INDEX(Lists!$B$1:$B$7,MATCH(C1434,Lists!$A$1:$A$7,0)),0)))</f>
      </c>
      <c r="I1434" s="22">
        <f>IF(A1434="",0,IF(YEAR(A1434)&lt;&gt;Properties!$C$5,0,N(D1434)*IFERROR(INDEX(Lists!$C$1:$C$7,MATCH(C1434,Lists!$A$1:$A$7,0)),0)))</f>
      </c>
      <c r="J1434" s="22">
        <f>IF(A1434="",0,IF(YEAR(A1434)&lt;&gt;Properties!$C$5,0,N(D1434)*IFERROR(INDEX(Lists!$D$1:$D$7,MATCH(C1434,Lists!$A$1:$A$7,0)),0)))</f>
      </c>
    </row>
    <row r="1435" spans="1:10" x14ac:dyDescent="0.25">
      <c r="A1435" s="11"/>
      <c r="B1435" s="19"/>
      <c r="C1435" s="19"/>
      <c r="D1435" s="23"/>
      <c r="E1435" s="19"/>
      <c r="F1435" s="13">
        <f>IF(B1435="","",IFERROR(INDEX(Leases!$B$2:$B$101,MATCH(B1435,Leases!$A$2:$A$101,0)),""))</f>
      </c>
      <c r="G1435" s="16">
        <f>IF(A1435="","",MONTH(A1435))</f>
      </c>
      <c r="H1435" s="22">
        <f>IF(A1435="",0,IF(YEAR(A1435)&lt;&gt;Properties!$C$5,0,N(D1435)*IFERROR(INDEX(Lists!$B$1:$B$7,MATCH(C1435,Lists!$A$1:$A$7,0)),0)))</f>
      </c>
      <c r="I1435" s="22">
        <f>IF(A1435="",0,IF(YEAR(A1435)&lt;&gt;Properties!$C$5,0,N(D1435)*IFERROR(INDEX(Lists!$C$1:$C$7,MATCH(C1435,Lists!$A$1:$A$7,0)),0)))</f>
      </c>
      <c r="J1435" s="22">
        <f>IF(A1435="",0,IF(YEAR(A1435)&lt;&gt;Properties!$C$5,0,N(D1435)*IFERROR(INDEX(Lists!$D$1:$D$7,MATCH(C1435,Lists!$A$1:$A$7,0)),0)))</f>
      </c>
    </row>
    <row r="1436" spans="1:10" x14ac:dyDescent="0.25">
      <c r="A1436" s="11"/>
      <c r="B1436" s="19"/>
      <c r="C1436" s="19"/>
      <c r="D1436" s="23"/>
      <c r="E1436" s="19"/>
      <c r="F1436" s="13">
        <f>IF(B1436="","",IFERROR(INDEX(Leases!$B$2:$B$101,MATCH(B1436,Leases!$A$2:$A$101,0)),""))</f>
      </c>
      <c r="G1436" s="16">
        <f>IF(A1436="","",MONTH(A1436))</f>
      </c>
      <c r="H1436" s="22">
        <f>IF(A1436="",0,IF(YEAR(A1436)&lt;&gt;Properties!$C$5,0,N(D1436)*IFERROR(INDEX(Lists!$B$1:$B$7,MATCH(C1436,Lists!$A$1:$A$7,0)),0)))</f>
      </c>
      <c r="I1436" s="22">
        <f>IF(A1436="",0,IF(YEAR(A1436)&lt;&gt;Properties!$C$5,0,N(D1436)*IFERROR(INDEX(Lists!$C$1:$C$7,MATCH(C1436,Lists!$A$1:$A$7,0)),0)))</f>
      </c>
      <c r="J1436" s="22">
        <f>IF(A1436="",0,IF(YEAR(A1436)&lt;&gt;Properties!$C$5,0,N(D1436)*IFERROR(INDEX(Lists!$D$1:$D$7,MATCH(C1436,Lists!$A$1:$A$7,0)),0)))</f>
      </c>
    </row>
    <row r="1437" spans="1:10" x14ac:dyDescent="0.25">
      <c r="A1437" s="11"/>
      <c r="B1437" s="19"/>
      <c r="C1437" s="19"/>
      <c r="D1437" s="23"/>
      <c r="E1437" s="19"/>
      <c r="F1437" s="13">
        <f>IF(B1437="","",IFERROR(INDEX(Leases!$B$2:$B$101,MATCH(B1437,Leases!$A$2:$A$101,0)),""))</f>
      </c>
      <c r="G1437" s="16">
        <f>IF(A1437="","",MONTH(A1437))</f>
      </c>
      <c r="H1437" s="22">
        <f>IF(A1437="",0,IF(YEAR(A1437)&lt;&gt;Properties!$C$5,0,N(D1437)*IFERROR(INDEX(Lists!$B$1:$B$7,MATCH(C1437,Lists!$A$1:$A$7,0)),0)))</f>
      </c>
      <c r="I1437" s="22">
        <f>IF(A1437="",0,IF(YEAR(A1437)&lt;&gt;Properties!$C$5,0,N(D1437)*IFERROR(INDEX(Lists!$C$1:$C$7,MATCH(C1437,Lists!$A$1:$A$7,0)),0)))</f>
      </c>
      <c r="J1437" s="22">
        <f>IF(A1437="",0,IF(YEAR(A1437)&lt;&gt;Properties!$C$5,0,N(D1437)*IFERROR(INDEX(Lists!$D$1:$D$7,MATCH(C1437,Lists!$A$1:$A$7,0)),0)))</f>
      </c>
    </row>
    <row r="1438" spans="1:10" x14ac:dyDescent="0.25">
      <c r="A1438" s="11"/>
      <c r="B1438" s="19"/>
      <c r="C1438" s="19"/>
      <c r="D1438" s="23"/>
      <c r="E1438" s="19"/>
      <c r="F1438" s="13">
        <f>IF(B1438="","",IFERROR(INDEX(Leases!$B$2:$B$101,MATCH(B1438,Leases!$A$2:$A$101,0)),""))</f>
      </c>
      <c r="G1438" s="16">
        <f>IF(A1438="","",MONTH(A1438))</f>
      </c>
      <c r="H1438" s="22">
        <f>IF(A1438="",0,IF(YEAR(A1438)&lt;&gt;Properties!$C$5,0,N(D1438)*IFERROR(INDEX(Lists!$B$1:$B$7,MATCH(C1438,Lists!$A$1:$A$7,0)),0)))</f>
      </c>
      <c r="I1438" s="22">
        <f>IF(A1438="",0,IF(YEAR(A1438)&lt;&gt;Properties!$C$5,0,N(D1438)*IFERROR(INDEX(Lists!$C$1:$C$7,MATCH(C1438,Lists!$A$1:$A$7,0)),0)))</f>
      </c>
      <c r="J1438" s="22">
        <f>IF(A1438="",0,IF(YEAR(A1438)&lt;&gt;Properties!$C$5,0,N(D1438)*IFERROR(INDEX(Lists!$D$1:$D$7,MATCH(C1438,Lists!$A$1:$A$7,0)),0)))</f>
      </c>
    </row>
    <row r="1439" spans="1:10" x14ac:dyDescent="0.25">
      <c r="A1439" s="11"/>
      <c r="B1439" s="19"/>
      <c r="C1439" s="19"/>
      <c r="D1439" s="23"/>
      <c r="E1439" s="19"/>
      <c r="F1439" s="13">
        <f>IF(B1439="","",IFERROR(INDEX(Leases!$B$2:$B$101,MATCH(B1439,Leases!$A$2:$A$101,0)),""))</f>
      </c>
      <c r="G1439" s="16">
        <f>IF(A1439="","",MONTH(A1439))</f>
      </c>
      <c r="H1439" s="22">
        <f>IF(A1439="",0,IF(YEAR(A1439)&lt;&gt;Properties!$C$5,0,N(D1439)*IFERROR(INDEX(Lists!$B$1:$B$7,MATCH(C1439,Lists!$A$1:$A$7,0)),0)))</f>
      </c>
      <c r="I1439" s="22">
        <f>IF(A1439="",0,IF(YEAR(A1439)&lt;&gt;Properties!$C$5,0,N(D1439)*IFERROR(INDEX(Lists!$C$1:$C$7,MATCH(C1439,Lists!$A$1:$A$7,0)),0)))</f>
      </c>
      <c r="J1439" s="22">
        <f>IF(A1439="",0,IF(YEAR(A1439)&lt;&gt;Properties!$C$5,0,N(D1439)*IFERROR(INDEX(Lists!$D$1:$D$7,MATCH(C1439,Lists!$A$1:$A$7,0)),0)))</f>
      </c>
    </row>
    <row r="1440" spans="1:10" x14ac:dyDescent="0.25">
      <c r="A1440" s="11"/>
      <c r="B1440" s="19"/>
      <c r="C1440" s="19"/>
      <c r="D1440" s="23"/>
      <c r="E1440" s="19"/>
      <c r="F1440" s="13">
        <f>IF(B1440="","",IFERROR(INDEX(Leases!$B$2:$B$101,MATCH(B1440,Leases!$A$2:$A$101,0)),""))</f>
      </c>
      <c r="G1440" s="16">
        <f>IF(A1440="","",MONTH(A1440))</f>
      </c>
      <c r="H1440" s="22">
        <f>IF(A1440="",0,IF(YEAR(A1440)&lt;&gt;Properties!$C$5,0,N(D1440)*IFERROR(INDEX(Lists!$B$1:$B$7,MATCH(C1440,Lists!$A$1:$A$7,0)),0)))</f>
      </c>
      <c r="I1440" s="22">
        <f>IF(A1440="",0,IF(YEAR(A1440)&lt;&gt;Properties!$C$5,0,N(D1440)*IFERROR(INDEX(Lists!$C$1:$C$7,MATCH(C1440,Lists!$A$1:$A$7,0)),0)))</f>
      </c>
      <c r="J1440" s="22">
        <f>IF(A1440="",0,IF(YEAR(A1440)&lt;&gt;Properties!$C$5,0,N(D1440)*IFERROR(INDEX(Lists!$D$1:$D$7,MATCH(C1440,Lists!$A$1:$A$7,0)),0)))</f>
      </c>
    </row>
    <row r="1441" spans="1:10" x14ac:dyDescent="0.25">
      <c r="A1441" s="11"/>
      <c r="B1441" s="19"/>
      <c r="C1441" s="19"/>
      <c r="D1441" s="23"/>
      <c r="E1441" s="19"/>
      <c r="F1441" s="13">
        <f>IF(B1441="","",IFERROR(INDEX(Leases!$B$2:$B$101,MATCH(B1441,Leases!$A$2:$A$101,0)),""))</f>
      </c>
      <c r="G1441" s="16">
        <f>IF(A1441="","",MONTH(A1441))</f>
      </c>
      <c r="H1441" s="22">
        <f>IF(A1441="",0,IF(YEAR(A1441)&lt;&gt;Properties!$C$5,0,N(D1441)*IFERROR(INDEX(Lists!$B$1:$B$7,MATCH(C1441,Lists!$A$1:$A$7,0)),0)))</f>
      </c>
      <c r="I1441" s="22">
        <f>IF(A1441="",0,IF(YEAR(A1441)&lt;&gt;Properties!$C$5,0,N(D1441)*IFERROR(INDEX(Lists!$C$1:$C$7,MATCH(C1441,Lists!$A$1:$A$7,0)),0)))</f>
      </c>
      <c r="J1441" s="22">
        <f>IF(A1441="",0,IF(YEAR(A1441)&lt;&gt;Properties!$C$5,0,N(D1441)*IFERROR(INDEX(Lists!$D$1:$D$7,MATCH(C1441,Lists!$A$1:$A$7,0)),0)))</f>
      </c>
    </row>
    <row r="1442" spans="1:10" x14ac:dyDescent="0.25">
      <c r="A1442" s="11"/>
      <c r="B1442" s="19"/>
      <c r="C1442" s="19"/>
      <c r="D1442" s="23"/>
      <c r="E1442" s="19"/>
      <c r="F1442" s="13">
        <f>IF(B1442="","",IFERROR(INDEX(Leases!$B$2:$B$101,MATCH(B1442,Leases!$A$2:$A$101,0)),""))</f>
      </c>
      <c r="G1442" s="16">
        <f>IF(A1442="","",MONTH(A1442))</f>
      </c>
      <c r="H1442" s="22">
        <f>IF(A1442="",0,IF(YEAR(A1442)&lt;&gt;Properties!$C$5,0,N(D1442)*IFERROR(INDEX(Lists!$B$1:$B$7,MATCH(C1442,Lists!$A$1:$A$7,0)),0)))</f>
      </c>
      <c r="I1442" s="22">
        <f>IF(A1442="",0,IF(YEAR(A1442)&lt;&gt;Properties!$C$5,0,N(D1442)*IFERROR(INDEX(Lists!$C$1:$C$7,MATCH(C1442,Lists!$A$1:$A$7,0)),0)))</f>
      </c>
      <c r="J1442" s="22">
        <f>IF(A1442="",0,IF(YEAR(A1442)&lt;&gt;Properties!$C$5,0,N(D1442)*IFERROR(INDEX(Lists!$D$1:$D$7,MATCH(C1442,Lists!$A$1:$A$7,0)),0)))</f>
      </c>
    </row>
    <row r="1443" spans="1:10" x14ac:dyDescent="0.25">
      <c r="A1443" s="11"/>
      <c r="B1443" s="19"/>
      <c r="C1443" s="19"/>
      <c r="D1443" s="23"/>
      <c r="E1443" s="19"/>
      <c r="F1443" s="13">
        <f>IF(B1443="","",IFERROR(INDEX(Leases!$B$2:$B$101,MATCH(B1443,Leases!$A$2:$A$101,0)),""))</f>
      </c>
      <c r="G1443" s="16">
        <f>IF(A1443="","",MONTH(A1443))</f>
      </c>
      <c r="H1443" s="22">
        <f>IF(A1443="",0,IF(YEAR(A1443)&lt;&gt;Properties!$C$5,0,N(D1443)*IFERROR(INDEX(Lists!$B$1:$B$7,MATCH(C1443,Lists!$A$1:$A$7,0)),0)))</f>
      </c>
      <c r="I1443" s="22">
        <f>IF(A1443="",0,IF(YEAR(A1443)&lt;&gt;Properties!$C$5,0,N(D1443)*IFERROR(INDEX(Lists!$C$1:$C$7,MATCH(C1443,Lists!$A$1:$A$7,0)),0)))</f>
      </c>
      <c r="J1443" s="22">
        <f>IF(A1443="",0,IF(YEAR(A1443)&lt;&gt;Properties!$C$5,0,N(D1443)*IFERROR(INDEX(Lists!$D$1:$D$7,MATCH(C1443,Lists!$A$1:$A$7,0)),0)))</f>
      </c>
    </row>
    <row r="1444" spans="1:10" x14ac:dyDescent="0.25">
      <c r="A1444" s="11"/>
      <c r="B1444" s="19"/>
      <c r="C1444" s="19"/>
      <c r="D1444" s="23"/>
      <c r="E1444" s="19"/>
      <c r="F1444" s="13">
        <f>IF(B1444="","",IFERROR(INDEX(Leases!$B$2:$B$101,MATCH(B1444,Leases!$A$2:$A$101,0)),""))</f>
      </c>
      <c r="G1444" s="16">
        <f>IF(A1444="","",MONTH(A1444))</f>
      </c>
      <c r="H1444" s="22">
        <f>IF(A1444="",0,IF(YEAR(A1444)&lt;&gt;Properties!$C$5,0,N(D1444)*IFERROR(INDEX(Lists!$B$1:$B$7,MATCH(C1444,Lists!$A$1:$A$7,0)),0)))</f>
      </c>
      <c r="I1444" s="22">
        <f>IF(A1444="",0,IF(YEAR(A1444)&lt;&gt;Properties!$C$5,0,N(D1444)*IFERROR(INDEX(Lists!$C$1:$C$7,MATCH(C1444,Lists!$A$1:$A$7,0)),0)))</f>
      </c>
      <c r="J1444" s="22">
        <f>IF(A1444="",0,IF(YEAR(A1444)&lt;&gt;Properties!$C$5,0,N(D1444)*IFERROR(INDEX(Lists!$D$1:$D$7,MATCH(C1444,Lists!$A$1:$A$7,0)),0)))</f>
      </c>
    </row>
    <row r="1445" spans="1:10" x14ac:dyDescent="0.25">
      <c r="A1445" s="11"/>
      <c r="B1445" s="19"/>
      <c r="C1445" s="19"/>
      <c r="D1445" s="23"/>
      <c r="E1445" s="19"/>
      <c r="F1445" s="13">
        <f>IF(B1445="","",IFERROR(INDEX(Leases!$B$2:$B$101,MATCH(B1445,Leases!$A$2:$A$101,0)),""))</f>
      </c>
      <c r="G1445" s="16">
        <f>IF(A1445="","",MONTH(A1445))</f>
      </c>
      <c r="H1445" s="22">
        <f>IF(A1445="",0,IF(YEAR(A1445)&lt;&gt;Properties!$C$5,0,N(D1445)*IFERROR(INDEX(Lists!$B$1:$B$7,MATCH(C1445,Lists!$A$1:$A$7,0)),0)))</f>
      </c>
      <c r="I1445" s="22">
        <f>IF(A1445="",0,IF(YEAR(A1445)&lt;&gt;Properties!$C$5,0,N(D1445)*IFERROR(INDEX(Lists!$C$1:$C$7,MATCH(C1445,Lists!$A$1:$A$7,0)),0)))</f>
      </c>
      <c r="J1445" s="22">
        <f>IF(A1445="",0,IF(YEAR(A1445)&lt;&gt;Properties!$C$5,0,N(D1445)*IFERROR(INDEX(Lists!$D$1:$D$7,MATCH(C1445,Lists!$A$1:$A$7,0)),0)))</f>
      </c>
    </row>
    <row r="1446" spans="1:10" x14ac:dyDescent="0.25">
      <c r="A1446" s="11"/>
      <c r="B1446" s="19"/>
      <c r="C1446" s="19"/>
      <c r="D1446" s="23"/>
      <c r="E1446" s="19"/>
      <c r="F1446" s="13">
        <f>IF(B1446="","",IFERROR(INDEX(Leases!$B$2:$B$101,MATCH(B1446,Leases!$A$2:$A$101,0)),""))</f>
      </c>
      <c r="G1446" s="16">
        <f>IF(A1446="","",MONTH(A1446))</f>
      </c>
      <c r="H1446" s="22">
        <f>IF(A1446="",0,IF(YEAR(A1446)&lt;&gt;Properties!$C$5,0,N(D1446)*IFERROR(INDEX(Lists!$B$1:$B$7,MATCH(C1446,Lists!$A$1:$A$7,0)),0)))</f>
      </c>
      <c r="I1446" s="22">
        <f>IF(A1446="",0,IF(YEAR(A1446)&lt;&gt;Properties!$C$5,0,N(D1446)*IFERROR(INDEX(Lists!$C$1:$C$7,MATCH(C1446,Lists!$A$1:$A$7,0)),0)))</f>
      </c>
      <c r="J1446" s="22">
        <f>IF(A1446="",0,IF(YEAR(A1446)&lt;&gt;Properties!$C$5,0,N(D1446)*IFERROR(INDEX(Lists!$D$1:$D$7,MATCH(C1446,Lists!$A$1:$A$7,0)),0)))</f>
      </c>
    </row>
    <row r="1447" spans="1:10" x14ac:dyDescent="0.25">
      <c r="A1447" s="11"/>
      <c r="B1447" s="19"/>
      <c r="C1447" s="19"/>
      <c r="D1447" s="23"/>
      <c r="E1447" s="19"/>
      <c r="F1447" s="13">
        <f>IF(B1447="","",IFERROR(INDEX(Leases!$B$2:$B$101,MATCH(B1447,Leases!$A$2:$A$101,0)),""))</f>
      </c>
      <c r="G1447" s="16">
        <f>IF(A1447="","",MONTH(A1447))</f>
      </c>
      <c r="H1447" s="22">
        <f>IF(A1447="",0,IF(YEAR(A1447)&lt;&gt;Properties!$C$5,0,N(D1447)*IFERROR(INDEX(Lists!$B$1:$B$7,MATCH(C1447,Lists!$A$1:$A$7,0)),0)))</f>
      </c>
      <c r="I1447" s="22">
        <f>IF(A1447="",0,IF(YEAR(A1447)&lt;&gt;Properties!$C$5,0,N(D1447)*IFERROR(INDEX(Lists!$C$1:$C$7,MATCH(C1447,Lists!$A$1:$A$7,0)),0)))</f>
      </c>
      <c r="J1447" s="22">
        <f>IF(A1447="",0,IF(YEAR(A1447)&lt;&gt;Properties!$C$5,0,N(D1447)*IFERROR(INDEX(Lists!$D$1:$D$7,MATCH(C1447,Lists!$A$1:$A$7,0)),0)))</f>
      </c>
    </row>
    <row r="1448" spans="1:10" x14ac:dyDescent="0.25">
      <c r="A1448" s="11"/>
      <c r="B1448" s="19"/>
      <c r="C1448" s="19"/>
      <c r="D1448" s="23"/>
      <c r="E1448" s="19"/>
      <c r="F1448" s="13">
        <f>IF(B1448="","",IFERROR(INDEX(Leases!$B$2:$B$101,MATCH(B1448,Leases!$A$2:$A$101,0)),""))</f>
      </c>
      <c r="G1448" s="16">
        <f>IF(A1448="","",MONTH(A1448))</f>
      </c>
      <c r="H1448" s="22">
        <f>IF(A1448="",0,IF(YEAR(A1448)&lt;&gt;Properties!$C$5,0,N(D1448)*IFERROR(INDEX(Lists!$B$1:$B$7,MATCH(C1448,Lists!$A$1:$A$7,0)),0)))</f>
      </c>
      <c r="I1448" s="22">
        <f>IF(A1448="",0,IF(YEAR(A1448)&lt;&gt;Properties!$C$5,0,N(D1448)*IFERROR(INDEX(Lists!$C$1:$C$7,MATCH(C1448,Lists!$A$1:$A$7,0)),0)))</f>
      </c>
      <c r="J1448" s="22">
        <f>IF(A1448="",0,IF(YEAR(A1448)&lt;&gt;Properties!$C$5,0,N(D1448)*IFERROR(INDEX(Lists!$D$1:$D$7,MATCH(C1448,Lists!$A$1:$A$7,0)),0)))</f>
      </c>
    </row>
    <row r="1449" spans="1:10" x14ac:dyDescent="0.25">
      <c r="A1449" s="11"/>
      <c r="B1449" s="19"/>
      <c r="C1449" s="19"/>
      <c r="D1449" s="23"/>
      <c r="E1449" s="19"/>
      <c r="F1449" s="13">
        <f>IF(B1449="","",IFERROR(INDEX(Leases!$B$2:$B$101,MATCH(B1449,Leases!$A$2:$A$101,0)),""))</f>
      </c>
      <c r="G1449" s="16">
        <f>IF(A1449="","",MONTH(A1449))</f>
      </c>
      <c r="H1449" s="22">
        <f>IF(A1449="",0,IF(YEAR(A1449)&lt;&gt;Properties!$C$5,0,N(D1449)*IFERROR(INDEX(Lists!$B$1:$B$7,MATCH(C1449,Lists!$A$1:$A$7,0)),0)))</f>
      </c>
      <c r="I1449" s="22">
        <f>IF(A1449="",0,IF(YEAR(A1449)&lt;&gt;Properties!$C$5,0,N(D1449)*IFERROR(INDEX(Lists!$C$1:$C$7,MATCH(C1449,Lists!$A$1:$A$7,0)),0)))</f>
      </c>
      <c r="J1449" s="22">
        <f>IF(A1449="",0,IF(YEAR(A1449)&lt;&gt;Properties!$C$5,0,N(D1449)*IFERROR(INDEX(Lists!$D$1:$D$7,MATCH(C1449,Lists!$A$1:$A$7,0)),0)))</f>
      </c>
    </row>
    <row r="1450" spans="1:10" x14ac:dyDescent="0.25">
      <c r="A1450" s="11"/>
      <c r="B1450" s="19"/>
      <c r="C1450" s="19"/>
      <c r="D1450" s="23"/>
      <c r="E1450" s="19"/>
      <c r="F1450" s="13">
        <f>IF(B1450="","",IFERROR(INDEX(Leases!$B$2:$B$101,MATCH(B1450,Leases!$A$2:$A$101,0)),""))</f>
      </c>
      <c r="G1450" s="16">
        <f>IF(A1450="","",MONTH(A1450))</f>
      </c>
      <c r="H1450" s="22">
        <f>IF(A1450="",0,IF(YEAR(A1450)&lt;&gt;Properties!$C$5,0,N(D1450)*IFERROR(INDEX(Lists!$B$1:$B$7,MATCH(C1450,Lists!$A$1:$A$7,0)),0)))</f>
      </c>
      <c r="I1450" s="22">
        <f>IF(A1450="",0,IF(YEAR(A1450)&lt;&gt;Properties!$C$5,0,N(D1450)*IFERROR(INDEX(Lists!$C$1:$C$7,MATCH(C1450,Lists!$A$1:$A$7,0)),0)))</f>
      </c>
      <c r="J1450" s="22">
        <f>IF(A1450="",0,IF(YEAR(A1450)&lt;&gt;Properties!$C$5,0,N(D1450)*IFERROR(INDEX(Lists!$D$1:$D$7,MATCH(C1450,Lists!$A$1:$A$7,0)),0)))</f>
      </c>
    </row>
    <row r="1451" spans="1:10" x14ac:dyDescent="0.25">
      <c r="A1451" s="11"/>
      <c r="B1451" s="19"/>
      <c r="C1451" s="19"/>
      <c r="D1451" s="23"/>
      <c r="E1451" s="19"/>
      <c r="F1451" s="13">
        <f>IF(B1451="","",IFERROR(INDEX(Leases!$B$2:$B$101,MATCH(B1451,Leases!$A$2:$A$101,0)),""))</f>
      </c>
      <c r="G1451" s="16">
        <f>IF(A1451="","",MONTH(A1451))</f>
      </c>
      <c r="H1451" s="22">
        <f>IF(A1451="",0,IF(YEAR(A1451)&lt;&gt;Properties!$C$5,0,N(D1451)*IFERROR(INDEX(Lists!$B$1:$B$7,MATCH(C1451,Lists!$A$1:$A$7,0)),0)))</f>
      </c>
      <c r="I1451" s="22">
        <f>IF(A1451="",0,IF(YEAR(A1451)&lt;&gt;Properties!$C$5,0,N(D1451)*IFERROR(INDEX(Lists!$C$1:$C$7,MATCH(C1451,Lists!$A$1:$A$7,0)),0)))</f>
      </c>
      <c r="J1451" s="22">
        <f>IF(A1451="",0,IF(YEAR(A1451)&lt;&gt;Properties!$C$5,0,N(D1451)*IFERROR(INDEX(Lists!$D$1:$D$7,MATCH(C1451,Lists!$A$1:$A$7,0)),0)))</f>
      </c>
    </row>
    <row r="1452" spans="1:10" x14ac:dyDescent="0.25">
      <c r="A1452" s="11"/>
      <c r="B1452" s="19"/>
      <c r="C1452" s="19"/>
      <c r="D1452" s="23"/>
      <c r="E1452" s="19"/>
      <c r="F1452" s="13">
        <f>IF(B1452="","",IFERROR(INDEX(Leases!$B$2:$B$101,MATCH(B1452,Leases!$A$2:$A$101,0)),""))</f>
      </c>
      <c r="G1452" s="16">
        <f>IF(A1452="","",MONTH(A1452))</f>
      </c>
      <c r="H1452" s="22">
        <f>IF(A1452="",0,IF(YEAR(A1452)&lt;&gt;Properties!$C$5,0,N(D1452)*IFERROR(INDEX(Lists!$B$1:$B$7,MATCH(C1452,Lists!$A$1:$A$7,0)),0)))</f>
      </c>
      <c r="I1452" s="22">
        <f>IF(A1452="",0,IF(YEAR(A1452)&lt;&gt;Properties!$C$5,0,N(D1452)*IFERROR(INDEX(Lists!$C$1:$C$7,MATCH(C1452,Lists!$A$1:$A$7,0)),0)))</f>
      </c>
      <c r="J1452" s="22">
        <f>IF(A1452="",0,IF(YEAR(A1452)&lt;&gt;Properties!$C$5,0,N(D1452)*IFERROR(INDEX(Lists!$D$1:$D$7,MATCH(C1452,Lists!$A$1:$A$7,0)),0)))</f>
      </c>
    </row>
    <row r="1453" spans="1:10" x14ac:dyDescent="0.25">
      <c r="A1453" s="11"/>
      <c r="B1453" s="19"/>
      <c r="C1453" s="19"/>
      <c r="D1453" s="23"/>
      <c r="E1453" s="19"/>
      <c r="F1453" s="13">
        <f>IF(B1453="","",IFERROR(INDEX(Leases!$B$2:$B$101,MATCH(B1453,Leases!$A$2:$A$101,0)),""))</f>
      </c>
      <c r="G1453" s="16">
        <f>IF(A1453="","",MONTH(A1453))</f>
      </c>
      <c r="H1453" s="22">
        <f>IF(A1453="",0,IF(YEAR(A1453)&lt;&gt;Properties!$C$5,0,N(D1453)*IFERROR(INDEX(Lists!$B$1:$B$7,MATCH(C1453,Lists!$A$1:$A$7,0)),0)))</f>
      </c>
      <c r="I1453" s="22">
        <f>IF(A1453="",0,IF(YEAR(A1453)&lt;&gt;Properties!$C$5,0,N(D1453)*IFERROR(INDEX(Lists!$C$1:$C$7,MATCH(C1453,Lists!$A$1:$A$7,0)),0)))</f>
      </c>
      <c r="J1453" s="22">
        <f>IF(A1453="",0,IF(YEAR(A1453)&lt;&gt;Properties!$C$5,0,N(D1453)*IFERROR(INDEX(Lists!$D$1:$D$7,MATCH(C1453,Lists!$A$1:$A$7,0)),0)))</f>
      </c>
    </row>
    <row r="1454" spans="1:10" x14ac:dyDescent="0.25">
      <c r="A1454" s="11"/>
      <c r="B1454" s="19"/>
      <c r="C1454" s="19"/>
      <c r="D1454" s="23"/>
      <c r="E1454" s="19"/>
      <c r="F1454" s="13">
        <f>IF(B1454="","",IFERROR(INDEX(Leases!$B$2:$B$101,MATCH(B1454,Leases!$A$2:$A$101,0)),""))</f>
      </c>
      <c r="G1454" s="16">
        <f>IF(A1454="","",MONTH(A1454))</f>
      </c>
      <c r="H1454" s="22">
        <f>IF(A1454="",0,IF(YEAR(A1454)&lt;&gt;Properties!$C$5,0,N(D1454)*IFERROR(INDEX(Lists!$B$1:$B$7,MATCH(C1454,Lists!$A$1:$A$7,0)),0)))</f>
      </c>
      <c r="I1454" s="22">
        <f>IF(A1454="",0,IF(YEAR(A1454)&lt;&gt;Properties!$C$5,0,N(D1454)*IFERROR(INDEX(Lists!$C$1:$C$7,MATCH(C1454,Lists!$A$1:$A$7,0)),0)))</f>
      </c>
      <c r="J1454" s="22">
        <f>IF(A1454="",0,IF(YEAR(A1454)&lt;&gt;Properties!$C$5,0,N(D1454)*IFERROR(INDEX(Lists!$D$1:$D$7,MATCH(C1454,Lists!$A$1:$A$7,0)),0)))</f>
      </c>
    </row>
    <row r="1455" spans="1:10" x14ac:dyDescent="0.25">
      <c r="A1455" s="11"/>
      <c r="B1455" s="19"/>
      <c r="C1455" s="19"/>
      <c r="D1455" s="23"/>
      <c r="E1455" s="19"/>
      <c r="F1455" s="13">
        <f>IF(B1455="","",IFERROR(INDEX(Leases!$B$2:$B$101,MATCH(B1455,Leases!$A$2:$A$101,0)),""))</f>
      </c>
      <c r="G1455" s="16">
        <f>IF(A1455="","",MONTH(A1455))</f>
      </c>
      <c r="H1455" s="22">
        <f>IF(A1455="",0,IF(YEAR(A1455)&lt;&gt;Properties!$C$5,0,N(D1455)*IFERROR(INDEX(Lists!$B$1:$B$7,MATCH(C1455,Lists!$A$1:$A$7,0)),0)))</f>
      </c>
      <c r="I1455" s="22">
        <f>IF(A1455="",0,IF(YEAR(A1455)&lt;&gt;Properties!$C$5,0,N(D1455)*IFERROR(INDEX(Lists!$C$1:$C$7,MATCH(C1455,Lists!$A$1:$A$7,0)),0)))</f>
      </c>
      <c r="J1455" s="22">
        <f>IF(A1455="",0,IF(YEAR(A1455)&lt;&gt;Properties!$C$5,0,N(D1455)*IFERROR(INDEX(Lists!$D$1:$D$7,MATCH(C1455,Lists!$A$1:$A$7,0)),0)))</f>
      </c>
    </row>
    <row r="1456" spans="1:10" x14ac:dyDescent="0.25">
      <c r="A1456" s="11"/>
      <c r="B1456" s="19"/>
      <c r="C1456" s="19"/>
      <c r="D1456" s="23"/>
      <c r="E1456" s="19"/>
      <c r="F1456" s="13">
        <f>IF(B1456="","",IFERROR(INDEX(Leases!$B$2:$B$101,MATCH(B1456,Leases!$A$2:$A$101,0)),""))</f>
      </c>
      <c r="G1456" s="16">
        <f>IF(A1456="","",MONTH(A1456))</f>
      </c>
      <c r="H1456" s="22">
        <f>IF(A1456="",0,IF(YEAR(A1456)&lt;&gt;Properties!$C$5,0,N(D1456)*IFERROR(INDEX(Lists!$B$1:$B$7,MATCH(C1456,Lists!$A$1:$A$7,0)),0)))</f>
      </c>
      <c r="I1456" s="22">
        <f>IF(A1456="",0,IF(YEAR(A1456)&lt;&gt;Properties!$C$5,0,N(D1456)*IFERROR(INDEX(Lists!$C$1:$C$7,MATCH(C1456,Lists!$A$1:$A$7,0)),0)))</f>
      </c>
      <c r="J1456" s="22">
        <f>IF(A1456="",0,IF(YEAR(A1456)&lt;&gt;Properties!$C$5,0,N(D1456)*IFERROR(INDEX(Lists!$D$1:$D$7,MATCH(C1456,Lists!$A$1:$A$7,0)),0)))</f>
      </c>
    </row>
    <row r="1457" spans="1:10" x14ac:dyDescent="0.25">
      <c r="A1457" s="11"/>
      <c r="B1457" s="19"/>
      <c r="C1457" s="19"/>
      <c r="D1457" s="23"/>
      <c r="E1457" s="19"/>
      <c r="F1457" s="13">
        <f>IF(B1457="","",IFERROR(INDEX(Leases!$B$2:$B$101,MATCH(B1457,Leases!$A$2:$A$101,0)),""))</f>
      </c>
      <c r="G1457" s="16">
        <f>IF(A1457="","",MONTH(A1457))</f>
      </c>
      <c r="H1457" s="22">
        <f>IF(A1457="",0,IF(YEAR(A1457)&lt;&gt;Properties!$C$5,0,N(D1457)*IFERROR(INDEX(Lists!$B$1:$B$7,MATCH(C1457,Lists!$A$1:$A$7,0)),0)))</f>
      </c>
      <c r="I1457" s="22">
        <f>IF(A1457="",0,IF(YEAR(A1457)&lt;&gt;Properties!$C$5,0,N(D1457)*IFERROR(INDEX(Lists!$C$1:$C$7,MATCH(C1457,Lists!$A$1:$A$7,0)),0)))</f>
      </c>
      <c r="J1457" s="22">
        <f>IF(A1457="",0,IF(YEAR(A1457)&lt;&gt;Properties!$C$5,0,N(D1457)*IFERROR(INDEX(Lists!$D$1:$D$7,MATCH(C1457,Lists!$A$1:$A$7,0)),0)))</f>
      </c>
    </row>
    <row r="1458" spans="1:10" x14ac:dyDescent="0.25">
      <c r="A1458" s="11"/>
      <c r="B1458" s="19"/>
      <c r="C1458" s="19"/>
      <c r="D1458" s="23"/>
      <c r="E1458" s="19"/>
      <c r="F1458" s="13">
        <f>IF(B1458="","",IFERROR(INDEX(Leases!$B$2:$B$101,MATCH(B1458,Leases!$A$2:$A$101,0)),""))</f>
      </c>
      <c r="G1458" s="16">
        <f>IF(A1458="","",MONTH(A1458))</f>
      </c>
      <c r="H1458" s="22">
        <f>IF(A1458="",0,IF(YEAR(A1458)&lt;&gt;Properties!$C$5,0,N(D1458)*IFERROR(INDEX(Lists!$B$1:$B$7,MATCH(C1458,Lists!$A$1:$A$7,0)),0)))</f>
      </c>
      <c r="I1458" s="22">
        <f>IF(A1458="",0,IF(YEAR(A1458)&lt;&gt;Properties!$C$5,0,N(D1458)*IFERROR(INDEX(Lists!$C$1:$C$7,MATCH(C1458,Lists!$A$1:$A$7,0)),0)))</f>
      </c>
      <c r="J1458" s="22">
        <f>IF(A1458="",0,IF(YEAR(A1458)&lt;&gt;Properties!$C$5,0,N(D1458)*IFERROR(INDEX(Lists!$D$1:$D$7,MATCH(C1458,Lists!$A$1:$A$7,0)),0)))</f>
      </c>
    </row>
    <row r="1459" spans="1:10" x14ac:dyDescent="0.25">
      <c r="A1459" s="11"/>
      <c r="B1459" s="19"/>
      <c r="C1459" s="19"/>
      <c r="D1459" s="23"/>
      <c r="E1459" s="19"/>
      <c r="F1459" s="13">
        <f>IF(B1459="","",IFERROR(INDEX(Leases!$B$2:$B$101,MATCH(B1459,Leases!$A$2:$A$101,0)),""))</f>
      </c>
      <c r="G1459" s="16">
        <f>IF(A1459="","",MONTH(A1459))</f>
      </c>
      <c r="H1459" s="22">
        <f>IF(A1459="",0,IF(YEAR(A1459)&lt;&gt;Properties!$C$5,0,N(D1459)*IFERROR(INDEX(Lists!$B$1:$B$7,MATCH(C1459,Lists!$A$1:$A$7,0)),0)))</f>
      </c>
      <c r="I1459" s="22">
        <f>IF(A1459="",0,IF(YEAR(A1459)&lt;&gt;Properties!$C$5,0,N(D1459)*IFERROR(INDEX(Lists!$C$1:$C$7,MATCH(C1459,Lists!$A$1:$A$7,0)),0)))</f>
      </c>
      <c r="J1459" s="22">
        <f>IF(A1459="",0,IF(YEAR(A1459)&lt;&gt;Properties!$C$5,0,N(D1459)*IFERROR(INDEX(Lists!$D$1:$D$7,MATCH(C1459,Lists!$A$1:$A$7,0)),0)))</f>
      </c>
    </row>
    <row r="1460" spans="1:10" x14ac:dyDescent="0.25">
      <c r="A1460" s="11"/>
      <c r="B1460" s="19"/>
      <c r="C1460" s="19"/>
      <c r="D1460" s="23"/>
      <c r="E1460" s="19"/>
      <c r="F1460" s="13">
        <f>IF(B1460="","",IFERROR(INDEX(Leases!$B$2:$B$101,MATCH(B1460,Leases!$A$2:$A$101,0)),""))</f>
      </c>
      <c r="G1460" s="16">
        <f>IF(A1460="","",MONTH(A1460))</f>
      </c>
      <c r="H1460" s="22">
        <f>IF(A1460="",0,IF(YEAR(A1460)&lt;&gt;Properties!$C$5,0,N(D1460)*IFERROR(INDEX(Lists!$B$1:$B$7,MATCH(C1460,Lists!$A$1:$A$7,0)),0)))</f>
      </c>
      <c r="I1460" s="22">
        <f>IF(A1460="",0,IF(YEAR(A1460)&lt;&gt;Properties!$C$5,0,N(D1460)*IFERROR(INDEX(Lists!$C$1:$C$7,MATCH(C1460,Lists!$A$1:$A$7,0)),0)))</f>
      </c>
      <c r="J1460" s="22">
        <f>IF(A1460="",0,IF(YEAR(A1460)&lt;&gt;Properties!$C$5,0,N(D1460)*IFERROR(INDEX(Lists!$D$1:$D$7,MATCH(C1460,Lists!$A$1:$A$7,0)),0)))</f>
      </c>
    </row>
    <row r="1461" spans="1:10" x14ac:dyDescent="0.25">
      <c r="A1461" s="11"/>
      <c r="B1461" s="19"/>
      <c r="C1461" s="19"/>
      <c r="D1461" s="23"/>
      <c r="E1461" s="19"/>
      <c r="F1461" s="13">
        <f>IF(B1461="","",IFERROR(INDEX(Leases!$B$2:$B$101,MATCH(B1461,Leases!$A$2:$A$101,0)),""))</f>
      </c>
      <c r="G1461" s="16">
        <f>IF(A1461="","",MONTH(A1461))</f>
      </c>
      <c r="H1461" s="22">
        <f>IF(A1461="",0,IF(YEAR(A1461)&lt;&gt;Properties!$C$5,0,N(D1461)*IFERROR(INDEX(Lists!$B$1:$B$7,MATCH(C1461,Lists!$A$1:$A$7,0)),0)))</f>
      </c>
      <c r="I1461" s="22">
        <f>IF(A1461="",0,IF(YEAR(A1461)&lt;&gt;Properties!$C$5,0,N(D1461)*IFERROR(INDEX(Lists!$C$1:$C$7,MATCH(C1461,Lists!$A$1:$A$7,0)),0)))</f>
      </c>
      <c r="J1461" s="22">
        <f>IF(A1461="",0,IF(YEAR(A1461)&lt;&gt;Properties!$C$5,0,N(D1461)*IFERROR(INDEX(Lists!$D$1:$D$7,MATCH(C1461,Lists!$A$1:$A$7,0)),0)))</f>
      </c>
    </row>
    <row r="1462" spans="1:10" x14ac:dyDescent="0.25">
      <c r="A1462" s="11"/>
      <c r="B1462" s="19"/>
      <c r="C1462" s="19"/>
      <c r="D1462" s="23"/>
      <c r="E1462" s="19"/>
      <c r="F1462" s="13">
        <f>IF(B1462="","",IFERROR(INDEX(Leases!$B$2:$B$101,MATCH(B1462,Leases!$A$2:$A$101,0)),""))</f>
      </c>
      <c r="G1462" s="16">
        <f>IF(A1462="","",MONTH(A1462))</f>
      </c>
      <c r="H1462" s="22">
        <f>IF(A1462="",0,IF(YEAR(A1462)&lt;&gt;Properties!$C$5,0,N(D1462)*IFERROR(INDEX(Lists!$B$1:$B$7,MATCH(C1462,Lists!$A$1:$A$7,0)),0)))</f>
      </c>
      <c r="I1462" s="22">
        <f>IF(A1462="",0,IF(YEAR(A1462)&lt;&gt;Properties!$C$5,0,N(D1462)*IFERROR(INDEX(Lists!$C$1:$C$7,MATCH(C1462,Lists!$A$1:$A$7,0)),0)))</f>
      </c>
      <c r="J1462" s="22">
        <f>IF(A1462="",0,IF(YEAR(A1462)&lt;&gt;Properties!$C$5,0,N(D1462)*IFERROR(INDEX(Lists!$D$1:$D$7,MATCH(C1462,Lists!$A$1:$A$7,0)),0)))</f>
      </c>
    </row>
    <row r="1463" spans="1:10" x14ac:dyDescent="0.25">
      <c r="A1463" s="11"/>
      <c r="B1463" s="19"/>
      <c r="C1463" s="19"/>
      <c r="D1463" s="23"/>
      <c r="E1463" s="19"/>
      <c r="F1463" s="13">
        <f>IF(B1463="","",IFERROR(INDEX(Leases!$B$2:$B$101,MATCH(B1463,Leases!$A$2:$A$101,0)),""))</f>
      </c>
      <c r="G1463" s="16">
        <f>IF(A1463="","",MONTH(A1463))</f>
      </c>
      <c r="H1463" s="22">
        <f>IF(A1463="",0,IF(YEAR(A1463)&lt;&gt;Properties!$C$5,0,N(D1463)*IFERROR(INDEX(Lists!$B$1:$B$7,MATCH(C1463,Lists!$A$1:$A$7,0)),0)))</f>
      </c>
      <c r="I1463" s="22">
        <f>IF(A1463="",0,IF(YEAR(A1463)&lt;&gt;Properties!$C$5,0,N(D1463)*IFERROR(INDEX(Lists!$C$1:$C$7,MATCH(C1463,Lists!$A$1:$A$7,0)),0)))</f>
      </c>
      <c r="J1463" s="22">
        <f>IF(A1463="",0,IF(YEAR(A1463)&lt;&gt;Properties!$C$5,0,N(D1463)*IFERROR(INDEX(Lists!$D$1:$D$7,MATCH(C1463,Lists!$A$1:$A$7,0)),0)))</f>
      </c>
    </row>
    <row r="1464" spans="1:10" x14ac:dyDescent="0.25">
      <c r="A1464" s="11"/>
      <c r="B1464" s="19"/>
      <c r="C1464" s="19"/>
      <c r="D1464" s="23"/>
      <c r="E1464" s="19"/>
      <c r="F1464" s="13">
        <f>IF(B1464="","",IFERROR(INDEX(Leases!$B$2:$B$101,MATCH(B1464,Leases!$A$2:$A$101,0)),""))</f>
      </c>
      <c r="G1464" s="16">
        <f>IF(A1464="","",MONTH(A1464))</f>
      </c>
      <c r="H1464" s="22">
        <f>IF(A1464="",0,IF(YEAR(A1464)&lt;&gt;Properties!$C$5,0,N(D1464)*IFERROR(INDEX(Lists!$B$1:$B$7,MATCH(C1464,Lists!$A$1:$A$7,0)),0)))</f>
      </c>
      <c r="I1464" s="22">
        <f>IF(A1464="",0,IF(YEAR(A1464)&lt;&gt;Properties!$C$5,0,N(D1464)*IFERROR(INDEX(Lists!$C$1:$C$7,MATCH(C1464,Lists!$A$1:$A$7,0)),0)))</f>
      </c>
      <c r="J1464" s="22">
        <f>IF(A1464="",0,IF(YEAR(A1464)&lt;&gt;Properties!$C$5,0,N(D1464)*IFERROR(INDEX(Lists!$D$1:$D$7,MATCH(C1464,Lists!$A$1:$A$7,0)),0)))</f>
      </c>
    </row>
    <row r="1465" spans="1:10" x14ac:dyDescent="0.25">
      <c r="A1465" s="11"/>
      <c r="B1465" s="19"/>
      <c r="C1465" s="19"/>
      <c r="D1465" s="23"/>
      <c r="E1465" s="19"/>
      <c r="F1465" s="13">
        <f>IF(B1465="","",IFERROR(INDEX(Leases!$B$2:$B$101,MATCH(B1465,Leases!$A$2:$A$101,0)),""))</f>
      </c>
      <c r="G1465" s="16">
        <f>IF(A1465="","",MONTH(A1465))</f>
      </c>
      <c r="H1465" s="22">
        <f>IF(A1465="",0,IF(YEAR(A1465)&lt;&gt;Properties!$C$5,0,N(D1465)*IFERROR(INDEX(Lists!$B$1:$B$7,MATCH(C1465,Lists!$A$1:$A$7,0)),0)))</f>
      </c>
      <c r="I1465" s="22">
        <f>IF(A1465="",0,IF(YEAR(A1465)&lt;&gt;Properties!$C$5,0,N(D1465)*IFERROR(INDEX(Lists!$C$1:$C$7,MATCH(C1465,Lists!$A$1:$A$7,0)),0)))</f>
      </c>
      <c r="J1465" s="22">
        <f>IF(A1465="",0,IF(YEAR(A1465)&lt;&gt;Properties!$C$5,0,N(D1465)*IFERROR(INDEX(Lists!$D$1:$D$7,MATCH(C1465,Lists!$A$1:$A$7,0)),0)))</f>
      </c>
    </row>
    <row r="1466" spans="1:10" x14ac:dyDescent="0.25">
      <c r="A1466" s="11"/>
      <c r="B1466" s="19"/>
      <c r="C1466" s="19"/>
      <c r="D1466" s="23"/>
      <c r="E1466" s="19"/>
      <c r="F1466" s="13">
        <f>IF(B1466="","",IFERROR(INDEX(Leases!$B$2:$B$101,MATCH(B1466,Leases!$A$2:$A$101,0)),""))</f>
      </c>
      <c r="G1466" s="16">
        <f>IF(A1466="","",MONTH(A1466))</f>
      </c>
      <c r="H1466" s="22">
        <f>IF(A1466="",0,IF(YEAR(A1466)&lt;&gt;Properties!$C$5,0,N(D1466)*IFERROR(INDEX(Lists!$B$1:$B$7,MATCH(C1466,Lists!$A$1:$A$7,0)),0)))</f>
      </c>
      <c r="I1466" s="22">
        <f>IF(A1466="",0,IF(YEAR(A1466)&lt;&gt;Properties!$C$5,0,N(D1466)*IFERROR(INDEX(Lists!$C$1:$C$7,MATCH(C1466,Lists!$A$1:$A$7,0)),0)))</f>
      </c>
      <c r="J1466" s="22">
        <f>IF(A1466="",0,IF(YEAR(A1466)&lt;&gt;Properties!$C$5,0,N(D1466)*IFERROR(INDEX(Lists!$D$1:$D$7,MATCH(C1466,Lists!$A$1:$A$7,0)),0)))</f>
      </c>
    </row>
    <row r="1467" spans="1:10" x14ac:dyDescent="0.25">
      <c r="A1467" s="11"/>
      <c r="B1467" s="19"/>
      <c r="C1467" s="19"/>
      <c r="D1467" s="23"/>
      <c r="E1467" s="19"/>
      <c r="F1467" s="13">
        <f>IF(B1467="","",IFERROR(INDEX(Leases!$B$2:$B$101,MATCH(B1467,Leases!$A$2:$A$101,0)),""))</f>
      </c>
      <c r="G1467" s="16">
        <f>IF(A1467="","",MONTH(A1467))</f>
      </c>
      <c r="H1467" s="22">
        <f>IF(A1467="",0,IF(YEAR(A1467)&lt;&gt;Properties!$C$5,0,N(D1467)*IFERROR(INDEX(Lists!$B$1:$B$7,MATCH(C1467,Lists!$A$1:$A$7,0)),0)))</f>
      </c>
      <c r="I1467" s="22">
        <f>IF(A1467="",0,IF(YEAR(A1467)&lt;&gt;Properties!$C$5,0,N(D1467)*IFERROR(INDEX(Lists!$C$1:$C$7,MATCH(C1467,Lists!$A$1:$A$7,0)),0)))</f>
      </c>
      <c r="J1467" s="22">
        <f>IF(A1467="",0,IF(YEAR(A1467)&lt;&gt;Properties!$C$5,0,N(D1467)*IFERROR(INDEX(Lists!$D$1:$D$7,MATCH(C1467,Lists!$A$1:$A$7,0)),0)))</f>
      </c>
    </row>
    <row r="1468" spans="1:10" x14ac:dyDescent="0.25">
      <c r="A1468" s="11"/>
      <c r="B1468" s="19"/>
      <c r="C1468" s="19"/>
      <c r="D1468" s="23"/>
      <c r="E1468" s="19"/>
      <c r="F1468" s="13">
        <f>IF(B1468="","",IFERROR(INDEX(Leases!$B$2:$B$101,MATCH(B1468,Leases!$A$2:$A$101,0)),""))</f>
      </c>
      <c r="G1468" s="16">
        <f>IF(A1468="","",MONTH(A1468))</f>
      </c>
      <c r="H1468" s="22">
        <f>IF(A1468="",0,IF(YEAR(A1468)&lt;&gt;Properties!$C$5,0,N(D1468)*IFERROR(INDEX(Lists!$B$1:$B$7,MATCH(C1468,Lists!$A$1:$A$7,0)),0)))</f>
      </c>
      <c r="I1468" s="22">
        <f>IF(A1468="",0,IF(YEAR(A1468)&lt;&gt;Properties!$C$5,0,N(D1468)*IFERROR(INDEX(Lists!$C$1:$C$7,MATCH(C1468,Lists!$A$1:$A$7,0)),0)))</f>
      </c>
      <c r="J1468" s="22">
        <f>IF(A1468="",0,IF(YEAR(A1468)&lt;&gt;Properties!$C$5,0,N(D1468)*IFERROR(INDEX(Lists!$D$1:$D$7,MATCH(C1468,Lists!$A$1:$A$7,0)),0)))</f>
      </c>
    </row>
    <row r="1469" spans="1:10" x14ac:dyDescent="0.25">
      <c r="A1469" s="11"/>
      <c r="B1469" s="19"/>
      <c r="C1469" s="19"/>
      <c r="D1469" s="23"/>
      <c r="E1469" s="19"/>
      <c r="F1469" s="13">
        <f>IF(B1469="","",IFERROR(INDEX(Leases!$B$2:$B$101,MATCH(B1469,Leases!$A$2:$A$101,0)),""))</f>
      </c>
      <c r="G1469" s="16">
        <f>IF(A1469="","",MONTH(A1469))</f>
      </c>
      <c r="H1469" s="22">
        <f>IF(A1469="",0,IF(YEAR(A1469)&lt;&gt;Properties!$C$5,0,N(D1469)*IFERROR(INDEX(Lists!$B$1:$B$7,MATCH(C1469,Lists!$A$1:$A$7,0)),0)))</f>
      </c>
      <c r="I1469" s="22">
        <f>IF(A1469="",0,IF(YEAR(A1469)&lt;&gt;Properties!$C$5,0,N(D1469)*IFERROR(INDEX(Lists!$C$1:$C$7,MATCH(C1469,Lists!$A$1:$A$7,0)),0)))</f>
      </c>
      <c r="J1469" s="22">
        <f>IF(A1469="",0,IF(YEAR(A1469)&lt;&gt;Properties!$C$5,0,N(D1469)*IFERROR(INDEX(Lists!$D$1:$D$7,MATCH(C1469,Lists!$A$1:$A$7,0)),0)))</f>
      </c>
    </row>
    <row r="1470" spans="1:10" x14ac:dyDescent="0.25">
      <c r="A1470" s="11"/>
      <c r="B1470" s="19"/>
      <c r="C1470" s="19"/>
      <c r="D1470" s="23"/>
      <c r="E1470" s="19"/>
      <c r="F1470" s="13">
        <f>IF(B1470="","",IFERROR(INDEX(Leases!$B$2:$B$101,MATCH(B1470,Leases!$A$2:$A$101,0)),""))</f>
      </c>
      <c r="G1470" s="16">
        <f>IF(A1470="","",MONTH(A1470))</f>
      </c>
      <c r="H1470" s="22">
        <f>IF(A1470="",0,IF(YEAR(A1470)&lt;&gt;Properties!$C$5,0,N(D1470)*IFERROR(INDEX(Lists!$B$1:$B$7,MATCH(C1470,Lists!$A$1:$A$7,0)),0)))</f>
      </c>
      <c r="I1470" s="22">
        <f>IF(A1470="",0,IF(YEAR(A1470)&lt;&gt;Properties!$C$5,0,N(D1470)*IFERROR(INDEX(Lists!$C$1:$C$7,MATCH(C1470,Lists!$A$1:$A$7,0)),0)))</f>
      </c>
      <c r="J1470" s="22">
        <f>IF(A1470="",0,IF(YEAR(A1470)&lt;&gt;Properties!$C$5,0,N(D1470)*IFERROR(INDEX(Lists!$D$1:$D$7,MATCH(C1470,Lists!$A$1:$A$7,0)),0)))</f>
      </c>
    </row>
    <row r="1471" spans="1:10" x14ac:dyDescent="0.25">
      <c r="A1471" s="11"/>
      <c r="B1471" s="19"/>
      <c r="C1471" s="19"/>
      <c r="D1471" s="23"/>
      <c r="E1471" s="19"/>
      <c r="F1471" s="13">
        <f>IF(B1471="","",IFERROR(INDEX(Leases!$B$2:$B$101,MATCH(B1471,Leases!$A$2:$A$101,0)),""))</f>
      </c>
      <c r="G1471" s="16">
        <f>IF(A1471="","",MONTH(A1471))</f>
      </c>
      <c r="H1471" s="22">
        <f>IF(A1471="",0,IF(YEAR(A1471)&lt;&gt;Properties!$C$5,0,N(D1471)*IFERROR(INDEX(Lists!$B$1:$B$7,MATCH(C1471,Lists!$A$1:$A$7,0)),0)))</f>
      </c>
      <c r="I1471" s="22">
        <f>IF(A1471="",0,IF(YEAR(A1471)&lt;&gt;Properties!$C$5,0,N(D1471)*IFERROR(INDEX(Lists!$C$1:$C$7,MATCH(C1471,Lists!$A$1:$A$7,0)),0)))</f>
      </c>
      <c r="J1471" s="22">
        <f>IF(A1471="",0,IF(YEAR(A1471)&lt;&gt;Properties!$C$5,0,N(D1471)*IFERROR(INDEX(Lists!$D$1:$D$7,MATCH(C1471,Lists!$A$1:$A$7,0)),0)))</f>
      </c>
    </row>
    <row r="1472" spans="1:10" x14ac:dyDescent="0.25">
      <c r="A1472" s="11"/>
      <c r="B1472" s="19"/>
      <c r="C1472" s="19"/>
      <c r="D1472" s="23"/>
      <c r="E1472" s="19"/>
      <c r="F1472" s="13">
        <f>IF(B1472="","",IFERROR(INDEX(Leases!$B$2:$B$101,MATCH(B1472,Leases!$A$2:$A$101,0)),""))</f>
      </c>
      <c r="G1472" s="16">
        <f>IF(A1472="","",MONTH(A1472))</f>
      </c>
      <c r="H1472" s="22">
        <f>IF(A1472="",0,IF(YEAR(A1472)&lt;&gt;Properties!$C$5,0,N(D1472)*IFERROR(INDEX(Lists!$B$1:$B$7,MATCH(C1472,Lists!$A$1:$A$7,0)),0)))</f>
      </c>
      <c r="I1472" s="22">
        <f>IF(A1472="",0,IF(YEAR(A1472)&lt;&gt;Properties!$C$5,0,N(D1472)*IFERROR(INDEX(Lists!$C$1:$C$7,MATCH(C1472,Lists!$A$1:$A$7,0)),0)))</f>
      </c>
      <c r="J1472" s="22">
        <f>IF(A1472="",0,IF(YEAR(A1472)&lt;&gt;Properties!$C$5,0,N(D1472)*IFERROR(INDEX(Lists!$D$1:$D$7,MATCH(C1472,Lists!$A$1:$A$7,0)),0)))</f>
      </c>
    </row>
    <row r="1473" spans="1:10" x14ac:dyDescent="0.25">
      <c r="A1473" s="11"/>
      <c r="B1473" s="19"/>
      <c r="C1473" s="19"/>
      <c r="D1473" s="23"/>
      <c r="E1473" s="19"/>
      <c r="F1473" s="13">
        <f>IF(B1473="","",IFERROR(INDEX(Leases!$B$2:$B$101,MATCH(B1473,Leases!$A$2:$A$101,0)),""))</f>
      </c>
      <c r="G1473" s="16">
        <f>IF(A1473="","",MONTH(A1473))</f>
      </c>
      <c r="H1473" s="22">
        <f>IF(A1473="",0,IF(YEAR(A1473)&lt;&gt;Properties!$C$5,0,N(D1473)*IFERROR(INDEX(Lists!$B$1:$B$7,MATCH(C1473,Lists!$A$1:$A$7,0)),0)))</f>
      </c>
      <c r="I1473" s="22">
        <f>IF(A1473="",0,IF(YEAR(A1473)&lt;&gt;Properties!$C$5,0,N(D1473)*IFERROR(INDEX(Lists!$C$1:$C$7,MATCH(C1473,Lists!$A$1:$A$7,0)),0)))</f>
      </c>
      <c r="J1473" s="22">
        <f>IF(A1473="",0,IF(YEAR(A1473)&lt;&gt;Properties!$C$5,0,N(D1473)*IFERROR(INDEX(Lists!$D$1:$D$7,MATCH(C1473,Lists!$A$1:$A$7,0)),0)))</f>
      </c>
    </row>
    <row r="1474" spans="1:10" x14ac:dyDescent="0.25">
      <c r="A1474" s="11"/>
      <c r="B1474" s="19"/>
      <c r="C1474" s="19"/>
      <c r="D1474" s="23"/>
      <c r="E1474" s="19"/>
      <c r="F1474" s="13">
        <f>IF(B1474="","",IFERROR(INDEX(Leases!$B$2:$B$101,MATCH(B1474,Leases!$A$2:$A$101,0)),""))</f>
      </c>
      <c r="G1474" s="16">
        <f>IF(A1474="","",MONTH(A1474))</f>
      </c>
      <c r="H1474" s="22">
        <f>IF(A1474="",0,IF(YEAR(A1474)&lt;&gt;Properties!$C$5,0,N(D1474)*IFERROR(INDEX(Lists!$B$1:$B$7,MATCH(C1474,Lists!$A$1:$A$7,0)),0)))</f>
      </c>
      <c r="I1474" s="22">
        <f>IF(A1474="",0,IF(YEAR(A1474)&lt;&gt;Properties!$C$5,0,N(D1474)*IFERROR(INDEX(Lists!$C$1:$C$7,MATCH(C1474,Lists!$A$1:$A$7,0)),0)))</f>
      </c>
      <c r="J1474" s="22">
        <f>IF(A1474="",0,IF(YEAR(A1474)&lt;&gt;Properties!$C$5,0,N(D1474)*IFERROR(INDEX(Lists!$D$1:$D$7,MATCH(C1474,Lists!$A$1:$A$7,0)),0)))</f>
      </c>
    </row>
    <row r="1475" spans="1:10" x14ac:dyDescent="0.25">
      <c r="A1475" s="11"/>
      <c r="B1475" s="19"/>
      <c r="C1475" s="19"/>
      <c r="D1475" s="23"/>
      <c r="E1475" s="19"/>
      <c r="F1475" s="13">
        <f>IF(B1475="","",IFERROR(INDEX(Leases!$B$2:$B$101,MATCH(B1475,Leases!$A$2:$A$101,0)),""))</f>
      </c>
      <c r="G1475" s="16">
        <f>IF(A1475="","",MONTH(A1475))</f>
      </c>
      <c r="H1475" s="22">
        <f>IF(A1475="",0,IF(YEAR(A1475)&lt;&gt;Properties!$C$5,0,N(D1475)*IFERROR(INDEX(Lists!$B$1:$B$7,MATCH(C1475,Lists!$A$1:$A$7,0)),0)))</f>
      </c>
      <c r="I1475" s="22">
        <f>IF(A1475="",0,IF(YEAR(A1475)&lt;&gt;Properties!$C$5,0,N(D1475)*IFERROR(INDEX(Lists!$C$1:$C$7,MATCH(C1475,Lists!$A$1:$A$7,0)),0)))</f>
      </c>
      <c r="J1475" s="22">
        <f>IF(A1475="",0,IF(YEAR(A1475)&lt;&gt;Properties!$C$5,0,N(D1475)*IFERROR(INDEX(Lists!$D$1:$D$7,MATCH(C1475,Lists!$A$1:$A$7,0)),0)))</f>
      </c>
    </row>
    <row r="1476" spans="1:10" x14ac:dyDescent="0.25">
      <c r="A1476" s="11"/>
      <c r="B1476" s="19"/>
      <c r="C1476" s="19"/>
      <c r="D1476" s="23"/>
      <c r="E1476" s="19"/>
      <c r="F1476" s="13">
        <f>IF(B1476="","",IFERROR(INDEX(Leases!$B$2:$B$101,MATCH(B1476,Leases!$A$2:$A$101,0)),""))</f>
      </c>
      <c r="G1476" s="16">
        <f>IF(A1476="","",MONTH(A1476))</f>
      </c>
      <c r="H1476" s="22">
        <f>IF(A1476="",0,IF(YEAR(A1476)&lt;&gt;Properties!$C$5,0,N(D1476)*IFERROR(INDEX(Lists!$B$1:$B$7,MATCH(C1476,Lists!$A$1:$A$7,0)),0)))</f>
      </c>
      <c r="I1476" s="22">
        <f>IF(A1476="",0,IF(YEAR(A1476)&lt;&gt;Properties!$C$5,0,N(D1476)*IFERROR(INDEX(Lists!$C$1:$C$7,MATCH(C1476,Lists!$A$1:$A$7,0)),0)))</f>
      </c>
      <c r="J1476" s="22">
        <f>IF(A1476="",0,IF(YEAR(A1476)&lt;&gt;Properties!$C$5,0,N(D1476)*IFERROR(INDEX(Lists!$D$1:$D$7,MATCH(C1476,Lists!$A$1:$A$7,0)),0)))</f>
      </c>
    </row>
    <row r="1477" spans="1:10" x14ac:dyDescent="0.25">
      <c r="A1477" s="11"/>
      <c r="B1477" s="19"/>
      <c r="C1477" s="19"/>
      <c r="D1477" s="23"/>
      <c r="E1477" s="19"/>
      <c r="F1477" s="13">
        <f>IF(B1477="","",IFERROR(INDEX(Leases!$B$2:$B$101,MATCH(B1477,Leases!$A$2:$A$101,0)),""))</f>
      </c>
      <c r="G1477" s="16">
        <f>IF(A1477="","",MONTH(A1477))</f>
      </c>
      <c r="H1477" s="22">
        <f>IF(A1477="",0,IF(YEAR(A1477)&lt;&gt;Properties!$C$5,0,N(D1477)*IFERROR(INDEX(Lists!$B$1:$B$7,MATCH(C1477,Lists!$A$1:$A$7,0)),0)))</f>
      </c>
      <c r="I1477" s="22">
        <f>IF(A1477="",0,IF(YEAR(A1477)&lt;&gt;Properties!$C$5,0,N(D1477)*IFERROR(INDEX(Lists!$C$1:$C$7,MATCH(C1477,Lists!$A$1:$A$7,0)),0)))</f>
      </c>
      <c r="J1477" s="22">
        <f>IF(A1477="",0,IF(YEAR(A1477)&lt;&gt;Properties!$C$5,0,N(D1477)*IFERROR(INDEX(Lists!$D$1:$D$7,MATCH(C1477,Lists!$A$1:$A$7,0)),0)))</f>
      </c>
    </row>
    <row r="1478" spans="1:10" x14ac:dyDescent="0.25">
      <c r="A1478" s="11"/>
      <c r="B1478" s="19"/>
      <c r="C1478" s="19"/>
      <c r="D1478" s="23"/>
      <c r="E1478" s="19"/>
      <c r="F1478" s="13">
        <f>IF(B1478="","",IFERROR(INDEX(Leases!$B$2:$B$101,MATCH(B1478,Leases!$A$2:$A$101,0)),""))</f>
      </c>
      <c r="G1478" s="16">
        <f>IF(A1478="","",MONTH(A1478))</f>
      </c>
      <c r="H1478" s="22">
        <f>IF(A1478="",0,IF(YEAR(A1478)&lt;&gt;Properties!$C$5,0,N(D1478)*IFERROR(INDEX(Lists!$B$1:$B$7,MATCH(C1478,Lists!$A$1:$A$7,0)),0)))</f>
      </c>
      <c r="I1478" s="22">
        <f>IF(A1478="",0,IF(YEAR(A1478)&lt;&gt;Properties!$C$5,0,N(D1478)*IFERROR(INDEX(Lists!$C$1:$C$7,MATCH(C1478,Lists!$A$1:$A$7,0)),0)))</f>
      </c>
      <c r="J1478" s="22">
        <f>IF(A1478="",0,IF(YEAR(A1478)&lt;&gt;Properties!$C$5,0,N(D1478)*IFERROR(INDEX(Lists!$D$1:$D$7,MATCH(C1478,Lists!$A$1:$A$7,0)),0)))</f>
      </c>
    </row>
    <row r="1479" spans="1:10" x14ac:dyDescent="0.25">
      <c r="A1479" s="11"/>
      <c r="B1479" s="19"/>
      <c r="C1479" s="19"/>
      <c r="D1479" s="23"/>
      <c r="E1479" s="19"/>
      <c r="F1479" s="13">
        <f>IF(B1479="","",IFERROR(INDEX(Leases!$B$2:$B$101,MATCH(B1479,Leases!$A$2:$A$101,0)),""))</f>
      </c>
      <c r="G1479" s="16">
        <f>IF(A1479="","",MONTH(A1479))</f>
      </c>
      <c r="H1479" s="22">
        <f>IF(A1479="",0,IF(YEAR(A1479)&lt;&gt;Properties!$C$5,0,N(D1479)*IFERROR(INDEX(Lists!$B$1:$B$7,MATCH(C1479,Lists!$A$1:$A$7,0)),0)))</f>
      </c>
      <c r="I1479" s="22">
        <f>IF(A1479="",0,IF(YEAR(A1479)&lt;&gt;Properties!$C$5,0,N(D1479)*IFERROR(INDEX(Lists!$C$1:$C$7,MATCH(C1479,Lists!$A$1:$A$7,0)),0)))</f>
      </c>
      <c r="J1479" s="22">
        <f>IF(A1479="",0,IF(YEAR(A1479)&lt;&gt;Properties!$C$5,0,N(D1479)*IFERROR(INDEX(Lists!$D$1:$D$7,MATCH(C1479,Lists!$A$1:$A$7,0)),0)))</f>
      </c>
    </row>
    <row r="1480" spans="1:10" x14ac:dyDescent="0.25">
      <c r="A1480" s="11"/>
      <c r="B1480" s="19"/>
      <c r="C1480" s="19"/>
      <c r="D1480" s="23"/>
      <c r="E1480" s="19"/>
      <c r="F1480" s="13">
        <f>IF(B1480="","",IFERROR(INDEX(Leases!$B$2:$B$101,MATCH(B1480,Leases!$A$2:$A$101,0)),""))</f>
      </c>
      <c r="G1480" s="16">
        <f>IF(A1480="","",MONTH(A1480))</f>
      </c>
      <c r="H1480" s="22">
        <f>IF(A1480="",0,IF(YEAR(A1480)&lt;&gt;Properties!$C$5,0,N(D1480)*IFERROR(INDEX(Lists!$B$1:$B$7,MATCH(C1480,Lists!$A$1:$A$7,0)),0)))</f>
      </c>
      <c r="I1480" s="22">
        <f>IF(A1480="",0,IF(YEAR(A1480)&lt;&gt;Properties!$C$5,0,N(D1480)*IFERROR(INDEX(Lists!$C$1:$C$7,MATCH(C1480,Lists!$A$1:$A$7,0)),0)))</f>
      </c>
      <c r="J1480" s="22">
        <f>IF(A1480="",0,IF(YEAR(A1480)&lt;&gt;Properties!$C$5,0,N(D1480)*IFERROR(INDEX(Lists!$D$1:$D$7,MATCH(C1480,Lists!$A$1:$A$7,0)),0)))</f>
      </c>
    </row>
    <row r="1481" spans="1:10" x14ac:dyDescent="0.25">
      <c r="A1481" s="11"/>
      <c r="B1481" s="19"/>
      <c r="C1481" s="19"/>
      <c r="D1481" s="23"/>
      <c r="E1481" s="19"/>
      <c r="F1481" s="13">
        <f>IF(B1481="","",IFERROR(INDEX(Leases!$B$2:$B$101,MATCH(B1481,Leases!$A$2:$A$101,0)),""))</f>
      </c>
      <c r="G1481" s="16">
        <f>IF(A1481="","",MONTH(A1481))</f>
      </c>
      <c r="H1481" s="22">
        <f>IF(A1481="",0,IF(YEAR(A1481)&lt;&gt;Properties!$C$5,0,N(D1481)*IFERROR(INDEX(Lists!$B$1:$B$7,MATCH(C1481,Lists!$A$1:$A$7,0)),0)))</f>
      </c>
      <c r="I1481" s="22">
        <f>IF(A1481="",0,IF(YEAR(A1481)&lt;&gt;Properties!$C$5,0,N(D1481)*IFERROR(INDEX(Lists!$C$1:$C$7,MATCH(C1481,Lists!$A$1:$A$7,0)),0)))</f>
      </c>
      <c r="J1481" s="22">
        <f>IF(A1481="",0,IF(YEAR(A1481)&lt;&gt;Properties!$C$5,0,N(D1481)*IFERROR(INDEX(Lists!$D$1:$D$7,MATCH(C1481,Lists!$A$1:$A$7,0)),0)))</f>
      </c>
    </row>
    <row r="1482" spans="1:10" x14ac:dyDescent="0.25">
      <c r="A1482" s="11"/>
      <c r="B1482" s="19"/>
      <c r="C1482" s="19"/>
      <c r="D1482" s="23"/>
      <c r="E1482" s="19"/>
      <c r="F1482" s="13">
        <f>IF(B1482="","",IFERROR(INDEX(Leases!$B$2:$B$101,MATCH(B1482,Leases!$A$2:$A$101,0)),""))</f>
      </c>
      <c r="G1482" s="16">
        <f>IF(A1482="","",MONTH(A1482))</f>
      </c>
      <c r="H1482" s="22">
        <f>IF(A1482="",0,IF(YEAR(A1482)&lt;&gt;Properties!$C$5,0,N(D1482)*IFERROR(INDEX(Lists!$B$1:$B$7,MATCH(C1482,Lists!$A$1:$A$7,0)),0)))</f>
      </c>
      <c r="I1482" s="22">
        <f>IF(A1482="",0,IF(YEAR(A1482)&lt;&gt;Properties!$C$5,0,N(D1482)*IFERROR(INDEX(Lists!$C$1:$C$7,MATCH(C1482,Lists!$A$1:$A$7,0)),0)))</f>
      </c>
      <c r="J1482" s="22">
        <f>IF(A1482="",0,IF(YEAR(A1482)&lt;&gt;Properties!$C$5,0,N(D1482)*IFERROR(INDEX(Lists!$D$1:$D$7,MATCH(C1482,Lists!$A$1:$A$7,0)),0)))</f>
      </c>
    </row>
    <row r="1483" spans="1:10" x14ac:dyDescent="0.25">
      <c r="A1483" s="11"/>
      <c r="B1483" s="19"/>
      <c r="C1483" s="19"/>
      <c r="D1483" s="23"/>
      <c r="E1483" s="19"/>
      <c r="F1483" s="13">
        <f>IF(B1483="","",IFERROR(INDEX(Leases!$B$2:$B$101,MATCH(B1483,Leases!$A$2:$A$101,0)),""))</f>
      </c>
      <c r="G1483" s="16">
        <f>IF(A1483="","",MONTH(A1483))</f>
      </c>
      <c r="H1483" s="22">
        <f>IF(A1483="",0,IF(YEAR(A1483)&lt;&gt;Properties!$C$5,0,N(D1483)*IFERROR(INDEX(Lists!$B$1:$B$7,MATCH(C1483,Lists!$A$1:$A$7,0)),0)))</f>
      </c>
      <c r="I1483" s="22">
        <f>IF(A1483="",0,IF(YEAR(A1483)&lt;&gt;Properties!$C$5,0,N(D1483)*IFERROR(INDEX(Lists!$C$1:$C$7,MATCH(C1483,Lists!$A$1:$A$7,0)),0)))</f>
      </c>
      <c r="J1483" s="22">
        <f>IF(A1483="",0,IF(YEAR(A1483)&lt;&gt;Properties!$C$5,0,N(D1483)*IFERROR(INDEX(Lists!$D$1:$D$7,MATCH(C1483,Lists!$A$1:$A$7,0)),0)))</f>
      </c>
    </row>
    <row r="1484" spans="1:10" x14ac:dyDescent="0.25">
      <c r="A1484" s="11"/>
      <c r="B1484" s="19"/>
      <c r="C1484" s="19"/>
      <c r="D1484" s="23"/>
      <c r="E1484" s="19"/>
      <c r="F1484" s="13">
        <f>IF(B1484="","",IFERROR(INDEX(Leases!$B$2:$B$101,MATCH(B1484,Leases!$A$2:$A$101,0)),""))</f>
      </c>
      <c r="G1484" s="16">
        <f>IF(A1484="","",MONTH(A1484))</f>
      </c>
      <c r="H1484" s="22">
        <f>IF(A1484="",0,IF(YEAR(A1484)&lt;&gt;Properties!$C$5,0,N(D1484)*IFERROR(INDEX(Lists!$B$1:$B$7,MATCH(C1484,Lists!$A$1:$A$7,0)),0)))</f>
      </c>
      <c r="I1484" s="22">
        <f>IF(A1484="",0,IF(YEAR(A1484)&lt;&gt;Properties!$C$5,0,N(D1484)*IFERROR(INDEX(Lists!$C$1:$C$7,MATCH(C1484,Lists!$A$1:$A$7,0)),0)))</f>
      </c>
      <c r="J1484" s="22">
        <f>IF(A1484="",0,IF(YEAR(A1484)&lt;&gt;Properties!$C$5,0,N(D1484)*IFERROR(INDEX(Lists!$D$1:$D$7,MATCH(C1484,Lists!$A$1:$A$7,0)),0)))</f>
      </c>
    </row>
    <row r="1485" spans="1:10" x14ac:dyDescent="0.25">
      <c r="A1485" s="11"/>
      <c r="B1485" s="19"/>
      <c r="C1485" s="19"/>
      <c r="D1485" s="23"/>
      <c r="E1485" s="19"/>
      <c r="F1485" s="13">
        <f>IF(B1485="","",IFERROR(INDEX(Leases!$B$2:$B$101,MATCH(B1485,Leases!$A$2:$A$101,0)),""))</f>
      </c>
      <c r="G1485" s="16">
        <f>IF(A1485="","",MONTH(A1485))</f>
      </c>
      <c r="H1485" s="22">
        <f>IF(A1485="",0,IF(YEAR(A1485)&lt;&gt;Properties!$C$5,0,N(D1485)*IFERROR(INDEX(Lists!$B$1:$B$7,MATCH(C1485,Lists!$A$1:$A$7,0)),0)))</f>
      </c>
      <c r="I1485" s="22">
        <f>IF(A1485="",0,IF(YEAR(A1485)&lt;&gt;Properties!$C$5,0,N(D1485)*IFERROR(INDEX(Lists!$C$1:$C$7,MATCH(C1485,Lists!$A$1:$A$7,0)),0)))</f>
      </c>
      <c r="J1485" s="22">
        <f>IF(A1485="",0,IF(YEAR(A1485)&lt;&gt;Properties!$C$5,0,N(D1485)*IFERROR(INDEX(Lists!$D$1:$D$7,MATCH(C1485,Lists!$A$1:$A$7,0)),0)))</f>
      </c>
    </row>
    <row r="1486" spans="1:10" x14ac:dyDescent="0.25">
      <c r="A1486" s="11"/>
      <c r="B1486" s="19"/>
      <c r="C1486" s="19"/>
      <c r="D1486" s="23"/>
      <c r="E1486" s="19"/>
      <c r="F1486" s="13">
        <f>IF(B1486="","",IFERROR(INDEX(Leases!$B$2:$B$101,MATCH(B1486,Leases!$A$2:$A$101,0)),""))</f>
      </c>
      <c r="G1486" s="16">
        <f>IF(A1486="","",MONTH(A1486))</f>
      </c>
      <c r="H1486" s="22">
        <f>IF(A1486="",0,IF(YEAR(A1486)&lt;&gt;Properties!$C$5,0,N(D1486)*IFERROR(INDEX(Lists!$B$1:$B$7,MATCH(C1486,Lists!$A$1:$A$7,0)),0)))</f>
      </c>
      <c r="I1486" s="22">
        <f>IF(A1486="",0,IF(YEAR(A1486)&lt;&gt;Properties!$C$5,0,N(D1486)*IFERROR(INDEX(Lists!$C$1:$C$7,MATCH(C1486,Lists!$A$1:$A$7,0)),0)))</f>
      </c>
      <c r="J1486" s="22">
        <f>IF(A1486="",0,IF(YEAR(A1486)&lt;&gt;Properties!$C$5,0,N(D1486)*IFERROR(INDEX(Lists!$D$1:$D$7,MATCH(C1486,Lists!$A$1:$A$7,0)),0)))</f>
      </c>
    </row>
    <row r="1487" spans="1:10" x14ac:dyDescent="0.25">
      <c r="A1487" s="11"/>
      <c r="B1487" s="19"/>
      <c r="C1487" s="19"/>
      <c r="D1487" s="23"/>
      <c r="E1487" s="19"/>
      <c r="F1487" s="13">
        <f>IF(B1487="","",IFERROR(INDEX(Leases!$B$2:$B$101,MATCH(B1487,Leases!$A$2:$A$101,0)),""))</f>
      </c>
      <c r="G1487" s="16">
        <f>IF(A1487="","",MONTH(A1487))</f>
      </c>
      <c r="H1487" s="22">
        <f>IF(A1487="",0,IF(YEAR(A1487)&lt;&gt;Properties!$C$5,0,N(D1487)*IFERROR(INDEX(Lists!$B$1:$B$7,MATCH(C1487,Lists!$A$1:$A$7,0)),0)))</f>
      </c>
      <c r="I1487" s="22">
        <f>IF(A1487="",0,IF(YEAR(A1487)&lt;&gt;Properties!$C$5,0,N(D1487)*IFERROR(INDEX(Lists!$C$1:$C$7,MATCH(C1487,Lists!$A$1:$A$7,0)),0)))</f>
      </c>
      <c r="J1487" s="22">
        <f>IF(A1487="",0,IF(YEAR(A1487)&lt;&gt;Properties!$C$5,0,N(D1487)*IFERROR(INDEX(Lists!$D$1:$D$7,MATCH(C1487,Lists!$A$1:$A$7,0)),0)))</f>
      </c>
    </row>
    <row r="1488" spans="1:10" x14ac:dyDescent="0.25">
      <c r="A1488" s="11"/>
      <c r="B1488" s="19"/>
      <c r="C1488" s="19"/>
      <c r="D1488" s="23"/>
      <c r="E1488" s="19"/>
      <c r="F1488" s="13">
        <f>IF(B1488="","",IFERROR(INDEX(Leases!$B$2:$B$101,MATCH(B1488,Leases!$A$2:$A$101,0)),""))</f>
      </c>
      <c r="G1488" s="16">
        <f>IF(A1488="","",MONTH(A1488))</f>
      </c>
      <c r="H1488" s="22">
        <f>IF(A1488="",0,IF(YEAR(A1488)&lt;&gt;Properties!$C$5,0,N(D1488)*IFERROR(INDEX(Lists!$B$1:$B$7,MATCH(C1488,Lists!$A$1:$A$7,0)),0)))</f>
      </c>
      <c r="I1488" s="22">
        <f>IF(A1488="",0,IF(YEAR(A1488)&lt;&gt;Properties!$C$5,0,N(D1488)*IFERROR(INDEX(Lists!$C$1:$C$7,MATCH(C1488,Lists!$A$1:$A$7,0)),0)))</f>
      </c>
      <c r="J1488" s="22">
        <f>IF(A1488="",0,IF(YEAR(A1488)&lt;&gt;Properties!$C$5,0,N(D1488)*IFERROR(INDEX(Lists!$D$1:$D$7,MATCH(C1488,Lists!$A$1:$A$7,0)),0)))</f>
      </c>
    </row>
    <row r="1489" spans="1:10" x14ac:dyDescent="0.25">
      <c r="A1489" s="11"/>
      <c r="B1489" s="19"/>
      <c r="C1489" s="19"/>
      <c r="D1489" s="23"/>
      <c r="E1489" s="19"/>
      <c r="F1489" s="13">
        <f>IF(B1489="","",IFERROR(INDEX(Leases!$B$2:$B$101,MATCH(B1489,Leases!$A$2:$A$101,0)),""))</f>
      </c>
      <c r="G1489" s="16">
        <f>IF(A1489="","",MONTH(A1489))</f>
      </c>
      <c r="H1489" s="22">
        <f>IF(A1489="",0,IF(YEAR(A1489)&lt;&gt;Properties!$C$5,0,N(D1489)*IFERROR(INDEX(Lists!$B$1:$B$7,MATCH(C1489,Lists!$A$1:$A$7,0)),0)))</f>
      </c>
      <c r="I1489" s="22">
        <f>IF(A1489="",0,IF(YEAR(A1489)&lt;&gt;Properties!$C$5,0,N(D1489)*IFERROR(INDEX(Lists!$C$1:$C$7,MATCH(C1489,Lists!$A$1:$A$7,0)),0)))</f>
      </c>
      <c r="J1489" s="22">
        <f>IF(A1489="",0,IF(YEAR(A1489)&lt;&gt;Properties!$C$5,0,N(D1489)*IFERROR(INDEX(Lists!$D$1:$D$7,MATCH(C1489,Lists!$A$1:$A$7,0)),0)))</f>
      </c>
    </row>
    <row r="1490" spans="1:10" x14ac:dyDescent="0.25">
      <c r="A1490" s="11"/>
      <c r="B1490" s="19"/>
      <c r="C1490" s="19"/>
      <c r="D1490" s="23"/>
      <c r="E1490" s="19"/>
      <c r="F1490" s="13">
        <f>IF(B1490="","",IFERROR(INDEX(Leases!$B$2:$B$101,MATCH(B1490,Leases!$A$2:$A$101,0)),""))</f>
      </c>
      <c r="G1490" s="16">
        <f>IF(A1490="","",MONTH(A1490))</f>
      </c>
      <c r="H1490" s="22">
        <f>IF(A1490="",0,IF(YEAR(A1490)&lt;&gt;Properties!$C$5,0,N(D1490)*IFERROR(INDEX(Lists!$B$1:$B$7,MATCH(C1490,Lists!$A$1:$A$7,0)),0)))</f>
      </c>
      <c r="I1490" s="22">
        <f>IF(A1490="",0,IF(YEAR(A1490)&lt;&gt;Properties!$C$5,0,N(D1490)*IFERROR(INDEX(Lists!$C$1:$C$7,MATCH(C1490,Lists!$A$1:$A$7,0)),0)))</f>
      </c>
      <c r="J1490" s="22">
        <f>IF(A1490="",0,IF(YEAR(A1490)&lt;&gt;Properties!$C$5,0,N(D1490)*IFERROR(INDEX(Lists!$D$1:$D$7,MATCH(C1490,Lists!$A$1:$A$7,0)),0)))</f>
      </c>
    </row>
    <row r="1491" spans="1:10" x14ac:dyDescent="0.25">
      <c r="A1491" s="11"/>
      <c r="B1491" s="19"/>
      <c r="C1491" s="19"/>
      <c r="D1491" s="23"/>
      <c r="E1491" s="19"/>
      <c r="F1491" s="13">
        <f>IF(B1491="","",IFERROR(INDEX(Leases!$B$2:$B$101,MATCH(B1491,Leases!$A$2:$A$101,0)),""))</f>
      </c>
      <c r="G1491" s="16">
        <f>IF(A1491="","",MONTH(A1491))</f>
      </c>
      <c r="H1491" s="22">
        <f>IF(A1491="",0,IF(YEAR(A1491)&lt;&gt;Properties!$C$5,0,N(D1491)*IFERROR(INDEX(Lists!$B$1:$B$7,MATCH(C1491,Lists!$A$1:$A$7,0)),0)))</f>
      </c>
      <c r="I1491" s="22">
        <f>IF(A1491="",0,IF(YEAR(A1491)&lt;&gt;Properties!$C$5,0,N(D1491)*IFERROR(INDEX(Lists!$C$1:$C$7,MATCH(C1491,Lists!$A$1:$A$7,0)),0)))</f>
      </c>
      <c r="J1491" s="22">
        <f>IF(A1491="",0,IF(YEAR(A1491)&lt;&gt;Properties!$C$5,0,N(D1491)*IFERROR(INDEX(Lists!$D$1:$D$7,MATCH(C1491,Lists!$A$1:$A$7,0)),0)))</f>
      </c>
    </row>
    <row r="1492" spans="1:10" x14ac:dyDescent="0.25">
      <c r="A1492" s="11"/>
      <c r="B1492" s="19"/>
      <c r="C1492" s="19"/>
      <c r="D1492" s="23"/>
      <c r="E1492" s="19"/>
      <c r="F1492" s="13">
        <f>IF(B1492="","",IFERROR(INDEX(Leases!$B$2:$B$101,MATCH(B1492,Leases!$A$2:$A$101,0)),""))</f>
      </c>
      <c r="G1492" s="16">
        <f>IF(A1492="","",MONTH(A1492))</f>
      </c>
      <c r="H1492" s="22">
        <f>IF(A1492="",0,IF(YEAR(A1492)&lt;&gt;Properties!$C$5,0,N(D1492)*IFERROR(INDEX(Lists!$B$1:$B$7,MATCH(C1492,Lists!$A$1:$A$7,0)),0)))</f>
      </c>
      <c r="I1492" s="22">
        <f>IF(A1492="",0,IF(YEAR(A1492)&lt;&gt;Properties!$C$5,0,N(D1492)*IFERROR(INDEX(Lists!$C$1:$C$7,MATCH(C1492,Lists!$A$1:$A$7,0)),0)))</f>
      </c>
      <c r="J1492" s="22">
        <f>IF(A1492="",0,IF(YEAR(A1492)&lt;&gt;Properties!$C$5,0,N(D1492)*IFERROR(INDEX(Lists!$D$1:$D$7,MATCH(C1492,Lists!$A$1:$A$7,0)),0)))</f>
      </c>
    </row>
    <row r="1493" spans="1:10" x14ac:dyDescent="0.25">
      <c r="A1493" s="11"/>
      <c r="B1493" s="19"/>
      <c r="C1493" s="19"/>
      <c r="D1493" s="23"/>
      <c r="E1493" s="19"/>
      <c r="F1493" s="13">
        <f>IF(B1493="","",IFERROR(INDEX(Leases!$B$2:$B$101,MATCH(B1493,Leases!$A$2:$A$101,0)),""))</f>
      </c>
      <c r="G1493" s="16">
        <f>IF(A1493="","",MONTH(A1493))</f>
      </c>
      <c r="H1493" s="22">
        <f>IF(A1493="",0,IF(YEAR(A1493)&lt;&gt;Properties!$C$5,0,N(D1493)*IFERROR(INDEX(Lists!$B$1:$B$7,MATCH(C1493,Lists!$A$1:$A$7,0)),0)))</f>
      </c>
      <c r="I1493" s="22">
        <f>IF(A1493="",0,IF(YEAR(A1493)&lt;&gt;Properties!$C$5,0,N(D1493)*IFERROR(INDEX(Lists!$C$1:$C$7,MATCH(C1493,Lists!$A$1:$A$7,0)),0)))</f>
      </c>
      <c r="J1493" s="22">
        <f>IF(A1493="",0,IF(YEAR(A1493)&lt;&gt;Properties!$C$5,0,N(D1493)*IFERROR(INDEX(Lists!$D$1:$D$7,MATCH(C1493,Lists!$A$1:$A$7,0)),0)))</f>
      </c>
    </row>
    <row r="1494" spans="1:10" x14ac:dyDescent="0.25">
      <c r="A1494" s="11"/>
      <c r="B1494" s="19"/>
      <c r="C1494" s="19"/>
      <c r="D1494" s="23"/>
      <c r="E1494" s="19"/>
      <c r="F1494" s="13">
        <f>IF(B1494="","",IFERROR(INDEX(Leases!$B$2:$B$101,MATCH(B1494,Leases!$A$2:$A$101,0)),""))</f>
      </c>
      <c r="G1494" s="16">
        <f>IF(A1494="","",MONTH(A1494))</f>
      </c>
      <c r="H1494" s="22">
        <f>IF(A1494="",0,IF(YEAR(A1494)&lt;&gt;Properties!$C$5,0,N(D1494)*IFERROR(INDEX(Lists!$B$1:$B$7,MATCH(C1494,Lists!$A$1:$A$7,0)),0)))</f>
      </c>
      <c r="I1494" s="22">
        <f>IF(A1494="",0,IF(YEAR(A1494)&lt;&gt;Properties!$C$5,0,N(D1494)*IFERROR(INDEX(Lists!$C$1:$C$7,MATCH(C1494,Lists!$A$1:$A$7,0)),0)))</f>
      </c>
      <c r="J1494" s="22">
        <f>IF(A1494="",0,IF(YEAR(A1494)&lt;&gt;Properties!$C$5,0,N(D1494)*IFERROR(INDEX(Lists!$D$1:$D$7,MATCH(C1494,Lists!$A$1:$A$7,0)),0)))</f>
      </c>
    </row>
    <row r="1495" spans="1:10" x14ac:dyDescent="0.25">
      <c r="A1495" s="11"/>
      <c r="B1495" s="19"/>
      <c r="C1495" s="19"/>
      <c r="D1495" s="23"/>
      <c r="E1495" s="19"/>
      <c r="F1495" s="13">
        <f>IF(B1495="","",IFERROR(INDEX(Leases!$B$2:$B$101,MATCH(B1495,Leases!$A$2:$A$101,0)),""))</f>
      </c>
      <c r="G1495" s="16">
        <f>IF(A1495="","",MONTH(A1495))</f>
      </c>
      <c r="H1495" s="22">
        <f>IF(A1495="",0,IF(YEAR(A1495)&lt;&gt;Properties!$C$5,0,N(D1495)*IFERROR(INDEX(Lists!$B$1:$B$7,MATCH(C1495,Lists!$A$1:$A$7,0)),0)))</f>
      </c>
      <c r="I1495" s="22">
        <f>IF(A1495="",0,IF(YEAR(A1495)&lt;&gt;Properties!$C$5,0,N(D1495)*IFERROR(INDEX(Lists!$C$1:$C$7,MATCH(C1495,Lists!$A$1:$A$7,0)),0)))</f>
      </c>
      <c r="J1495" s="22">
        <f>IF(A1495="",0,IF(YEAR(A1495)&lt;&gt;Properties!$C$5,0,N(D1495)*IFERROR(INDEX(Lists!$D$1:$D$7,MATCH(C1495,Lists!$A$1:$A$7,0)),0)))</f>
      </c>
    </row>
    <row r="1496" spans="1:10" x14ac:dyDescent="0.25">
      <c r="A1496" s="11"/>
      <c r="B1496" s="19"/>
      <c r="C1496" s="19"/>
      <c r="D1496" s="23"/>
      <c r="E1496" s="19"/>
      <c r="F1496" s="13">
        <f>IF(B1496="","",IFERROR(INDEX(Leases!$B$2:$B$101,MATCH(B1496,Leases!$A$2:$A$101,0)),""))</f>
      </c>
      <c r="G1496" s="16">
        <f>IF(A1496="","",MONTH(A1496))</f>
      </c>
      <c r="H1496" s="22">
        <f>IF(A1496="",0,IF(YEAR(A1496)&lt;&gt;Properties!$C$5,0,N(D1496)*IFERROR(INDEX(Lists!$B$1:$B$7,MATCH(C1496,Lists!$A$1:$A$7,0)),0)))</f>
      </c>
      <c r="I1496" s="22">
        <f>IF(A1496="",0,IF(YEAR(A1496)&lt;&gt;Properties!$C$5,0,N(D1496)*IFERROR(INDEX(Lists!$C$1:$C$7,MATCH(C1496,Lists!$A$1:$A$7,0)),0)))</f>
      </c>
      <c r="J1496" s="22">
        <f>IF(A1496="",0,IF(YEAR(A1496)&lt;&gt;Properties!$C$5,0,N(D1496)*IFERROR(INDEX(Lists!$D$1:$D$7,MATCH(C1496,Lists!$A$1:$A$7,0)),0)))</f>
      </c>
    </row>
    <row r="1497" spans="1:10" x14ac:dyDescent="0.25">
      <c r="A1497" s="11"/>
      <c r="B1497" s="19"/>
      <c r="C1497" s="19"/>
      <c r="D1497" s="23"/>
      <c r="E1497" s="19"/>
      <c r="F1497" s="13">
        <f>IF(B1497="","",IFERROR(INDEX(Leases!$B$2:$B$101,MATCH(B1497,Leases!$A$2:$A$101,0)),""))</f>
      </c>
      <c r="G1497" s="16">
        <f>IF(A1497="","",MONTH(A1497))</f>
      </c>
      <c r="H1497" s="22">
        <f>IF(A1497="",0,IF(YEAR(A1497)&lt;&gt;Properties!$C$5,0,N(D1497)*IFERROR(INDEX(Lists!$B$1:$B$7,MATCH(C1497,Lists!$A$1:$A$7,0)),0)))</f>
      </c>
      <c r="I1497" s="22">
        <f>IF(A1497="",0,IF(YEAR(A1497)&lt;&gt;Properties!$C$5,0,N(D1497)*IFERROR(INDEX(Lists!$C$1:$C$7,MATCH(C1497,Lists!$A$1:$A$7,0)),0)))</f>
      </c>
      <c r="J1497" s="22">
        <f>IF(A1497="",0,IF(YEAR(A1497)&lt;&gt;Properties!$C$5,0,N(D1497)*IFERROR(INDEX(Lists!$D$1:$D$7,MATCH(C1497,Lists!$A$1:$A$7,0)),0)))</f>
      </c>
    </row>
    <row r="1498" spans="1:10" x14ac:dyDescent="0.25">
      <c r="A1498" s="11"/>
      <c r="B1498" s="19"/>
      <c r="C1498" s="19"/>
      <c r="D1498" s="23"/>
      <c r="E1498" s="19"/>
      <c r="F1498" s="13">
        <f>IF(B1498="","",IFERROR(INDEX(Leases!$B$2:$B$101,MATCH(B1498,Leases!$A$2:$A$101,0)),""))</f>
      </c>
      <c r="G1498" s="16">
        <f>IF(A1498="","",MONTH(A1498))</f>
      </c>
      <c r="H1498" s="22">
        <f>IF(A1498="",0,IF(YEAR(A1498)&lt;&gt;Properties!$C$5,0,N(D1498)*IFERROR(INDEX(Lists!$B$1:$B$7,MATCH(C1498,Lists!$A$1:$A$7,0)),0)))</f>
      </c>
      <c r="I1498" s="22">
        <f>IF(A1498="",0,IF(YEAR(A1498)&lt;&gt;Properties!$C$5,0,N(D1498)*IFERROR(INDEX(Lists!$C$1:$C$7,MATCH(C1498,Lists!$A$1:$A$7,0)),0)))</f>
      </c>
      <c r="J1498" s="22">
        <f>IF(A1498="",0,IF(YEAR(A1498)&lt;&gt;Properties!$C$5,0,N(D1498)*IFERROR(INDEX(Lists!$D$1:$D$7,MATCH(C1498,Lists!$A$1:$A$7,0)),0)))</f>
      </c>
    </row>
    <row r="1499" spans="1:10" x14ac:dyDescent="0.25">
      <c r="A1499" s="11"/>
      <c r="B1499" s="19"/>
      <c r="C1499" s="19"/>
      <c r="D1499" s="23"/>
      <c r="E1499" s="19"/>
      <c r="F1499" s="13">
        <f>IF(B1499="","",IFERROR(INDEX(Leases!$B$2:$B$101,MATCH(B1499,Leases!$A$2:$A$101,0)),""))</f>
      </c>
      <c r="G1499" s="16">
        <f>IF(A1499="","",MONTH(A1499))</f>
      </c>
      <c r="H1499" s="22">
        <f>IF(A1499="",0,IF(YEAR(A1499)&lt;&gt;Properties!$C$5,0,N(D1499)*IFERROR(INDEX(Lists!$B$1:$B$7,MATCH(C1499,Lists!$A$1:$A$7,0)),0)))</f>
      </c>
      <c r="I1499" s="22">
        <f>IF(A1499="",0,IF(YEAR(A1499)&lt;&gt;Properties!$C$5,0,N(D1499)*IFERROR(INDEX(Lists!$C$1:$C$7,MATCH(C1499,Lists!$A$1:$A$7,0)),0)))</f>
      </c>
      <c r="J1499" s="22">
        <f>IF(A1499="",0,IF(YEAR(A1499)&lt;&gt;Properties!$C$5,0,N(D1499)*IFERROR(INDEX(Lists!$D$1:$D$7,MATCH(C1499,Lists!$A$1:$A$7,0)),0)))</f>
      </c>
    </row>
    <row r="1500" spans="1:10" x14ac:dyDescent="0.25">
      <c r="A1500" s="11"/>
      <c r="B1500" s="19"/>
      <c r="C1500" s="19"/>
      <c r="D1500" s="23"/>
      <c r="E1500" s="19"/>
      <c r="F1500" s="13">
        <f>IF(B1500="","",IFERROR(INDEX(Leases!$B$2:$B$101,MATCH(B1500,Leases!$A$2:$A$101,0)),""))</f>
      </c>
      <c r="G1500" s="16">
        <f>IF(A1500="","",MONTH(A1500))</f>
      </c>
      <c r="H1500" s="22">
        <f>IF(A1500="",0,IF(YEAR(A1500)&lt;&gt;Properties!$C$5,0,N(D1500)*IFERROR(INDEX(Lists!$B$1:$B$7,MATCH(C1500,Lists!$A$1:$A$7,0)),0)))</f>
      </c>
      <c r="I1500" s="22">
        <f>IF(A1500="",0,IF(YEAR(A1500)&lt;&gt;Properties!$C$5,0,N(D1500)*IFERROR(INDEX(Lists!$C$1:$C$7,MATCH(C1500,Lists!$A$1:$A$7,0)),0)))</f>
      </c>
      <c r="J1500" s="22">
        <f>IF(A1500="",0,IF(YEAR(A1500)&lt;&gt;Properties!$C$5,0,N(D1500)*IFERROR(INDEX(Lists!$D$1:$D$7,MATCH(C1500,Lists!$A$1:$A$7,0)),0)))</f>
      </c>
    </row>
    <row r="1501" spans="1:10" x14ac:dyDescent="0.25">
      <c r="A1501" s="11"/>
      <c r="B1501" s="19"/>
      <c r="C1501" s="19"/>
      <c r="D1501" s="23"/>
      <c r="E1501" s="19"/>
      <c r="F1501" s="13">
        <f>IF(B1501="","",IFERROR(INDEX(Leases!$B$2:$B$101,MATCH(B1501,Leases!$A$2:$A$101,0)),""))</f>
      </c>
      <c r="G1501" s="16">
        <f>IF(A1501="","",MONTH(A1501))</f>
      </c>
      <c r="H1501" s="22">
        <f>IF(A1501="",0,IF(YEAR(A1501)&lt;&gt;Properties!$C$5,0,N(D1501)*IFERROR(INDEX(Lists!$B$1:$B$7,MATCH(C1501,Lists!$A$1:$A$7,0)),0)))</f>
      </c>
      <c r="I1501" s="22">
        <f>IF(A1501="",0,IF(YEAR(A1501)&lt;&gt;Properties!$C$5,0,N(D1501)*IFERROR(INDEX(Lists!$C$1:$C$7,MATCH(C1501,Lists!$A$1:$A$7,0)),0)))</f>
      </c>
      <c r="J1501" s="22">
        <f>IF(A1501="",0,IF(YEAR(A1501)&lt;&gt;Properties!$C$5,0,N(D1501)*IFERROR(INDEX(Lists!$D$1:$D$7,MATCH(C1501,Lists!$A$1:$A$7,0)),0)))</f>
      </c>
    </row>
    <row r="1502" spans="1:10" x14ac:dyDescent="0.25">
      <c r="A1502" s="11"/>
      <c r="B1502" s="19"/>
      <c r="C1502" s="19"/>
      <c r="D1502" s="23"/>
      <c r="E1502" s="19"/>
      <c r="F1502" s="13">
        <f>IF(B1502="","",IFERROR(INDEX(Leases!$B$2:$B$101,MATCH(B1502,Leases!$A$2:$A$101,0)),""))</f>
      </c>
      <c r="G1502" s="16">
        <f>IF(A1502="","",MONTH(A1502))</f>
      </c>
      <c r="H1502" s="22">
        <f>IF(A1502="",0,IF(YEAR(A1502)&lt;&gt;Properties!$C$5,0,N(D1502)*IFERROR(INDEX(Lists!$B$1:$B$7,MATCH(C1502,Lists!$A$1:$A$7,0)),0)))</f>
      </c>
      <c r="I1502" s="22">
        <f>IF(A1502="",0,IF(YEAR(A1502)&lt;&gt;Properties!$C$5,0,N(D1502)*IFERROR(INDEX(Lists!$C$1:$C$7,MATCH(C1502,Lists!$A$1:$A$7,0)),0)))</f>
      </c>
      <c r="J1502" s="22">
        <f>IF(A1502="",0,IF(YEAR(A1502)&lt;&gt;Properties!$C$5,0,N(D1502)*IFERROR(INDEX(Lists!$D$1:$D$7,MATCH(C1502,Lists!$A$1:$A$7,0)),0)))</f>
      </c>
    </row>
    <row r="1503" spans="1:10" x14ac:dyDescent="0.25">
      <c r="A1503" s="11"/>
      <c r="B1503" s="19"/>
      <c r="C1503" s="19"/>
      <c r="D1503" s="23"/>
      <c r="E1503" s="19"/>
      <c r="F1503" s="13">
        <f>IF(B1503="","",IFERROR(INDEX(Leases!$B$2:$B$101,MATCH(B1503,Leases!$A$2:$A$101,0)),""))</f>
      </c>
      <c r="G1503" s="16">
        <f>IF(A1503="","",MONTH(A1503))</f>
      </c>
      <c r="H1503" s="22">
        <f>IF(A1503="",0,IF(YEAR(A1503)&lt;&gt;Properties!$C$5,0,N(D1503)*IFERROR(INDEX(Lists!$B$1:$B$7,MATCH(C1503,Lists!$A$1:$A$7,0)),0)))</f>
      </c>
      <c r="I1503" s="22">
        <f>IF(A1503="",0,IF(YEAR(A1503)&lt;&gt;Properties!$C$5,0,N(D1503)*IFERROR(INDEX(Lists!$C$1:$C$7,MATCH(C1503,Lists!$A$1:$A$7,0)),0)))</f>
      </c>
      <c r="J1503" s="22">
        <f>IF(A1503="",0,IF(YEAR(A1503)&lt;&gt;Properties!$C$5,0,N(D1503)*IFERROR(INDEX(Lists!$D$1:$D$7,MATCH(C1503,Lists!$A$1:$A$7,0)),0)))</f>
      </c>
    </row>
    <row r="1504" spans="1:10" x14ac:dyDescent="0.25">
      <c r="A1504" s="11"/>
      <c r="B1504" s="19"/>
      <c r="C1504" s="19"/>
      <c r="D1504" s="23"/>
      <c r="E1504" s="19"/>
      <c r="F1504" s="13">
        <f>IF(B1504="","",IFERROR(INDEX(Leases!$B$2:$B$101,MATCH(B1504,Leases!$A$2:$A$101,0)),""))</f>
      </c>
      <c r="G1504" s="16">
        <f>IF(A1504="","",MONTH(A1504))</f>
      </c>
      <c r="H1504" s="22">
        <f>IF(A1504="",0,IF(YEAR(A1504)&lt;&gt;Properties!$C$5,0,N(D1504)*IFERROR(INDEX(Lists!$B$1:$B$7,MATCH(C1504,Lists!$A$1:$A$7,0)),0)))</f>
      </c>
      <c r="I1504" s="22">
        <f>IF(A1504="",0,IF(YEAR(A1504)&lt;&gt;Properties!$C$5,0,N(D1504)*IFERROR(INDEX(Lists!$C$1:$C$7,MATCH(C1504,Lists!$A$1:$A$7,0)),0)))</f>
      </c>
      <c r="J1504" s="22">
        <f>IF(A1504="",0,IF(YEAR(A1504)&lt;&gt;Properties!$C$5,0,N(D1504)*IFERROR(INDEX(Lists!$D$1:$D$7,MATCH(C1504,Lists!$A$1:$A$7,0)),0)))</f>
      </c>
    </row>
    <row r="1505" spans="1:10" x14ac:dyDescent="0.25">
      <c r="A1505" s="11"/>
      <c r="B1505" s="19"/>
      <c r="C1505" s="19"/>
      <c r="D1505" s="23"/>
      <c r="E1505" s="19"/>
      <c r="F1505" s="13">
        <f>IF(B1505="","",IFERROR(INDEX(Leases!$B$2:$B$101,MATCH(B1505,Leases!$A$2:$A$101,0)),""))</f>
      </c>
      <c r="G1505" s="16">
        <f>IF(A1505="","",MONTH(A1505))</f>
      </c>
      <c r="H1505" s="22">
        <f>IF(A1505="",0,IF(YEAR(A1505)&lt;&gt;Properties!$C$5,0,N(D1505)*IFERROR(INDEX(Lists!$B$1:$B$7,MATCH(C1505,Lists!$A$1:$A$7,0)),0)))</f>
      </c>
      <c r="I1505" s="22">
        <f>IF(A1505="",0,IF(YEAR(A1505)&lt;&gt;Properties!$C$5,0,N(D1505)*IFERROR(INDEX(Lists!$C$1:$C$7,MATCH(C1505,Lists!$A$1:$A$7,0)),0)))</f>
      </c>
      <c r="J1505" s="22">
        <f>IF(A1505="",0,IF(YEAR(A1505)&lt;&gt;Properties!$C$5,0,N(D1505)*IFERROR(INDEX(Lists!$D$1:$D$7,MATCH(C1505,Lists!$A$1:$A$7,0)),0)))</f>
      </c>
    </row>
    <row r="1506" spans="1:10" x14ac:dyDescent="0.25">
      <c r="A1506" s="11"/>
      <c r="B1506" s="19"/>
      <c r="C1506" s="19"/>
      <c r="D1506" s="23"/>
      <c r="E1506" s="19"/>
      <c r="F1506" s="13">
        <f>IF(B1506="","",IFERROR(INDEX(Leases!$B$2:$B$101,MATCH(B1506,Leases!$A$2:$A$101,0)),""))</f>
      </c>
      <c r="G1506" s="16">
        <f>IF(A1506="","",MONTH(A1506))</f>
      </c>
      <c r="H1506" s="22">
        <f>IF(A1506="",0,IF(YEAR(A1506)&lt;&gt;Properties!$C$5,0,N(D1506)*IFERROR(INDEX(Lists!$B$1:$B$7,MATCH(C1506,Lists!$A$1:$A$7,0)),0)))</f>
      </c>
      <c r="I1506" s="22">
        <f>IF(A1506="",0,IF(YEAR(A1506)&lt;&gt;Properties!$C$5,0,N(D1506)*IFERROR(INDEX(Lists!$C$1:$C$7,MATCH(C1506,Lists!$A$1:$A$7,0)),0)))</f>
      </c>
      <c r="J1506" s="22">
        <f>IF(A1506="",0,IF(YEAR(A1506)&lt;&gt;Properties!$C$5,0,N(D1506)*IFERROR(INDEX(Lists!$D$1:$D$7,MATCH(C1506,Lists!$A$1:$A$7,0)),0)))</f>
      </c>
    </row>
    <row r="1507" spans="1:10" x14ac:dyDescent="0.25">
      <c r="A1507" s="11"/>
      <c r="B1507" s="19"/>
      <c r="C1507" s="19"/>
      <c r="D1507" s="23"/>
      <c r="E1507" s="19"/>
      <c r="F1507" s="13">
        <f>IF(B1507="","",IFERROR(INDEX(Leases!$B$2:$B$101,MATCH(B1507,Leases!$A$2:$A$101,0)),""))</f>
      </c>
      <c r="G1507" s="16">
        <f>IF(A1507="","",MONTH(A1507))</f>
      </c>
      <c r="H1507" s="22">
        <f>IF(A1507="",0,IF(YEAR(A1507)&lt;&gt;Properties!$C$5,0,N(D1507)*IFERROR(INDEX(Lists!$B$1:$B$7,MATCH(C1507,Lists!$A$1:$A$7,0)),0)))</f>
      </c>
      <c r="I1507" s="22">
        <f>IF(A1507="",0,IF(YEAR(A1507)&lt;&gt;Properties!$C$5,0,N(D1507)*IFERROR(INDEX(Lists!$C$1:$C$7,MATCH(C1507,Lists!$A$1:$A$7,0)),0)))</f>
      </c>
      <c r="J1507" s="22">
        <f>IF(A1507="",0,IF(YEAR(A1507)&lt;&gt;Properties!$C$5,0,N(D1507)*IFERROR(INDEX(Lists!$D$1:$D$7,MATCH(C1507,Lists!$A$1:$A$7,0)),0)))</f>
      </c>
    </row>
    <row r="1508" spans="1:10" x14ac:dyDescent="0.25">
      <c r="A1508" s="11"/>
      <c r="B1508" s="19"/>
      <c r="C1508" s="19"/>
      <c r="D1508" s="23"/>
      <c r="E1508" s="19"/>
      <c r="F1508" s="13">
        <f>IF(B1508="","",IFERROR(INDEX(Leases!$B$2:$B$101,MATCH(B1508,Leases!$A$2:$A$101,0)),""))</f>
      </c>
      <c r="G1508" s="16">
        <f>IF(A1508="","",MONTH(A1508))</f>
      </c>
      <c r="H1508" s="22">
        <f>IF(A1508="",0,IF(YEAR(A1508)&lt;&gt;Properties!$C$5,0,N(D1508)*IFERROR(INDEX(Lists!$B$1:$B$7,MATCH(C1508,Lists!$A$1:$A$7,0)),0)))</f>
      </c>
      <c r="I1508" s="22">
        <f>IF(A1508="",0,IF(YEAR(A1508)&lt;&gt;Properties!$C$5,0,N(D1508)*IFERROR(INDEX(Lists!$C$1:$C$7,MATCH(C1508,Lists!$A$1:$A$7,0)),0)))</f>
      </c>
      <c r="J1508" s="22">
        <f>IF(A1508="",0,IF(YEAR(A1508)&lt;&gt;Properties!$C$5,0,N(D1508)*IFERROR(INDEX(Lists!$D$1:$D$7,MATCH(C1508,Lists!$A$1:$A$7,0)),0)))</f>
      </c>
    </row>
    <row r="1509" spans="1:10" x14ac:dyDescent="0.25">
      <c r="A1509" s="11"/>
      <c r="B1509" s="19"/>
      <c r="C1509" s="19"/>
      <c r="D1509" s="23"/>
      <c r="E1509" s="19"/>
      <c r="F1509" s="13">
        <f>IF(B1509="","",IFERROR(INDEX(Leases!$B$2:$B$101,MATCH(B1509,Leases!$A$2:$A$101,0)),""))</f>
      </c>
      <c r="G1509" s="16">
        <f>IF(A1509="","",MONTH(A1509))</f>
      </c>
      <c r="H1509" s="22">
        <f>IF(A1509="",0,IF(YEAR(A1509)&lt;&gt;Properties!$C$5,0,N(D1509)*IFERROR(INDEX(Lists!$B$1:$B$7,MATCH(C1509,Lists!$A$1:$A$7,0)),0)))</f>
      </c>
      <c r="I1509" s="22">
        <f>IF(A1509="",0,IF(YEAR(A1509)&lt;&gt;Properties!$C$5,0,N(D1509)*IFERROR(INDEX(Lists!$C$1:$C$7,MATCH(C1509,Lists!$A$1:$A$7,0)),0)))</f>
      </c>
      <c r="J1509" s="22">
        <f>IF(A1509="",0,IF(YEAR(A1509)&lt;&gt;Properties!$C$5,0,N(D1509)*IFERROR(INDEX(Lists!$D$1:$D$7,MATCH(C1509,Lists!$A$1:$A$7,0)),0)))</f>
      </c>
    </row>
    <row r="1510" spans="1:10" x14ac:dyDescent="0.25">
      <c r="A1510" s="11"/>
      <c r="B1510" s="19"/>
      <c r="C1510" s="19"/>
      <c r="D1510" s="23"/>
      <c r="E1510" s="19"/>
      <c r="F1510" s="13">
        <f>IF(B1510="","",IFERROR(INDEX(Leases!$B$2:$B$101,MATCH(B1510,Leases!$A$2:$A$101,0)),""))</f>
      </c>
      <c r="G1510" s="16">
        <f>IF(A1510="","",MONTH(A1510))</f>
      </c>
      <c r="H1510" s="22">
        <f>IF(A1510="",0,IF(YEAR(A1510)&lt;&gt;Properties!$C$5,0,N(D1510)*IFERROR(INDEX(Lists!$B$1:$B$7,MATCH(C1510,Lists!$A$1:$A$7,0)),0)))</f>
      </c>
      <c r="I1510" s="22">
        <f>IF(A1510="",0,IF(YEAR(A1510)&lt;&gt;Properties!$C$5,0,N(D1510)*IFERROR(INDEX(Lists!$C$1:$C$7,MATCH(C1510,Lists!$A$1:$A$7,0)),0)))</f>
      </c>
      <c r="J1510" s="22">
        <f>IF(A1510="",0,IF(YEAR(A1510)&lt;&gt;Properties!$C$5,0,N(D1510)*IFERROR(INDEX(Lists!$D$1:$D$7,MATCH(C1510,Lists!$A$1:$A$7,0)),0)))</f>
      </c>
    </row>
    <row r="1511" spans="1:10" x14ac:dyDescent="0.25">
      <c r="A1511" s="11"/>
      <c r="B1511" s="19"/>
      <c r="C1511" s="19"/>
      <c r="D1511" s="23"/>
      <c r="E1511" s="19"/>
      <c r="F1511" s="13">
        <f>IF(B1511="","",IFERROR(INDEX(Leases!$B$2:$B$101,MATCH(B1511,Leases!$A$2:$A$101,0)),""))</f>
      </c>
      <c r="G1511" s="16">
        <f>IF(A1511="","",MONTH(A1511))</f>
      </c>
      <c r="H1511" s="22">
        <f>IF(A1511="",0,IF(YEAR(A1511)&lt;&gt;Properties!$C$5,0,N(D1511)*IFERROR(INDEX(Lists!$B$1:$B$7,MATCH(C1511,Lists!$A$1:$A$7,0)),0)))</f>
      </c>
      <c r="I1511" s="22">
        <f>IF(A1511="",0,IF(YEAR(A1511)&lt;&gt;Properties!$C$5,0,N(D1511)*IFERROR(INDEX(Lists!$C$1:$C$7,MATCH(C1511,Lists!$A$1:$A$7,0)),0)))</f>
      </c>
      <c r="J1511" s="22">
        <f>IF(A1511="",0,IF(YEAR(A1511)&lt;&gt;Properties!$C$5,0,N(D1511)*IFERROR(INDEX(Lists!$D$1:$D$7,MATCH(C1511,Lists!$A$1:$A$7,0)),0)))</f>
      </c>
    </row>
    <row r="1512" spans="1:10" x14ac:dyDescent="0.25">
      <c r="A1512" s="11"/>
      <c r="B1512" s="19"/>
      <c r="C1512" s="19"/>
      <c r="D1512" s="23"/>
      <c r="E1512" s="19"/>
      <c r="F1512" s="13">
        <f>IF(B1512="","",IFERROR(INDEX(Leases!$B$2:$B$101,MATCH(B1512,Leases!$A$2:$A$101,0)),""))</f>
      </c>
      <c r="G1512" s="16">
        <f>IF(A1512="","",MONTH(A1512))</f>
      </c>
      <c r="H1512" s="22">
        <f>IF(A1512="",0,IF(YEAR(A1512)&lt;&gt;Properties!$C$5,0,N(D1512)*IFERROR(INDEX(Lists!$B$1:$B$7,MATCH(C1512,Lists!$A$1:$A$7,0)),0)))</f>
      </c>
      <c r="I1512" s="22">
        <f>IF(A1512="",0,IF(YEAR(A1512)&lt;&gt;Properties!$C$5,0,N(D1512)*IFERROR(INDEX(Lists!$C$1:$C$7,MATCH(C1512,Lists!$A$1:$A$7,0)),0)))</f>
      </c>
      <c r="J1512" s="22">
        <f>IF(A1512="",0,IF(YEAR(A1512)&lt;&gt;Properties!$C$5,0,N(D1512)*IFERROR(INDEX(Lists!$D$1:$D$7,MATCH(C1512,Lists!$A$1:$A$7,0)),0)))</f>
      </c>
    </row>
    <row r="1513" spans="1:10" x14ac:dyDescent="0.25">
      <c r="A1513" s="11"/>
      <c r="B1513" s="19"/>
      <c r="C1513" s="19"/>
      <c r="D1513" s="23"/>
      <c r="E1513" s="19"/>
      <c r="F1513" s="13">
        <f>IF(B1513="","",IFERROR(INDEX(Leases!$B$2:$B$101,MATCH(B1513,Leases!$A$2:$A$101,0)),""))</f>
      </c>
      <c r="G1513" s="16">
        <f>IF(A1513="","",MONTH(A1513))</f>
      </c>
      <c r="H1513" s="22">
        <f>IF(A1513="",0,IF(YEAR(A1513)&lt;&gt;Properties!$C$5,0,N(D1513)*IFERROR(INDEX(Lists!$B$1:$B$7,MATCH(C1513,Lists!$A$1:$A$7,0)),0)))</f>
      </c>
      <c r="I1513" s="22">
        <f>IF(A1513="",0,IF(YEAR(A1513)&lt;&gt;Properties!$C$5,0,N(D1513)*IFERROR(INDEX(Lists!$C$1:$C$7,MATCH(C1513,Lists!$A$1:$A$7,0)),0)))</f>
      </c>
      <c r="J1513" s="22">
        <f>IF(A1513="",0,IF(YEAR(A1513)&lt;&gt;Properties!$C$5,0,N(D1513)*IFERROR(INDEX(Lists!$D$1:$D$7,MATCH(C1513,Lists!$A$1:$A$7,0)),0)))</f>
      </c>
    </row>
    <row r="1514" spans="1:10" x14ac:dyDescent="0.25">
      <c r="A1514" s="11"/>
      <c r="B1514" s="19"/>
      <c r="C1514" s="19"/>
      <c r="D1514" s="23"/>
      <c r="E1514" s="19"/>
      <c r="F1514" s="13">
        <f>IF(B1514="","",IFERROR(INDEX(Leases!$B$2:$B$101,MATCH(B1514,Leases!$A$2:$A$101,0)),""))</f>
      </c>
      <c r="G1514" s="16">
        <f>IF(A1514="","",MONTH(A1514))</f>
      </c>
      <c r="H1514" s="22">
        <f>IF(A1514="",0,IF(YEAR(A1514)&lt;&gt;Properties!$C$5,0,N(D1514)*IFERROR(INDEX(Lists!$B$1:$B$7,MATCH(C1514,Lists!$A$1:$A$7,0)),0)))</f>
      </c>
      <c r="I1514" s="22">
        <f>IF(A1514="",0,IF(YEAR(A1514)&lt;&gt;Properties!$C$5,0,N(D1514)*IFERROR(INDEX(Lists!$C$1:$C$7,MATCH(C1514,Lists!$A$1:$A$7,0)),0)))</f>
      </c>
      <c r="J1514" s="22">
        <f>IF(A1514="",0,IF(YEAR(A1514)&lt;&gt;Properties!$C$5,0,N(D1514)*IFERROR(INDEX(Lists!$D$1:$D$7,MATCH(C1514,Lists!$A$1:$A$7,0)),0)))</f>
      </c>
    </row>
    <row r="1515" spans="1:10" x14ac:dyDescent="0.25">
      <c r="A1515" s="11"/>
      <c r="B1515" s="19"/>
      <c r="C1515" s="19"/>
      <c r="D1515" s="23"/>
      <c r="E1515" s="19"/>
      <c r="F1515" s="13">
        <f>IF(B1515="","",IFERROR(INDEX(Leases!$B$2:$B$101,MATCH(B1515,Leases!$A$2:$A$101,0)),""))</f>
      </c>
      <c r="G1515" s="16">
        <f>IF(A1515="","",MONTH(A1515))</f>
      </c>
      <c r="H1515" s="22">
        <f>IF(A1515="",0,IF(YEAR(A1515)&lt;&gt;Properties!$C$5,0,N(D1515)*IFERROR(INDEX(Lists!$B$1:$B$7,MATCH(C1515,Lists!$A$1:$A$7,0)),0)))</f>
      </c>
      <c r="I1515" s="22">
        <f>IF(A1515="",0,IF(YEAR(A1515)&lt;&gt;Properties!$C$5,0,N(D1515)*IFERROR(INDEX(Lists!$C$1:$C$7,MATCH(C1515,Lists!$A$1:$A$7,0)),0)))</f>
      </c>
      <c r="J1515" s="22">
        <f>IF(A1515="",0,IF(YEAR(A1515)&lt;&gt;Properties!$C$5,0,N(D1515)*IFERROR(INDEX(Lists!$D$1:$D$7,MATCH(C1515,Lists!$A$1:$A$7,0)),0)))</f>
      </c>
    </row>
    <row r="1516" spans="1:10" x14ac:dyDescent="0.25">
      <c r="A1516" s="11"/>
      <c r="B1516" s="19"/>
      <c r="C1516" s="19"/>
      <c r="D1516" s="23"/>
      <c r="E1516" s="19"/>
      <c r="F1516" s="13">
        <f>IF(B1516="","",IFERROR(INDEX(Leases!$B$2:$B$101,MATCH(B1516,Leases!$A$2:$A$101,0)),""))</f>
      </c>
      <c r="G1516" s="16">
        <f>IF(A1516="","",MONTH(A1516))</f>
      </c>
      <c r="H1516" s="22">
        <f>IF(A1516="",0,IF(YEAR(A1516)&lt;&gt;Properties!$C$5,0,N(D1516)*IFERROR(INDEX(Lists!$B$1:$B$7,MATCH(C1516,Lists!$A$1:$A$7,0)),0)))</f>
      </c>
      <c r="I1516" s="22">
        <f>IF(A1516="",0,IF(YEAR(A1516)&lt;&gt;Properties!$C$5,0,N(D1516)*IFERROR(INDEX(Lists!$C$1:$C$7,MATCH(C1516,Lists!$A$1:$A$7,0)),0)))</f>
      </c>
      <c r="J1516" s="22">
        <f>IF(A1516="",0,IF(YEAR(A1516)&lt;&gt;Properties!$C$5,0,N(D1516)*IFERROR(INDEX(Lists!$D$1:$D$7,MATCH(C1516,Lists!$A$1:$A$7,0)),0)))</f>
      </c>
    </row>
    <row r="1517" spans="1:10" x14ac:dyDescent="0.25">
      <c r="A1517" s="11"/>
      <c r="B1517" s="19"/>
      <c r="C1517" s="19"/>
      <c r="D1517" s="23"/>
      <c r="E1517" s="19"/>
      <c r="F1517" s="13">
        <f>IF(B1517="","",IFERROR(INDEX(Leases!$B$2:$B$101,MATCH(B1517,Leases!$A$2:$A$101,0)),""))</f>
      </c>
      <c r="G1517" s="16">
        <f>IF(A1517="","",MONTH(A1517))</f>
      </c>
      <c r="H1517" s="22">
        <f>IF(A1517="",0,IF(YEAR(A1517)&lt;&gt;Properties!$C$5,0,N(D1517)*IFERROR(INDEX(Lists!$B$1:$B$7,MATCH(C1517,Lists!$A$1:$A$7,0)),0)))</f>
      </c>
      <c r="I1517" s="22">
        <f>IF(A1517="",0,IF(YEAR(A1517)&lt;&gt;Properties!$C$5,0,N(D1517)*IFERROR(INDEX(Lists!$C$1:$C$7,MATCH(C1517,Lists!$A$1:$A$7,0)),0)))</f>
      </c>
      <c r="J1517" s="22">
        <f>IF(A1517="",0,IF(YEAR(A1517)&lt;&gt;Properties!$C$5,0,N(D1517)*IFERROR(INDEX(Lists!$D$1:$D$7,MATCH(C1517,Lists!$A$1:$A$7,0)),0)))</f>
      </c>
    </row>
    <row r="1518" spans="1:10" x14ac:dyDescent="0.25">
      <c r="A1518" s="11"/>
      <c r="B1518" s="19"/>
      <c r="C1518" s="19"/>
      <c r="D1518" s="23"/>
      <c r="E1518" s="19"/>
      <c r="F1518" s="13">
        <f>IF(B1518="","",IFERROR(INDEX(Leases!$B$2:$B$101,MATCH(B1518,Leases!$A$2:$A$101,0)),""))</f>
      </c>
      <c r="G1518" s="16">
        <f>IF(A1518="","",MONTH(A1518))</f>
      </c>
      <c r="H1518" s="22">
        <f>IF(A1518="",0,IF(YEAR(A1518)&lt;&gt;Properties!$C$5,0,N(D1518)*IFERROR(INDEX(Lists!$B$1:$B$7,MATCH(C1518,Lists!$A$1:$A$7,0)),0)))</f>
      </c>
      <c r="I1518" s="22">
        <f>IF(A1518="",0,IF(YEAR(A1518)&lt;&gt;Properties!$C$5,0,N(D1518)*IFERROR(INDEX(Lists!$C$1:$C$7,MATCH(C1518,Lists!$A$1:$A$7,0)),0)))</f>
      </c>
      <c r="J1518" s="22">
        <f>IF(A1518="",0,IF(YEAR(A1518)&lt;&gt;Properties!$C$5,0,N(D1518)*IFERROR(INDEX(Lists!$D$1:$D$7,MATCH(C1518,Lists!$A$1:$A$7,0)),0)))</f>
      </c>
    </row>
    <row r="1519" spans="1:10" x14ac:dyDescent="0.25">
      <c r="A1519" s="11"/>
      <c r="B1519" s="19"/>
      <c r="C1519" s="19"/>
      <c r="D1519" s="23"/>
      <c r="E1519" s="19"/>
      <c r="F1519" s="13">
        <f>IF(B1519="","",IFERROR(INDEX(Leases!$B$2:$B$101,MATCH(B1519,Leases!$A$2:$A$101,0)),""))</f>
      </c>
      <c r="G1519" s="16">
        <f>IF(A1519="","",MONTH(A1519))</f>
      </c>
      <c r="H1519" s="22">
        <f>IF(A1519="",0,IF(YEAR(A1519)&lt;&gt;Properties!$C$5,0,N(D1519)*IFERROR(INDEX(Lists!$B$1:$B$7,MATCH(C1519,Lists!$A$1:$A$7,0)),0)))</f>
      </c>
      <c r="I1519" s="22">
        <f>IF(A1519="",0,IF(YEAR(A1519)&lt;&gt;Properties!$C$5,0,N(D1519)*IFERROR(INDEX(Lists!$C$1:$C$7,MATCH(C1519,Lists!$A$1:$A$7,0)),0)))</f>
      </c>
      <c r="J1519" s="22">
        <f>IF(A1519="",0,IF(YEAR(A1519)&lt;&gt;Properties!$C$5,0,N(D1519)*IFERROR(INDEX(Lists!$D$1:$D$7,MATCH(C1519,Lists!$A$1:$A$7,0)),0)))</f>
      </c>
    </row>
    <row r="1520" spans="1:10" x14ac:dyDescent="0.25">
      <c r="A1520" s="11"/>
      <c r="B1520" s="19"/>
      <c r="C1520" s="19"/>
      <c r="D1520" s="23"/>
      <c r="E1520" s="19"/>
      <c r="F1520" s="13">
        <f>IF(B1520="","",IFERROR(INDEX(Leases!$B$2:$B$101,MATCH(B1520,Leases!$A$2:$A$101,0)),""))</f>
      </c>
      <c r="G1520" s="16">
        <f>IF(A1520="","",MONTH(A1520))</f>
      </c>
      <c r="H1520" s="22">
        <f>IF(A1520="",0,IF(YEAR(A1520)&lt;&gt;Properties!$C$5,0,N(D1520)*IFERROR(INDEX(Lists!$B$1:$B$7,MATCH(C1520,Lists!$A$1:$A$7,0)),0)))</f>
      </c>
      <c r="I1520" s="22">
        <f>IF(A1520="",0,IF(YEAR(A1520)&lt;&gt;Properties!$C$5,0,N(D1520)*IFERROR(INDEX(Lists!$C$1:$C$7,MATCH(C1520,Lists!$A$1:$A$7,0)),0)))</f>
      </c>
      <c r="J1520" s="22">
        <f>IF(A1520="",0,IF(YEAR(A1520)&lt;&gt;Properties!$C$5,0,N(D1520)*IFERROR(INDEX(Lists!$D$1:$D$7,MATCH(C1520,Lists!$A$1:$A$7,0)),0)))</f>
      </c>
    </row>
    <row r="1521" spans="1:10" x14ac:dyDescent="0.25">
      <c r="A1521" s="11"/>
      <c r="B1521" s="19"/>
      <c r="C1521" s="19"/>
      <c r="D1521" s="23"/>
      <c r="E1521" s="19"/>
      <c r="F1521" s="13">
        <f>IF(B1521="","",IFERROR(INDEX(Leases!$B$2:$B$101,MATCH(B1521,Leases!$A$2:$A$101,0)),""))</f>
      </c>
      <c r="G1521" s="16">
        <f>IF(A1521="","",MONTH(A1521))</f>
      </c>
      <c r="H1521" s="22">
        <f>IF(A1521="",0,IF(YEAR(A1521)&lt;&gt;Properties!$C$5,0,N(D1521)*IFERROR(INDEX(Lists!$B$1:$B$7,MATCH(C1521,Lists!$A$1:$A$7,0)),0)))</f>
      </c>
      <c r="I1521" s="22">
        <f>IF(A1521="",0,IF(YEAR(A1521)&lt;&gt;Properties!$C$5,0,N(D1521)*IFERROR(INDEX(Lists!$C$1:$C$7,MATCH(C1521,Lists!$A$1:$A$7,0)),0)))</f>
      </c>
      <c r="J1521" s="22">
        <f>IF(A1521="",0,IF(YEAR(A1521)&lt;&gt;Properties!$C$5,0,N(D1521)*IFERROR(INDEX(Lists!$D$1:$D$7,MATCH(C1521,Lists!$A$1:$A$7,0)),0)))</f>
      </c>
    </row>
    <row r="1522" spans="1:10" x14ac:dyDescent="0.25">
      <c r="A1522" s="11"/>
      <c r="B1522" s="19"/>
      <c r="C1522" s="19"/>
      <c r="D1522" s="23"/>
      <c r="E1522" s="19"/>
      <c r="F1522" s="13">
        <f>IF(B1522="","",IFERROR(INDEX(Leases!$B$2:$B$101,MATCH(B1522,Leases!$A$2:$A$101,0)),""))</f>
      </c>
      <c r="G1522" s="16">
        <f>IF(A1522="","",MONTH(A1522))</f>
      </c>
      <c r="H1522" s="22">
        <f>IF(A1522="",0,IF(YEAR(A1522)&lt;&gt;Properties!$C$5,0,N(D1522)*IFERROR(INDEX(Lists!$B$1:$B$7,MATCH(C1522,Lists!$A$1:$A$7,0)),0)))</f>
      </c>
      <c r="I1522" s="22">
        <f>IF(A1522="",0,IF(YEAR(A1522)&lt;&gt;Properties!$C$5,0,N(D1522)*IFERROR(INDEX(Lists!$C$1:$C$7,MATCH(C1522,Lists!$A$1:$A$7,0)),0)))</f>
      </c>
      <c r="J1522" s="22">
        <f>IF(A1522="",0,IF(YEAR(A1522)&lt;&gt;Properties!$C$5,0,N(D1522)*IFERROR(INDEX(Lists!$D$1:$D$7,MATCH(C1522,Lists!$A$1:$A$7,0)),0)))</f>
      </c>
    </row>
    <row r="1523" spans="1:10" x14ac:dyDescent="0.25">
      <c r="A1523" s="11"/>
      <c r="B1523" s="19"/>
      <c r="C1523" s="19"/>
      <c r="D1523" s="23"/>
      <c r="E1523" s="19"/>
      <c r="F1523" s="13">
        <f>IF(B1523="","",IFERROR(INDEX(Leases!$B$2:$B$101,MATCH(B1523,Leases!$A$2:$A$101,0)),""))</f>
      </c>
      <c r="G1523" s="16">
        <f>IF(A1523="","",MONTH(A1523))</f>
      </c>
      <c r="H1523" s="22">
        <f>IF(A1523="",0,IF(YEAR(A1523)&lt;&gt;Properties!$C$5,0,N(D1523)*IFERROR(INDEX(Lists!$B$1:$B$7,MATCH(C1523,Lists!$A$1:$A$7,0)),0)))</f>
      </c>
      <c r="I1523" s="22">
        <f>IF(A1523="",0,IF(YEAR(A1523)&lt;&gt;Properties!$C$5,0,N(D1523)*IFERROR(INDEX(Lists!$C$1:$C$7,MATCH(C1523,Lists!$A$1:$A$7,0)),0)))</f>
      </c>
      <c r="J1523" s="22">
        <f>IF(A1523="",0,IF(YEAR(A1523)&lt;&gt;Properties!$C$5,0,N(D1523)*IFERROR(INDEX(Lists!$D$1:$D$7,MATCH(C1523,Lists!$A$1:$A$7,0)),0)))</f>
      </c>
    </row>
    <row r="1524" spans="1:10" x14ac:dyDescent="0.25">
      <c r="A1524" s="11"/>
      <c r="B1524" s="19"/>
      <c r="C1524" s="19"/>
      <c r="D1524" s="23"/>
      <c r="E1524" s="19"/>
      <c r="F1524" s="13">
        <f>IF(B1524="","",IFERROR(INDEX(Leases!$B$2:$B$101,MATCH(B1524,Leases!$A$2:$A$101,0)),""))</f>
      </c>
      <c r="G1524" s="16">
        <f>IF(A1524="","",MONTH(A1524))</f>
      </c>
      <c r="H1524" s="22">
        <f>IF(A1524="",0,IF(YEAR(A1524)&lt;&gt;Properties!$C$5,0,N(D1524)*IFERROR(INDEX(Lists!$B$1:$B$7,MATCH(C1524,Lists!$A$1:$A$7,0)),0)))</f>
      </c>
      <c r="I1524" s="22">
        <f>IF(A1524="",0,IF(YEAR(A1524)&lt;&gt;Properties!$C$5,0,N(D1524)*IFERROR(INDEX(Lists!$C$1:$C$7,MATCH(C1524,Lists!$A$1:$A$7,0)),0)))</f>
      </c>
      <c r="J1524" s="22">
        <f>IF(A1524="",0,IF(YEAR(A1524)&lt;&gt;Properties!$C$5,0,N(D1524)*IFERROR(INDEX(Lists!$D$1:$D$7,MATCH(C1524,Lists!$A$1:$A$7,0)),0)))</f>
      </c>
    </row>
    <row r="1525" spans="1:10" x14ac:dyDescent="0.25">
      <c r="A1525" s="11"/>
      <c r="B1525" s="19"/>
      <c r="C1525" s="19"/>
      <c r="D1525" s="23"/>
      <c r="E1525" s="19"/>
      <c r="F1525" s="13">
        <f>IF(B1525="","",IFERROR(INDEX(Leases!$B$2:$B$101,MATCH(B1525,Leases!$A$2:$A$101,0)),""))</f>
      </c>
      <c r="G1525" s="16">
        <f>IF(A1525="","",MONTH(A1525))</f>
      </c>
      <c r="H1525" s="22">
        <f>IF(A1525="",0,IF(YEAR(A1525)&lt;&gt;Properties!$C$5,0,N(D1525)*IFERROR(INDEX(Lists!$B$1:$B$7,MATCH(C1525,Lists!$A$1:$A$7,0)),0)))</f>
      </c>
      <c r="I1525" s="22">
        <f>IF(A1525="",0,IF(YEAR(A1525)&lt;&gt;Properties!$C$5,0,N(D1525)*IFERROR(INDEX(Lists!$C$1:$C$7,MATCH(C1525,Lists!$A$1:$A$7,0)),0)))</f>
      </c>
      <c r="J1525" s="22">
        <f>IF(A1525="",0,IF(YEAR(A1525)&lt;&gt;Properties!$C$5,0,N(D1525)*IFERROR(INDEX(Lists!$D$1:$D$7,MATCH(C1525,Lists!$A$1:$A$7,0)),0)))</f>
      </c>
    </row>
    <row r="1526" spans="1:10" x14ac:dyDescent="0.25">
      <c r="A1526" s="11"/>
      <c r="B1526" s="19"/>
      <c r="C1526" s="19"/>
      <c r="D1526" s="23"/>
      <c r="E1526" s="19"/>
      <c r="F1526" s="13">
        <f>IF(B1526="","",IFERROR(INDEX(Leases!$B$2:$B$101,MATCH(B1526,Leases!$A$2:$A$101,0)),""))</f>
      </c>
      <c r="G1526" s="16">
        <f>IF(A1526="","",MONTH(A1526))</f>
      </c>
      <c r="H1526" s="22">
        <f>IF(A1526="",0,IF(YEAR(A1526)&lt;&gt;Properties!$C$5,0,N(D1526)*IFERROR(INDEX(Lists!$B$1:$B$7,MATCH(C1526,Lists!$A$1:$A$7,0)),0)))</f>
      </c>
      <c r="I1526" s="22">
        <f>IF(A1526="",0,IF(YEAR(A1526)&lt;&gt;Properties!$C$5,0,N(D1526)*IFERROR(INDEX(Lists!$C$1:$C$7,MATCH(C1526,Lists!$A$1:$A$7,0)),0)))</f>
      </c>
      <c r="J1526" s="22">
        <f>IF(A1526="",0,IF(YEAR(A1526)&lt;&gt;Properties!$C$5,0,N(D1526)*IFERROR(INDEX(Lists!$D$1:$D$7,MATCH(C1526,Lists!$A$1:$A$7,0)),0)))</f>
      </c>
    </row>
    <row r="1527" spans="1:10" x14ac:dyDescent="0.25">
      <c r="A1527" s="11"/>
      <c r="B1527" s="19"/>
      <c r="C1527" s="19"/>
      <c r="D1527" s="23"/>
      <c r="E1527" s="19"/>
      <c r="F1527" s="13">
        <f>IF(B1527="","",IFERROR(INDEX(Leases!$B$2:$B$101,MATCH(B1527,Leases!$A$2:$A$101,0)),""))</f>
      </c>
      <c r="G1527" s="16">
        <f>IF(A1527="","",MONTH(A1527))</f>
      </c>
      <c r="H1527" s="22">
        <f>IF(A1527="",0,IF(YEAR(A1527)&lt;&gt;Properties!$C$5,0,N(D1527)*IFERROR(INDEX(Lists!$B$1:$B$7,MATCH(C1527,Lists!$A$1:$A$7,0)),0)))</f>
      </c>
      <c r="I1527" s="22">
        <f>IF(A1527="",0,IF(YEAR(A1527)&lt;&gt;Properties!$C$5,0,N(D1527)*IFERROR(INDEX(Lists!$C$1:$C$7,MATCH(C1527,Lists!$A$1:$A$7,0)),0)))</f>
      </c>
      <c r="J1527" s="22">
        <f>IF(A1527="",0,IF(YEAR(A1527)&lt;&gt;Properties!$C$5,0,N(D1527)*IFERROR(INDEX(Lists!$D$1:$D$7,MATCH(C1527,Lists!$A$1:$A$7,0)),0)))</f>
      </c>
    </row>
    <row r="1528" spans="1:10" x14ac:dyDescent="0.25">
      <c r="A1528" s="11"/>
      <c r="B1528" s="19"/>
      <c r="C1528" s="19"/>
      <c r="D1528" s="23"/>
      <c r="E1528" s="19"/>
      <c r="F1528" s="13">
        <f>IF(B1528="","",IFERROR(INDEX(Leases!$B$2:$B$101,MATCH(B1528,Leases!$A$2:$A$101,0)),""))</f>
      </c>
      <c r="G1528" s="16">
        <f>IF(A1528="","",MONTH(A1528))</f>
      </c>
      <c r="H1528" s="22">
        <f>IF(A1528="",0,IF(YEAR(A1528)&lt;&gt;Properties!$C$5,0,N(D1528)*IFERROR(INDEX(Lists!$B$1:$B$7,MATCH(C1528,Lists!$A$1:$A$7,0)),0)))</f>
      </c>
      <c r="I1528" s="22">
        <f>IF(A1528="",0,IF(YEAR(A1528)&lt;&gt;Properties!$C$5,0,N(D1528)*IFERROR(INDEX(Lists!$C$1:$C$7,MATCH(C1528,Lists!$A$1:$A$7,0)),0)))</f>
      </c>
      <c r="J1528" s="22">
        <f>IF(A1528="",0,IF(YEAR(A1528)&lt;&gt;Properties!$C$5,0,N(D1528)*IFERROR(INDEX(Lists!$D$1:$D$7,MATCH(C1528,Lists!$A$1:$A$7,0)),0)))</f>
      </c>
    </row>
    <row r="1529" spans="1:10" x14ac:dyDescent="0.25">
      <c r="A1529" s="11"/>
      <c r="B1529" s="19"/>
      <c r="C1529" s="19"/>
      <c r="D1529" s="23"/>
      <c r="E1529" s="19"/>
      <c r="F1529" s="13">
        <f>IF(B1529="","",IFERROR(INDEX(Leases!$B$2:$B$101,MATCH(B1529,Leases!$A$2:$A$101,0)),""))</f>
      </c>
      <c r="G1529" s="16">
        <f>IF(A1529="","",MONTH(A1529))</f>
      </c>
      <c r="H1529" s="22">
        <f>IF(A1529="",0,IF(YEAR(A1529)&lt;&gt;Properties!$C$5,0,N(D1529)*IFERROR(INDEX(Lists!$B$1:$B$7,MATCH(C1529,Lists!$A$1:$A$7,0)),0)))</f>
      </c>
      <c r="I1529" s="22">
        <f>IF(A1529="",0,IF(YEAR(A1529)&lt;&gt;Properties!$C$5,0,N(D1529)*IFERROR(INDEX(Lists!$C$1:$C$7,MATCH(C1529,Lists!$A$1:$A$7,0)),0)))</f>
      </c>
      <c r="J1529" s="22">
        <f>IF(A1529="",0,IF(YEAR(A1529)&lt;&gt;Properties!$C$5,0,N(D1529)*IFERROR(INDEX(Lists!$D$1:$D$7,MATCH(C1529,Lists!$A$1:$A$7,0)),0)))</f>
      </c>
    </row>
    <row r="1530" spans="1:10" x14ac:dyDescent="0.25">
      <c r="A1530" s="11"/>
      <c r="B1530" s="19"/>
      <c r="C1530" s="19"/>
      <c r="D1530" s="23"/>
      <c r="E1530" s="19"/>
      <c r="F1530" s="13">
        <f>IF(B1530="","",IFERROR(INDEX(Leases!$B$2:$B$101,MATCH(B1530,Leases!$A$2:$A$101,0)),""))</f>
      </c>
      <c r="G1530" s="16">
        <f>IF(A1530="","",MONTH(A1530))</f>
      </c>
      <c r="H1530" s="22">
        <f>IF(A1530="",0,IF(YEAR(A1530)&lt;&gt;Properties!$C$5,0,N(D1530)*IFERROR(INDEX(Lists!$B$1:$B$7,MATCH(C1530,Lists!$A$1:$A$7,0)),0)))</f>
      </c>
      <c r="I1530" s="22">
        <f>IF(A1530="",0,IF(YEAR(A1530)&lt;&gt;Properties!$C$5,0,N(D1530)*IFERROR(INDEX(Lists!$C$1:$C$7,MATCH(C1530,Lists!$A$1:$A$7,0)),0)))</f>
      </c>
      <c r="J1530" s="22">
        <f>IF(A1530="",0,IF(YEAR(A1530)&lt;&gt;Properties!$C$5,0,N(D1530)*IFERROR(INDEX(Lists!$D$1:$D$7,MATCH(C1530,Lists!$A$1:$A$7,0)),0)))</f>
      </c>
    </row>
    <row r="1531" spans="1:10" x14ac:dyDescent="0.25">
      <c r="A1531" s="11"/>
      <c r="B1531" s="19"/>
      <c r="C1531" s="19"/>
      <c r="D1531" s="23"/>
      <c r="E1531" s="19"/>
      <c r="F1531" s="13">
        <f>IF(B1531="","",IFERROR(INDEX(Leases!$B$2:$B$101,MATCH(B1531,Leases!$A$2:$A$101,0)),""))</f>
      </c>
      <c r="G1531" s="16">
        <f>IF(A1531="","",MONTH(A1531))</f>
      </c>
      <c r="H1531" s="22">
        <f>IF(A1531="",0,IF(YEAR(A1531)&lt;&gt;Properties!$C$5,0,N(D1531)*IFERROR(INDEX(Lists!$B$1:$B$7,MATCH(C1531,Lists!$A$1:$A$7,0)),0)))</f>
      </c>
      <c r="I1531" s="22">
        <f>IF(A1531="",0,IF(YEAR(A1531)&lt;&gt;Properties!$C$5,0,N(D1531)*IFERROR(INDEX(Lists!$C$1:$C$7,MATCH(C1531,Lists!$A$1:$A$7,0)),0)))</f>
      </c>
      <c r="J1531" s="22">
        <f>IF(A1531="",0,IF(YEAR(A1531)&lt;&gt;Properties!$C$5,0,N(D1531)*IFERROR(INDEX(Lists!$D$1:$D$7,MATCH(C1531,Lists!$A$1:$A$7,0)),0)))</f>
      </c>
    </row>
    <row r="1532" spans="1:10" x14ac:dyDescent="0.25">
      <c r="A1532" s="11"/>
      <c r="B1532" s="19"/>
      <c r="C1532" s="19"/>
      <c r="D1532" s="23"/>
      <c r="E1532" s="19"/>
      <c r="F1532" s="13">
        <f>IF(B1532="","",IFERROR(INDEX(Leases!$B$2:$B$101,MATCH(B1532,Leases!$A$2:$A$101,0)),""))</f>
      </c>
      <c r="G1532" s="16">
        <f>IF(A1532="","",MONTH(A1532))</f>
      </c>
      <c r="H1532" s="22">
        <f>IF(A1532="",0,IF(YEAR(A1532)&lt;&gt;Properties!$C$5,0,N(D1532)*IFERROR(INDEX(Lists!$B$1:$B$7,MATCH(C1532,Lists!$A$1:$A$7,0)),0)))</f>
      </c>
      <c r="I1532" s="22">
        <f>IF(A1532="",0,IF(YEAR(A1532)&lt;&gt;Properties!$C$5,0,N(D1532)*IFERROR(INDEX(Lists!$C$1:$C$7,MATCH(C1532,Lists!$A$1:$A$7,0)),0)))</f>
      </c>
      <c r="J1532" s="22">
        <f>IF(A1532="",0,IF(YEAR(A1532)&lt;&gt;Properties!$C$5,0,N(D1532)*IFERROR(INDEX(Lists!$D$1:$D$7,MATCH(C1532,Lists!$A$1:$A$7,0)),0)))</f>
      </c>
    </row>
    <row r="1533" spans="1:10" x14ac:dyDescent="0.25">
      <c r="A1533" s="11"/>
      <c r="B1533" s="19"/>
      <c r="C1533" s="19"/>
      <c r="D1533" s="23"/>
      <c r="E1533" s="19"/>
      <c r="F1533" s="13">
        <f>IF(B1533="","",IFERROR(INDEX(Leases!$B$2:$B$101,MATCH(B1533,Leases!$A$2:$A$101,0)),""))</f>
      </c>
      <c r="G1533" s="16">
        <f>IF(A1533="","",MONTH(A1533))</f>
      </c>
      <c r="H1533" s="22">
        <f>IF(A1533="",0,IF(YEAR(A1533)&lt;&gt;Properties!$C$5,0,N(D1533)*IFERROR(INDEX(Lists!$B$1:$B$7,MATCH(C1533,Lists!$A$1:$A$7,0)),0)))</f>
      </c>
      <c r="I1533" s="22">
        <f>IF(A1533="",0,IF(YEAR(A1533)&lt;&gt;Properties!$C$5,0,N(D1533)*IFERROR(INDEX(Lists!$C$1:$C$7,MATCH(C1533,Lists!$A$1:$A$7,0)),0)))</f>
      </c>
      <c r="J1533" s="22">
        <f>IF(A1533="",0,IF(YEAR(A1533)&lt;&gt;Properties!$C$5,0,N(D1533)*IFERROR(INDEX(Lists!$D$1:$D$7,MATCH(C1533,Lists!$A$1:$A$7,0)),0)))</f>
      </c>
    </row>
    <row r="1534" spans="1:10" x14ac:dyDescent="0.25">
      <c r="A1534" s="11"/>
      <c r="B1534" s="19"/>
      <c r="C1534" s="19"/>
      <c r="D1534" s="23"/>
      <c r="E1534" s="19"/>
      <c r="F1534" s="13">
        <f>IF(B1534="","",IFERROR(INDEX(Leases!$B$2:$B$101,MATCH(B1534,Leases!$A$2:$A$101,0)),""))</f>
      </c>
      <c r="G1534" s="16">
        <f>IF(A1534="","",MONTH(A1534))</f>
      </c>
      <c r="H1534" s="22">
        <f>IF(A1534="",0,IF(YEAR(A1534)&lt;&gt;Properties!$C$5,0,N(D1534)*IFERROR(INDEX(Lists!$B$1:$B$7,MATCH(C1534,Lists!$A$1:$A$7,0)),0)))</f>
      </c>
      <c r="I1534" s="22">
        <f>IF(A1534="",0,IF(YEAR(A1534)&lt;&gt;Properties!$C$5,0,N(D1534)*IFERROR(INDEX(Lists!$C$1:$C$7,MATCH(C1534,Lists!$A$1:$A$7,0)),0)))</f>
      </c>
      <c r="J1534" s="22">
        <f>IF(A1534="",0,IF(YEAR(A1534)&lt;&gt;Properties!$C$5,0,N(D1534)*IFERROR(INDEX(Lists!$D$1:$D$7,MATCH(C1534,Lists!$A$1:$A$7,0)),0)))</f>
      </c>
    </row>
    <row r="1535" spans="1:10" x14ac:dyDescent="0.25">
      <c r="A1535" s="11"/>
      <c r="B1535" s="19"/>
      <c r="C1535" s="19"/>
      <c r="D1535" s="23"/>
      <c r="E1535" s="19"/>
      <c r="F1535" s="13">
        <f>IF(B1535="","",IFERROR(INDEX(Leases!$B$2:$B$101,MATCH(B1535,Leases!$A$2:$A$101,0)),""))</f>
      </c>
      <c r="G1535" s="16">
        <f>IF(A1535="","",MONTH(A1535))</f>
      </c>
      <c r="H1535" s="22">
        <f>IF(A1535="",0,IF(YEAR(A1535)&lt;&gt;Properties!$C$5,0,N(D1535)*IFERROR(INDEX(Lists!$B$1:$B$7,MATCH(C1535,Lists!$A$1:$A$7,0)),0)))</f>
      </c>
      <c r="I1535" s="22">
        <f>IF(A1535="",0,IF(YEAR(A1535)&lt;&gt;Properties!$C$5,0,N(D1535)*IFERROR(INDEX(Lists!$C$1:$C$7,MATCH(C1535,Lists!$A$1:$A$7,0)),0)))</f>
      </c>
      <c r="J1535" s="22">
        <f>IF(A1535="",0,IF(YEAR(A1535)&lt;&gt;Properties!$C$5,0,N(D1535)*IFERROR(INDEX(Lists!$D$1:$D$7,MATCH(C1535,Lists!$A$1:$A$7,0)),0)))</f>
      </c>
    </row>
    <row r="1536" spans="1:10" x14ac:dyDescent="0.25">
      <c r="A1536" s="11"/>
      <c r="B1536" s="19"/>
      <c r="C1536" s="19"/>
      <c r="D1536" s="23"/>
      <c r="E1536" s="19"/>
      <c r="F1536" s="13">
        <f>IF(B1536="","",IFERROR(INDEX(Leases!$B$2:$B$101,MATCH(B1536,Leases!$A$2:$A$101,0)),""))</f>
      </c>
      <c r="G1536" s="16">
        <f>IF(A1536="","",MONTH(A1536))</f>
      </c>
      <c r="H1536" s="22">
        <f>IF(A1536="",0,IF(YEAR(A1536)&lt;&gt;Properties!$C$5,0,N(D1536)*IFERROR(INDEX(Lists!$B$1:$B$7,MATCH(C1536,Lists!$A$1:$A$7,0)),0)))</f>
      </c>
      <c r="I1536" s="22">
        <f>IF(A1536="",0,IF(YEAR(A1536)&lt;&gt;Properties!$C$5,0,N(D1536)*IFERROR(INDEX(Lists!$C$1:$C$7,MATCH(C1536,Lists!$A$1:$A$7,0)),0)))</f>
      </c>
      <c r="J1536" s="22">
        <f>IF(A1536="",0,IF(YEAR(A1536)&lt;&gt;Properties!$C$5,0,N(D1536)*IFERROR(INDEX(Lists!$D$1:$D$7,MATCH(C1536,Lists!$A$1:$A$7,0)),0)))</f>
      </c>
    </row>
    <row r="1537" spans="1:10" x14ac:dyDescent="0.25">
      <c r="A1537" s="11"/>
      <c r="B1537" s="19"/>
      <c r="C1537" s="19"/>
      <c r="D1537" s="23"/>
      <c r="E1537" s="19"/>
      <c r="F1537" s="13">
        <f>IF(B1537="","",IFERROR(INDEX(Leases!$B$2:$B$101,MATCH(B1537,Leases!$A$2:$A$101,0)),""))</f>
      </c>
      <c r="G1537" s="16">
        <f>IF(A1537="","",MONTH(A1537))</f>
      </c>
      <c r="H1537" s="22">
        <f>IF(A1537="",0,IF(YEAR(A1537)&lt;&gt;Properties!$C$5,0,N(D1537)*IFERROR(INDEX(Lists!$B$1:$B$7,MATCH(C1537,Lists!$A$1:$A$7,0)),0)))</f>
      </c>
      <c r="I1537" s="22">
        <f>IF(A1537="",0,IF(YEAR(A1537)&lt;&gt;Properties!$C$5,0,N(D1537)*IFERROR(INDEX(Lists!$C$1:$C$7,MATCH(C1537,Lists!$A$1:$A$7,0)),0)))</f>
      </c>
      <c r="J1537" s="22">
        <f>IF(A1537="",0,IF(YEAR(A1537)&lt;&gt;Properties!$C$5,0,N(D1537)*IFERROR(INDEX(Lists!$D$1:$D$7,MATCH(C1537,Lists!$A$1:$A$7,0)),0)))</f>
      </c>
    </row>
    <row r="1538" spans="1:10" x14ac:dyDescent="0.25">
      <c r="A1538" s="11"/>
      <c r="B1538" s="19"/>
      <c r="C1538" s="19"/>
      <c r="D1538" s="23"/>
      <c r="E1538" s="19"/>
      <c r="F1538" s="13">
        <f>IF(B1538="","",IFERROR(INDEX(Leases!$B$2:$B$101,MATCH(B1538,Leases!$A$2:$A$101,0)),""))</f>
      </c>
      <c r="G1538" s="16">
        <f>IF(A1538="","",MONTH(A1538))</f>
      </c>
      <c r="H1538" s="22">
        <f>IF(A1538="",0,IF(YEAR(A1538)&lt;&gt;Properties!$C$5,0,N(D1538)*IFERROR(INDEX(Lists!$B$1:$B$7,MATCH(C1538,Lists!$A$1:$A$7,0)),0)))</f>
      </c>
      <c r="I1538" s="22">
        <f>IF(A1538="",0,IF(YEAR(A1538)&lt;&gt;Properties!$C$5,0,N(D1538)*IFERROR(INDEX(Lists!$C$1:$C$7,MATCH(C1538,Lists!$A$1:$A$7,0)),0)))</f>
      </c>
      <c r="J1538" s="22">
        <f>IF(A1538="",0,IF(YEAR(A1538)&lt;&gt;Properties!$C$5,0,N(D1538)*IFERROR(INDEX(Lists!$D$1:$D$7,MATCH(C1538,Lists!$A$1:$A$7,0)),0)))</f>
      </c>
    </row>
    <row r="1539" spans="1:10" x14ac:dyDescent="0.25">
      <c r="A1539" s="11"/>
      <c r="B1539" s="19"/>
      <c r="C1539" s="19"/>
      <c r="D1539" s="23"/>
      <c r="E1539" s="19"/>
      <c r="F1539" s="13">
        <f>IF(B1539="","",IFERROR(INDEX(Leases!$B$2:$B$101,MATCH(B1539,Leases!$A$2:$A$101,0)),""))</f>
      </c>
      <c r="G1539" s="16">
        <f>IF(A1539="","",MONTH(A1539))</f>
      </c>
      <c r="H1539" s="22">
        <f>IF(A1539="",0,IF(YEAR(A1539)&lt;&gt;Properties!$C$5,0,N(D1539)*IFERROR(INDEX(Lists!$B$1:$B$7,MATCH(C1539,Lists!$A$1:$A$7,0)),0)))</f>
      </c>
      <c r="I1539" s="22">
        <f>IF(A1539="",0,IF(YEAR(A1539)&lt;&gt;Properties!$C$5,0,N(D1539)*IFERROR(INDEX(Lists!$C$1:$C$7,MATCH(C1539,Lists!$A$1:$A$7,0)),0)))</f>
      </c>
      <c r="J1539" s="22">
        <f>IF(A1539="",0,IF(YEAR(A1539)&lt;&gt;Properties!$C$5,0,N(D1539)*IFERROR(INDEX(Lists!$D$1:$D$7,MATCH(C1539,Lists!$A$1:$A$7,0)),0)))</f>
      </c>
    </row>
    <row r="1540" spans="1:10" x14ac:dyDescent="0.25">
      <c r="A1540" s="11"/>
      <c r="B1540" s="19"/>
      <c r="C1540" s="19"/>
      <c r="D1540" s="23"/>
      <c r="E1540" s="19"/>
      <c r="F1540" s="13">
        <f>IF(B1540="","",IFERROR(INDEX(Leases!$B$2:$B$101,MATCH(B1540,Leases!$A$2:$A$101,0)),""))</f>
      </c>
      <c r="G1540" s="16">
        <f>IF(A1540="","",MONTH(A1540))</f>
      </c>
      <c r="H1540" s="22">
        <f>IF(A1540="",0,IF(YEAR(A1540)&lt;&gt;Properties!$C$5,0,N(D1540)*IFERROR(INDEX(Lists!$B$1:$B$7,MATCH(C1540,Lists!$A$1:$A$7,0)),0)))</f>
      </c>
      <c r="I1540" s="22">
        <f>IF(A1540="",0,IF(YEAR(A1540)&lt;&gt;Properties!$C$5,0,N(D1540)*IFERROR(INDEX(Lists!$C$1:$C$7,MATCH(C1540,Lists!$A$1:$A$7,0)),0)))</f>
      </c>
      <c r="J1540" s="22">
        <f>IF(A1540="",0,IF(YEAR(A1540)&lt;&gt;Properties!$C$5,0,N(D1540)*IFERROR(INDEX(Lists!$D$1:$D$7,MATCH(C1540,Lists!$A$1:$A$7,0)),0)))</f>
      </c>
    </row>
    <row r="1541" spans="1:10" x14ac:dyDescent="0.25">
      <c r="A1541" s="11"/>
      <c r="B1541" s="19"/>
      <c r="C1541" s="19"/>
      <c r="D1541" s="23"/>
      <c r="E1541" s="19"/>
      <c r="F1541" s="13">
        <f>IF(B1541="","",IFERROR(INDEX(Leases!$B$2:$B$101,MATCH(B1541,Leases!$A$2:$A$101,0)),""))</f>
      </c>
      <c r="G1541" s="16">
        <f>IF(A1541="","",MONTH(A1541))</f>
      </c>
      <c r="H1541" s="22">
        <f>IF(A1541="",0,IF(YEAR(A1541)&lt;&gt;Properties!$C$5,0,N(D1541)*IFERROR(INDEX(Lists!$B$1:$B$7,MATCH(C1541,Lists!$A$1:$A$7,0)),0)))</f>
      </c>
      <c r="I1541" s="22">
        <f>IF(A1541="",0,IF(YEAR(A1541)&lt;&gt;Properties!$C$5,0,N(D1541)*IFERROR(INDEX(Lists!$C$1:$C$7,MATCH(C1541,Lists!$A$1:$A$7,0)),0)))</f>
      </c>
      <c r="J1541" s="22">
        <f>IF(A1541="",0,IF(YEAR(A1541)&lt;&gt;Properties!$C$5,0,N(D1541)*IFERROR(INDEX(Lists!$D$1:$D$7,MATCH(C1541,Lists!$A$1:$A$7,0)),0)))</f>
      </c>
    </row>
    <row r="1542" spans="1:10" x14ac:dyDescent="0.25">
      <c r="A1542" s="11"/>
      <c r="B1542" s="19"/>
      <c r="C1542" s="19"/>
      <c r="D1542" s="23"/>
      <c r="E1542" s="19"/>
      <c r="F1542" s="13">
        <f>IF(B1542="","",IFERROR(INDEX(Leases!$B$2:$B$101,MATCH(B1542,Leases!$A$2:$A$101,0)),""))</f>
      </c>
      <c r="G1542" s="16">
        <f>IF(A1542="","",MONTH(A1542))</f>
      </c>
      <c r="H1542" s="22">
        <f>IF(A1542="",0,IF(YEAR(A1542)&lt;&gt;Properties!$C$5,0,N(D1542)*IFERROR(INDEX(Lists!$B$1:$B$7,MATCH(C1542,Lists!$A$1:$A$7,0)),0)))</f>
      </c>
      <c r="I1542" s="22">
        <f>IF(A1542="",0,IF(YEAR(A1542)&lt;&gt;Properties!$C$5,0,N(D1542)*IFERROR(INDEX(Lists!$C$1:$C$7,MATCH(C1542,Lists!$A$1:$A$7,0)),0)))</f>
      </c>
      <c r="J1542" s="22">
        <f>IF(A1542="",0,IF(YEAR(A1542)&lt;&gt;Properties!$C$5,0,N(D1542)*IFERROR(INDEX(Lists!$D$1:$D$7,MATCH(C1542,Lists!$A$1:$A$7,0)),0)))</f>
      </c>
    </row>
    <row r="1543" spans="1:10" x14ac:dyDescent="0.25">
      <c r="A1543" s="11"/>
      <c r="B1543" s="19"/>
      <c r="C1543" s="19"/>
      <c r="D1543" s="23"/>
      <c r="E1543" s="19"/>
      <c r="F1543" s="13">
        <f>IF(B1543="","",IFERROR(INDEX(Leases!$B$2:$B$101,MATCH(B1543,Leases!$A$2:$A$101,0)),""))</f>
      </c>
      <c r="G1543" s="16">
        <f>IF(A1543="","",MONTH(A1543))</f>
      </c>
      <c r="H1543" s="22">
        <f>IF(A1543="",0,IF(YEAR(A1543)&lt;&gt;Properties!$C$5,0,N(D1543)*IFERROR(INDEX(Lists!$B$1:$B$7,MATCH(C1543,Lists!$A$1:$A$7,0)),0)))</f>
      </c>
      <c r="I1543" s="22">
        <f>IF(A1543="",0,IF(YEAR(A1543)&lt;&gt;Properties!$C$5,0,N(D1543)*IFERROR(INDEX(Lists!$C$1:$C$7,MATCH(C1543,Lists!$A$1:$A$7,0)),0)))</f>
      </c>
      <c r="J1543" s="22">
        <f>IF(A1543="",0,IF(YEAR(A1543)&lt;&gt;Properties!$C$5,0,N(D1543)*IFERROR(INDEX(Lists!$D$1:$D$7,MATCH(C1543,Lists!$A$1:$A$7,0)),0)))</f>
      </c>
    </row>
    <row r="1544" spans="1:10" x14ac:dyDescent="0.25">
      <c r="A1544" s="11"/>
      <c r="B1544" s="19"/>
      <c r="C1544" s="19"/>
      <c r="D1544" s="23"/>
      <c r="E1544" s="19"/>
      <c r="F1544" s="13">
        <f>IF(B1544="","",IFERROR(INDEX(Leases!$B$2:$B$101,MATCH(B1544,Leases!$A$2:$A$101,0)),""))</f>
      </c>
      <c r="G1544" s="16">
        <f>IF(A1544="","",MONTH(A1544))</f>
      </c>
      <c r="H1544" s="22">
        <f>IF(A1544="",0,IF(YEAR(A1544)&lt;&gt;Properties!$C$5,0,N(D1544)*IFERROR(INDEX(Lists!$B$1:$B$7,MATCH(C1544,Lists!$A$1:$A$7,0)),0)))</f>
      </c>
      <c r="I1544" s="22">
        <f>IF(A1544="",0,IF(YEAR(A1544)&lt;&gt;Properties!$C$5,0,N(D1544)*IFERROR(INDEX(Lists!$C$1:$C$7,MATCH(C1544,Lists!$A$1:$A$7,0)),0)))</f>
      </c>
      <c r="J1544" s="22">
        <f>IF(A1544="",0,IF(YEAR(A1544)&lt;&gt;Properties!$C$5,0,N(D1544)*IFERROR(INDEX(Lists!$D$1:$D$7,MATCH(C1544,Lists!$A$1:$A$7,0)),0)))</f>
      </c>
    </row>
    <row r="1545" spans="1:10" x14ac:dyDescent="0.25">
      <c r="A1545" s="11"/>
      <c r="B1545" s="19"/>
      <c r="C1545" s="19"/>
      <c r="D1545" s="23"/>
      <c r="E1545" s="19"/>
      <c r="F1545" s="13">
        <f>IF(B1545="","",IFERROR(INDEX(Leases!$B$2:$B$101,MATCH(B1545,Leases!$A$2:$A$101,0)),""))</f>
      </c>
      <c r="G1545" s="16">
        <f>IF(A1545="","",MONTH(A1545))</f>
      </c>
      <c r="H1545" s="22">
        <f>IF(A1545="",0,IF(YEAR(A1545)&lt;&gt;Properties!$C$5,0,N(D1545)*IFERROR(INDEX(Lists!$B$1:$B$7,MATCH(C1545,Lists!$A$1:$A$7,0)),0)))</f>
      </c>
      <c r="I1545" s="22">
        <f>IF(A1545="",0,IF(YEAR(A1545)&lt;&gt;Properties!$C$5,0,N(D1545)*IFERROR(INDEX(Lists!$C$1:$C$7,MATCH(C1545,Lists!$A$1:$A$7,0)),0)))</f>
      </c>
      <c r="J1545" s="22">
        <f>IF(A1545="",0,IF(YEAR(A1545)&lt;&gt;Properties!$C$5,0,N(D1545)*IFERROR(INDEX(Lists!$D$1:$D$7,MATCH(C1545,Lists!$A$1:$A$7,0)),0)))</f>
      </c>
    </row>
    <row r="1546" spans="1:10" x14ac:dyDescent="0.25">
      <c r="A1546" s="11"/>
      <c r="B1546" s="19"/>
      <c r="C1546" s="19"/>
      <c r="D1546" s="23"/>
      <c r="E1546" s="19"/>
      <c r="F1546" s="13">
        <f>IF(B1546="","",IFERROR(INDEX(Leases!$B$2:$B$101,MATCH(B1546,Leases!$A$2:$A$101,0)),""))</f>
      </c>
      <c r="G1546" s="16">
        <f>IF(A1546="","",MONTH(A1546))</f>
      </c>
      <c r="H1546" s="22">
        <f>IF(A1546="",0,IF(YEAR(A1546)&lt;&gt;Properties!$C$5,0,N(D1546)*IFERROR(INDEX(Lists!$B$1:$B$7,MATCH(C1546,Lists!$A$1:$A$7,0)),0)))</f>
      </c>
      <c r="I1546" s="22">
        <f>IF(A1546="",0,IF(YEAR(A1546)&lt;&gt;Properties!$C$5,0,N(D1546)*IFERROR(INDEX(Lists!$C$1:$C$7,MATCH(C1546,Lists!$A$1:$A$7,0)),0)))</f>
      </c>
      <c r="J1546" s="22">
        <f>IF(A1546="",0,IF(YEAR(A1546)&lt;&gt;Properties!$C$5,0,N(D1546)*IFERROR(INDEX(Lists!$D$1:$D$7,MATCH(C1546,Lists!$A$1:$A$7,0)),0)))</f>
      </c>
    </row>
    <row r="1547" spans="1:10" x14ac:dyDescent="0.25">
      <c r="A1547" s="11"/>
      <c r="B1547" s="19"/>
      <c r="C1547" s="19"/>
      <c r="D1547" s="23"/>
      <c r="E1547" s="19"/>
      <c r="F1547" s="13">
        <f>IF(B1547="","",IFERROR(INDEX(Leases!$B$2:$B$101,MATCH(B1547,Leases!$A$2:$A$101,0)),""))</f>
      </c>
      <c r="G1547" s="16">
        <f>IF(A1547="","",MONTH(A1547))</f>
      </c>
      <c r="H1547" s="22">
        <f>IF(A1547="",0,IF(YEAR(A1547)&lt;&gt;Properties!$C$5,0,N(D1547)*IFERROR(INDEX(Lists!$B$1:$B$7,MATCH(C1547,Lists!$A$1:$A$7,0)),0)))</f>
      </c>
      <c r="I1547" s="22">
        <f>IF(A1547="",0,IF(YEAR(A1547)&lt;&gt;Properties!$C$5,0,N(D1547)*IFERROR(INDEX(Lists!$C$1:$C$7,MATCH(C1547,Lists!$A$1:$A$7,0)),0)))</f>
      </c>
      <c r="J1547" s="22">
        <f>IF(A1547="",0,IF(YEAR(A1547)&lt;&gt;Properties!$C$5,0,N(D1547)*IFERROR(INDEX(Lists!$D$1:$D$7,MATCH(C1547,Lists!$A$1:$A$7,0)),0)))</f>
      </c>
    </row>
    <row r="1548" spans="1:10" x14ac:dyDescent="0.25">
      <c r="A1548" s="11"/>
      <c r="B1548" s="19"/>
      <c r="C1548" s="19"/>
      <c r="D1548" s="23"/>
      <c r="E1548" s="19"/>
      <c r="F1548" s="13">
        <f>IF(B1548="","",IFERROR(INDEX(Leases!$B$2:$B$101,MATCH(B1548,Leases!$A$2:$A$101,0)),""))</f>
      </c>
      <c r="G1548" s="16">
        <f>IF(A1548="","",MONTH(A1548))</f>
      </c>
      <c r="H1548" s="22">
        <f>IF(A1548="",0,IF(YEAR(A1548)&lt;&gt;Properties!$C$5,0,N(D1548)*IFERROR(INDEX(Lists!$B$1:$B$7,MATCH(C1548,Lists!$A$1:$A$7,0)),0)))</f>
      </c>
      <c r="I1548" s="22">
        <f>IF(A1548="",0,IF(YEAR(A1548)&lt;&gt;Properties!$C$5,0,N(D1548)*IFERROR(INDEX(Lists!$C$1:$C$7,MATCH(C1548,Lists!$A$1:$A$7,0)),0)))</f>
      </c>
      <c r="J1548" s="22">
        <f>IF(A1548="",0,IF(YEAR(A1548)&lt;&gt;Properties!$C$5,0,N(D1548)*IFERROR(INDEX(Lists!$D$1:$D$7,MATCH(C1548,Lists!$A$1:$A$7,0)),0)))</f>
      </c>
    </row>
    <row r="1549" spans="1:10" x14ac:dyDescent="0.25">
      <c r="A1549" s="11"/>
      <c r="B1549" s="19"/>
      <c r="C1549" s="19"/>
      <c r="D1549" s="23"/>
      <c r="E1549" s="19"/>
      <c r="F1549" s="13">
        <f>IF(B1549="","",IFERROR(INDEX(Leases!$B$2:$B$101,MATCH(B1549,Leases!$A$2:$A$101,0)),""))</f>
      </c>
      <c r="G1549" s="16">
        <f>IF(A1549="","",MONTH(A1549))</f>
      </c>
      <c r="H1549" s="22">
        <f>IF(A1549="",0,IF(YEAR(A1549)&lt;&gt;Properties!$C$5,0,N(D1549)*IFERROR(INDEX(Lists!$B$1:$B$7,MATCH(C1549,Lists!$A$1:$A$7,0)),0)))</f>
      </c>
      <c r="I1549" s="22">
        <f>IF(A1549="",0,IF(YEAR(A1549)&lt;&gt;Properties!$C$5,0,N(D1549)*IFERROR(INDEX(Lists!$C$1:$C$7,MATCH(C1549,Lists!$A$1:$A$7,0)),0)))</f>
      </c>
      <c r="J1549" s="22">
        <f>IF(A1549="",0,IF(YEAR(A1549)&lt;&gt;Properties!$C$5,0,N(D1549)*IFERROR(INDEX(Lists!$D$1:$D$7,MATCH(C1549,Lists!$A$1:$A$7,0)),0)))</f>
      </c>
    </row>
    <row r="1550" spans="1:10" x14ac:dyDescent="0.25">
      <c r="A1550" s="11"/>
      <c r="B1550" s="19"/>
      <c r="C1550" s="19"/>
      <c r="D1550" s="23"/>
      <c r="E1550" s="19"/>
      <c r="F1550" s="13">
        <f>IF(B1550="","",IFERROR(INDEX(Leases!$B$2:$B$101,MATCH(B1550,Leases!$A$2:$A$101,0)),""))</f>
      </c>
      <c r="G1550" s="16">
        <f>IF(A1550="","",MONTH(A1550))</f>
      </c>
      <c r="H1550" s="22">
        <f>IF(A1550="",0,IF(YEAR(A1550)&lt;&gt;Properties!$C$5,0,N(D1550)*IFERROR(INDEX(Lists!$B$1:$B$7,MATCH(C1550,Lists!$A$1:$A$7,0)),0)))</f>
      </c>
      <c r="I1550" s="22">
        <f>IF(A1550="",0,IF(YEAR(A1550)&lt;&gt;Properties!$C$5,0,N(D1550)*IFERROR(INDEX(Lists!$C$1:$C$7,MATCH(C1550,Lists!$A$1:$A$7,0)),0)))</f>
      </c>
      <c r="J1550" s="22">
        <f>IF(A1550="",0,IF(YEAR(A1550)&lt;&gt;Properties!$C$5,0,N(D1550)*IFERROR(INDEX(Lists!$D$1:$D$7,MATCH(C1550,Lists!$A$1:$A$7,0)),0)))</f>
      </c>
    </row>
    <row r="1551" spans="1:10" x14ac:dyDescent="0.25">
      <c r="A1551" s="11"/>
      <c r="B1551" s="19"/>
      <c r="C1551" s="19"/>
      <c r="D1551" s="23"/>
      <c r="E1551" s="19"/>
      <c r="F1551" s="13">
        <f>IF(B1551="","",IFERROR(INDEX(Leases!$B$2:$B$101,MATCH(B1551,Leases!$A$2:$A$101,0)),""))</f>
      </c>
      <c r="G1551" s="16">
        <f>IF(A1551="","",MONTH(A1551))</f>
      </c>
      <c r="H1551" s="22">
        <f>IF(A1551="",0,IF(YEAR(A1551)&lt;&gt;Properties!$C$5,0,N(D1551)*IFERROR(INDEX(Lists!$B$1:$B$7,MATCH(C1551,Lists!$A$1:$A$7,0)),0)))</f>
      </c>
      <c r="I1551" s="22">
        <f>IF(A1551="",0,IF(YEAR(A1551)&lt;&gt;Properties!$C$5,0,N(D1551)*IFERROR(INDEX(Lists!$C$1:$C$7,MATCH(C1551,Lists!$A$1:$A$7,0)),0)))</f>
      </c>
      <c r="J1551" s="22">
        <f>IF(A1551="",0,IF(YEAR(A1551)&lt;&gt;Properties!$C$5,0,N(D1551)*IFERROR(INDEX(Lists!$D$1:$D$7,MATCH(C1551,Lists!$A$1:$A$7,0)),0)))</f>
      </c>
    </row>
    <row r="1552" spans="1:10" x14ac:dyDescent="0.25">
      <c r="A1552" s="11"/>
      <c r="B1552" s="19"/>
      <c r="C1552" s="19"/>
      <c r="D1552" s="23"/>
      <c r="E1552" s="19"/>
      <c r="F1552" s="13">
        <f>IF(B1552="","",IFERROR(INDEX(Leases!$B$2:$B$101,MATCH(B1552,Leases!$A$2:$A$101,0)),""))</f>
      </c>
      <c r="G1552" s="16">
        <f>IF(A1552="","",MONTH(A1552))</f>
      </c>
      <c r="H1552" s="22">
        <f>IF(A1552="",0,IF(YEAR(A1552)&lt;&gt;Properties!$C$5,0,N(D1552)*IFERROR(INDEX(Lists!$B$1:$B$7,MATCH(C1552,Lists!$A$1:$A$7,0)),0)))</f>
      </c>
      <c r="I1552" s="22">
        <f>IF(A1552="",0,IF(YEAR(A1552)&lt;&gt;Properties!$C$5,0,N(D1552)*IFERROR(INDEX(Lists!$C$1:$C$7,MATCH(C1552,Lists!$A$1:$A$7,0)),0)))</f>
      </c>
      <c r="J1552" s="22">
        <f>IF(A1552="",0,IF(YEAR(A1552)&lt;&gt;Properties!$C$5,0,N(D1552)*IFERROR(INDEX(Lists!$D$1:$D$7,MATCH(C1552,Lists!$A$1:$A$7,0)),0)))</f>
      </c>
    </row>
    <row r="1553" spans="1:10" x14ac:dyDescent="0.25">
      <c r="A1553" s="11"/>
      <c r="B1553" s="19"/>
      <c r="C1553" s="19"/>
      <c r="D1553" s="23"/>
      <c r="E1553" s="19"/>
      <c r="F1553" s="13">
        <f>IF(B1553="","",IFERROR(INDEX(Leases!$B$2:$B$101,MATCH(B1553,Leases!$A$2:$A$101,0)),""))</f>
      </c>
      <c r="G1553" s="16">
        <f>IF(A1553="","",MONTH(A1553))</f>
      </c>
      <c r="H1553" s="22">
        <f>IF(A1553="",0,IF(YEAR(A1553)&lt;&gt;Properties!$C$5,0,N(D1553)*IFERROR(INDEX(Lists!$B$1:$B$7,MATCH(C1553,Lists!$A$1:$A$7,0)),0)))</f>
      </c>
      <c r="I1553" s="22">
        <f>IF(A1553="",0,IF(YEAR(A1553)&lt;&gt;Properties!$C$5,0,N(D1553)*IFERROR(INDEX(Lists!$C$1:$C$7,MATCH(C1553,Lists!$A$1:$A$7,0)),0)))</f>
      </c>
      <c r="J1553" s="22">
        <f>IF(A1553="",0,IF(YEAR(A1553)&lt;&gt;Properties!$C$5,0,N(D1553)*IFERROR(INDEX(Lists!$D$1:$D$7,MATCH(C1553,Lists!$A$1:$A$7,0)),0)))</f>
      </c>
    </row>
    <row r="1554" spans="1:10" x14ac:dyDescent="0.25">
      <c r="A1554" s="11"/>
      <c r="B1554" s="19"/>
      <c r="C1554" s="19"/>
      <c r="D1554" s="23"/>
      <c r="E1554" s="19"/>
      <c r="F1554" s="13">
        <f>IF(B1554="","",IFERROR(INDEX(Leases!$B$2:$B$101,MATCH(B1554,Leases!$A$2:$A$101,0)),""))</f>
      </c>
      <c r="G1554" s="16">
        <f>IF(A1554="","",MONTH(A1554))</f>
      </c>
      <c r="H1554" s="22">
        <f>IF(A1554="",0,IF(YEAR(A1554)&lt;&gt;Properties!$C$5,0,N(D1554)*IFERROR(INDEX(Lists!$B$1:$B$7,MATCH(C1554,Lists!$A$1:$A$7,0)),0)))</f>
      </c>
      <c r="I1554" s="22">
        <f>IF(A1554="",0,IF(YEAR(A1554)&lt;&gt;Properties!$C$5,0,N(D1554)*IFERROR(INDEX(Lists!$C$1:$C$7,MATCH(C1554,Lists!$A$1:$A$7,0)),0)))</f>
      </c>
      <c r="J1554" s="22">
        <f>IF(A1554="",0,IF(YEAR(A1554)&lt;&gt;Properties!$C$5,0,N(D1554)*IFERROR(INDEX(Lists!$D$1:$D$7,MATCH(C1554,Lists!$A$1:$A$7,0)),0)))</f>
      </c>
    </row>
    <row r="1555" spans="1:10" x14ac:dyDescent="0.25">
      <c r="A1555" s="11"/>
      <c r="B1555" s="19"/>
      <c r="C1555" s="19"/>
      <c r="D1555" s="23"/>
      <c r="E1555" s="19"/>
      <c r="F1555" s="13">
        <f>IF(B1555="","",IFERROR(INDEX(Leases!$B$2:$B$101,MATCH(B1555,Leases!$A$2:$A$101,0)),""))</f>
      </c>
      <c r="G1555" s="16">
        <f>IF(A1555="","",MONTH(A1555))</f>
      </c>
      <c r="H1555" s="22">
        <f>IF(A1555="",0,IF(YEAR(A1555)&lt;&gt;Properties!$C$5,0,N(D1555)*IFERROR(INDEX(Lists!$B$1:$B$7,MATCH(C1555,Lists!$A$1:$A$7,0)),0)))</f>
      </c>
      <c r="I1555" s="22">
        <f>IF(A1555="",0,IF(YEAR(A1555)&lt;&gt;Properties!$C$5,0,N(D1555)*IFERROR(INDEX(Lists!$C$1:$C$7,MATCH(C1555,Lists!$A$1:$A$7,0)),0)))</f>
      </c>
      <c r="J1555" s="22">
        <f>IF(A1555="",0,IF(YEAR(A1555)&lt;&gt;Properties!$C$5,0,N(D1555)*IFERROR(INDEX(Lists!$D$1:$D$7,MATCH(C1555,Lists!$A$1:$A$7,0)),0)))</f>
      </c>
    </row>
    <row r="1556" spans="1:10" x14ac:dyDescent="0.25">
      <c r="A1556" s="11"/>
      <c r="B1556" s="19"/>
      <c r="C1556" s="19"/>
      <c r="D1556" s="23"/>
      <c r="E1556" s="19"/>
      <c r="F1556" s="13">
        <f>IF(B1556="","",IFERROR(INDEX(Leases!$B$2:$B$101,MATCH(B1556,Leases!$A$2:$A$101,0)),""))</f>
      </c>
      <c r="G1556" s="16">
        <f>IF(A1556="","",MONTH(A1556))</f>
      </c>
      <c r="H1556" s="22">
        <f>IF(A1556="",0,IF(YEAR(A1556)&lt;&gt;Properties!$C$5,0,N(D1556)*IFERROR(INDEX(Lists!$B$1:$B$7,MATCH(C1556,Lists!$A$1:$A$7,0)),0)))</f>
      </c>
      <c r="I1556" s="22">
        <f>IF(A1556="",0,IF(YEAR(A1556)&lt;&gt;Properties!$C$5,0,N(D1556)*IFERROR(INDEX(Lists!$C$1:$C$7,MATCH(C1556,Lists!$A$1:$A$7,0)),0)))</f>
      </c>
      <c r="J1556" s="22">
        <f>IF(A1556="",0,IF(YEAR(A1556)&lt;&gt;Properties!$C$5,0,N(D1556)*IFERROR(INDEX(Lists!$D$1:$D$7,MATCH(C1556,Lists!$A$1:$A$7,0)),0)))</f>
      </c>
    </row>
    <row r="1557" spans="1:10" x14ac:dyDescent="0.25">
      <c r="A1557" s="11"/>
      <c r="B1557" s="19"/>
      <c r="C1557" s="19"/>
      <c r="D1557" s="23"/>
      <c r="E1557" s="19"/>
      <c r="F1557" s="13">
        <f>IF(B1557="","",IFERROR(INDEX(Leases!$B$2:$B$101,MATCH(B1557,Leases!$A$2:$A$101,0)),""))</f>
      </c>
      <c r="G1557" s="16">
        <f>IF(A1557="","",MONTH(A1557))</f>
      </c>
      <c r="H1557" s="22">
        <f>IF(A1557="",0,IF(YEAR(A1557)&lt;&gt;Properties!$C$5,0,N(D1557)*IFERROR(INDEX(Lists!$B$1:$B$7,MATCH(C1557,Lists!$A$1:$A$7,0)),0)))</f>
      </c>
      <c r="I1557" s="22">
        <f>IF(A1557="",0,IF(YEAR(A1557)&lt;&gt;Properties!$C$5,0,N(D1557)*IFERROR(INDEX(Lists!$C$1:$C$7,MATCH(C1557,Lists!$A$1:$A$7,0)),0)))</f>
      </c>
      <c r="J1557" s="22">
        <f>IF(A1557="",0,IF(YEAR(A1557)&lt;&gt;Properties!$C$5,0,N(D1557)*IFERROR(INDEX(Lists!$D$1:$D$7,MATCH(C1557,Lists!$A$1:$A$7,0)),0)))</f>
      </c>
    </row>
    <row r="1558" spans="1:10" x14ac:dyDescent="0.25">
      <c r="A1558" s="11"/>
      <c r="B1558" s="19"/>
      <c r="C1558" s="19"/>
      <c r="D1558" s="23"/>
      <c r="E1558" s="19"/>
      <c r="F1558" s="13">
        <f>IF(B1558="","",IFERROR(INDEX(Leases!$B$2:$B$101,MATCH(B1558,Leases!$A$2:$A$101,0)),""))</f>
      </c>
      <c r="G1558" s="16">
        <f>IF(A1558="","",MONTH(A1558))</f>
      </c>
      <c r="H1558" s="22">
        <f>IF(A1558="",0,IF(YEAR(A1558)&lt;&gt;Properties!$C$5,0,N(D1558)*IFERROR(INDEX(Lists!$B$1:$B$7,MATCH(C1558,Lists!$A$1:$A$7,0)),0)))</f>
      </c>
      <c r="I1558" s="22">
        <f>IF(A1558="",0,IF(YEAR(A1558)&lt;&gt;Properties!$C$5,0,N(D1558)*IFERROR(INDEX(Lists!$C$1:$C$7,MATCH(C1558,Lists!$A$1:$A$7,0)),0)))</f>
      </c>
      <c r="J1558" s="22">
        <f>IF(A1558="",0,IF(YEAR(A1558)&lt;&gt;Properties!$C$5,0,N(D1558)*IFERROR(INDEX(Lists!$D$1:$D$7,MATCH(C1558,Lists!$A$1:$A$7,0)),0)))</f>
      </c>
    </row>
    <row r="1559" spans="1:10" x14ac:dyDescent="0.25">
      <c r="A1559" s="11"/>
      <c r="B1559" s="19"/>
      <c r="C1559" s="19"/>
      <c r="D1559" s="23"/>
      <c r="E1559" s="19"/>
      <c r="F1559" s="13">
        <f>IF(B1559="","",IFERROR(INDEX(Leases!$B$2:$B$101,MATCH(B1559,Leases!$A$2:$A$101,0)),""))</f>
      </c>
      <c r="G1559" s="16">
        <f>IF(A1559="","",MONTH(A1559))</f>
      </c>
      <c r="H1559" s="22">
        <f>IF(A1559="",0,IF(YEAR(A1559)&lt;&gt;Properties!$C$5,0,N(D1559)*IFERROR(INDEX(Lists!$B$1:$B$7,MATCH(C1559,Lists!$A$1:$A$7,0)),0)))</f>
      </c>
      <c r="I1559" s="22">
        <f>IF(A1559="",0,IF(YEAR(A1559)&lt;&gt;Properties!$C$5,0,N(D1559)*IFERROR(INDEX(Lists!$C$1:$C$7,MATCH(C1559,Lists!$A$1:$A$7,0)),0)))</f>
      </c>
      <c r="J1559" s="22">
        <f>IF(A1559="",0,IF(YEAR(A1559)&lt;&gt;Properties!$C$5,0,N(D1559)*IFERROR(INDEX(Lists!$D$1:$D$7,MATCH(C1559,Lists!$A$1:$A$7,0)),0)))</f>
      </c>
    </row>
    <row r="1560" spans="1:10" x14ac:dyDescent="0.25">
      <c r="A1560" s="11"/>
      <c r="B1560" s="19"/>
      <c r="C1560" s="19"/>
      <c r="D1560" s="23"/>
      <c r="E1560" s="19"/>
      <c r="F1560" s="13">
        <f>IF(B1560="","",IFERROR(INDEX(Leases!$B$2:$B$101,MATCH(B1560,Leases!$A$2:$A$101,0)),""))</f>
      </c>
      <c r="G1560" s="16">
        <f>IF(A1560="","",MONTH(A1560))</f>
      </c>
      <c r="H1560" s="22">
        <f>IF(A1560="",0,IF(YEAR(A1560)&lt;&gt;Properties!$C$5,0,N(D1560)*IFERROR(INDEX(Lists!$B$1:$B$7,MATCH(C1560,Lists!$A$1:$A$7,0)),0)))</f>
      </c>
      <c r="I1560" s="22">
        <f>IF(A1560="",0,IF(YEAR(A1560)&lt;&gt;Properties!$C$5,0,N(D1560)*IFERROR(INDEX(Lists!$C$1:$C$7,MATCH(C1560,Lists!$A$1:$A$7,0)),0)))</f>
      </c>
      <c r="J1560" s="22">
        <f>IF(A1560="",0,IF(YEAR(A1560)&lt;&gt;Properties!$C$5,0,N(D1560)*IFERROR(INDEX(Lists!$D$1:$D$7,MATCH(C1560,Lists!$A$1:$A$7,0)),0)))</f>
      </c>
    </row>
    <row r="1561" spans="1:10" x14ac:dyDescent="0.25">
      <c r="A1561" s="11"/>
      <c r="B1561" s="19"/>
      <c r="C1561" s="19"/>
      <c r="D1561" s="23"/>
      <c r="E1561" s="19"/>
      <c r="F1561" s="13">
        <f>IF(B1561="","",IFERROR(INDEX(Leases!$B$2:$B$101,MATCH(B1561,Leases!$A$2:$A$101,0)),""))</f>
      </c>
      <c r="G1561" s="16">
        <f>IF(A1561="","",MONTH(A1561))</f>
      </c>
      <c r="H1561" s="22">
        <f>IF(A1561="",0,IF(YEAR(A1561)&lt;&gt;Properties!$C$5,0,N(D1561)*IFERROR(INDEX(Lists!$B$1:$B$7,MATCH(C1561,Lists!$A$1:$A$7,0)),0)))</f>
      </c>
      <c r="I1561" s="22">
        <f>IF(A1561="",0,IF(YEAR(A1561)&lt;&gt;Properties!$C$5,0,N(D1561)*IFERROR(INDEX(Lists!$C$1:$C$7,MATCH(C1561,Lists!$A$1:$A$7,0)),0)))</f>
      </c>
      <c r="J1561" s="22">
        <f>IF(A1561="",0,IF(YEAR(A1561)&lt;&gt;Properties!$C$5,0,N(D1561)*IFERROR(INDEX(Lists!$D$1:$D$7,MATCH(C1561,Lists!$A$1:$A$7,0)),0)))</f>
      </c>
    </row>
    <row r="1562" spans="1:10" x14ac:dyDescent="0.25">
      <c r="A1562" s="11"/>
      <c r="B1562" s="19"/>
      <c r="C1562" s="19"/>
      <c r="D1562" s="23"/>
      <c r="E1562" s="19"/>
      <c r="F1562" s="13">
        <f>IF(B1562="","",IFERROR(INDEX(Leases!$B$2:$B$101,MATCH(B1562,Leases!$A$2:$A$101,0)),""))</f>
      </c>
      <c r="G1562" s="16">
        <f>IF(A1562="","",MONTH(A1562))</f>
      </c>
      <c r="H1562" s="22">
        <f>IF(A1562="",0,IF(YEAR(A1562)&lt;&gt;Properties!$C$5,0,N(D1562)*IFERROR(INDEX(Lists!$B$1:$B$7,MATCH(C1562,Lists!$A$1:$A$7,0)),0)))</f>
      </c>
      <c r="I1562" s="22">
        <f>IF(A1562="",0,IF(YEAR(A1562)&lt;&gt;Properties!$C$5,0,N(D1562)*IFERROR(INDEX(Lists!$C$1:$C$7,MATCH(C1562,Lists!$A$1:$A$7,0)),0)))</f>
      </c>
      <c r="J1562" s="22">
        <f>IF(A1562="",0,IF(YEAR(A1562)&lt;&gt;Properties!$C$5,0,N(D1562)*IFERROR(INDEX(Lists!$D$1:$D$7,MATCH(C1562,Lists!$A$1:$A$7,0)),0)))</f>
      </c>
    </row>
    <row r="1563" spans="1:10" x14ac:dyDescent="0.25">
      <c r="A1563" s="11"/>
      <c r="B1563" s="19"/>
      <c r="C1563" s="19"/>
      <c r="D1563" s="23"/>
      <c r="E1563" s="19"/>
      <c r="F1563" s="13">
        <f>IF(B1563="","",IFERROR(INDEX(Leases!$B$2:$B$101,MATCH(B1563,Leases!$A$2:$A$101,0)),""))</f>
      </c>
      <c r="G1563" s="16">
        <f>IF(A1563="","",MONTH(A1563))</f>
      </c>
      <c r="H1563" s="22">
        <f>IF(A1563="",0,IF(YEAR(A1563)&lt;&gt;Properties!$C$5,0,N(D1563)*IFERROR(INDEX(Lists!$B$1:$B$7,MATCH(C1563,Lists!$A$1:$A$7,0)),0)))</f>
      </c>
      <c r="I1563" s="22">
        <f>IF(A1563="",0,IF(YEAR(A1563)&lt;&gt;Properties!$C$5,0,N(D1563)*IFERROR(INDEX(Lists!$C$1:$C$7,MATCH(C1563,Lists!$A$1:$A$7,0)),0)))</f>
      </c>
      <c r="J1563" s="22">
        <f>IF(A1563="",0,IF(YEAR(A1563)&lt;&gt;Properties!$C$5,0,N(D1563)*IFERROR(INDEX(Lists!$D$1:$D$7,MATCH(C1563,Lists!$A$1:$A$7,0)),0)))</f>
      </c>
    </row>
    <row r="1564" spans="1:10" x14ac:dyDescent="0.25">
      <c r="A1564" s="11"/>
      <c r="B1564" s="19"/>
      <c r="C1564" s="19"/>
      <c r="D1564" s="23"/>
      <c r="E1564" s="19"/>
      <c r="F1564" s="13">
        <f>IF(B1564="","",IFERROR(INDEX(Leases!$B$2:$B$101,MATCH(B1564,Leases!$A$2:$A$101,0)),""))</f>
      </c>
      <c r="G1564" s="16">
        <f>IF(A1564="","",MONTH(A1564))</f>
      </c>
      <c r="H1564" s="22">
        <f>IF(A1564="",0,IF(YEAR(A1564)&lt;&gt;Properties!$C$5,0,N(D1564)*IFERROR(INDEX(Lists!$B$1:$B$7,MATCH(C1564,Lists!$A$1:$A$7,0)),0)))</f>
      </c>
      <c r="I1564" s="22">
        <f>IF(A1564="",0,IF(YEAR(A1564)&lt;&gt;Properties!$C$5,0,N(D1564)*IFERROR(INDEX(Lists!$C$1:$C$7,MATCH(C1564,Lists!$A$1:$A$7,0)),0)))</f>
      </c>
      <c r="J1564" s="22">
        <f>IF(A1564="",0,IF(YEAR(A1564)&lt;&gt;Properties!$C$5,0,N(D1564)*IFERROR(INDEX(Lists!$D$1:$D$7,MATCH(C1564,Lists!$A$1:$A$7,0)),0)))</f>
      </c>
    </row>
    <row r="1565" spans="1:10" x14ac:dyDescent="0.25">
      <c r="A1565" s="11"/>
      <c r="B1565" s="19"/>
      <c r="C1565" s="19"/>
      <c r="D1565" s="23"/>
      <c r="E1565" s="19"/>
      <c r="F1565" s="13">
        <f>IF(B1565="","",IFERROR(INDEX(Leases!$B$2:$B$101,MATCH(B1565,Leases!$A$2:$A$101,0)),""))</f>
      </c>
      <c r="G1565" s="16">
        <f>IF(A1565="","",MONTH(A1565))</f>
      </c>
      <c r="H1565" s="22">
        <f>IF(A1565="",0,IF(YEAR(A1565)&lt;&gt;Properties!$C$5,0,N(D1565)*IFERROR(INDEX(Lists!$B$1:$B$7,MATCH(C1565,Lists!$A$1:$A$7,0)),0)))</f>
      </c>
      <c r="I1565" s="22">
        <f>IF(A1565="",0,IF(YEAR(A1565)&lt;&gt;Properties!$C$5,0,N(D1565)*IFERROR(INDEX(Lists!$C$1:$C$7,MATCH(C1565,Lists!$A$1:$A$7,0)),0)))</f>
      </c>
      <c r="J1565" s="22">
        <f>IF(A1565="",0,IF(YEAR(A1565)&lt;&gt;Properties!$C$5,0,N(D1565)*IFERROR(INDEX(Lists!$D$1:$D$7,MATCH(C1565,Lists!$A$1:$A$7,0)),0)))</f>
      </c>
    </row>
    <row r="1566" spans="1:10" x14ac:dyDescent="0.25">
      <c r="A1566" s="11"/>
      <c r="B1566" s="19"/>
      <c r="C1566" s="19"/>
      <c r="D1566" s="23"/>
      <c r="E1566" s="19"/>
      <c r="F1566" s="13">
        <f>IF(B1566="","",IFERROR(INDEX(Leases!$B$2:$B$101,MATCH(B1566,Leases!$A$2:$A$101,0)),""))</f>
      </c>
      <c r="G1566" s="16">
        <f>IF(A1566="","",MONTH(A1566))</f>
      </c>
      <c r="H1566" s="22">
        <f>IF(A1566="",0,IF(YEAR(A1566)&lt;&gt;Properties!$C$5,0,N(D1566)*IFERROR(INDEX(Lists!$B$1:$B$7,MATCH(C1566,Lists!$A$1:$A$7,0)),0)))</f>
      </c>
      <c r="I1566" s="22">
        <f>IF(A1566="",0,IF(YEAR(A1566)&lt;&gt;Properties!$C$5,0,N(D1566)*IFERROR(INDEX(Lists!$C$1:$C$7,MATCH(C1566,Lists!$A$1:$A$7,0)),0)))</f>
      </c>
      <c r="J1566" s="22">
        <f>IF(A1566="",0,IF(YEAR(A1566)&lt;&gt;Properties!$C$5,0,N(D1566)*IFERROR(INDEX(Lists!$D$1:$D$7,MATCH(C1566,Lists!$A$1:$A$7,0)),0)))</f>
      </c>
    </row>
    <row r="1567" spans="1:10" x14ac:dyDescent="0.25">
      <c r="A1567" s="11"/>
      <c r="B1567" s="19"/>
      <c r="C1567" s="19"/>
      <c r="D1567" s="23"/>
      <c r="E1567" s="19"/>
      <c r="F1567" s="13">
        <f>IF(B1567="","",IFERROR(INDEX(Leases!$B$2:$B$101,MATCH(B1567,Leases!$A$2:$A$101,0)),""))</f>
      </c>
      <c r="G1567" s="16">
        <f>IF(A1567="","",MONTH(A1567))</f>
      </c>
      <c r="H1567" s="22">
        <f>IF(A1567="",0,IF(YEAR(A1567)&lt;&gt;Properties!$C$5,0,N(D1567)*IFERROR(INDEX(Lists!$B$1:$B$7,MATCH(C1567,Lists!$A$1:$A$7,0)),0)))</f>
      </c>
      <c r="I1567" s="22">
        <f>IF(A1567="",0,IF(YEAR(A1567)&lt;&gt;Properties!$C$5,0,N(D1567)*IFERROR(INDEX(Lists!$C$1:$C$7,MATCH(C1567,Lists!$A$1:$A$7,0)),0)))</f>
      </c>
      <c r="J1567" s="22">
        <f>IF(A1567="",0,IF(YEAR(A1567)&lt;&gt;Properties!$C$5,0,N(D1567)*IFERROR(INDEX(Lists!$D$1:$D$7,MATCH(C1567,Lists!$A$1:$A$7,0)),0)))</f>
      </c>
    </row>
    <row r="1568" spans="1:10" x14ac:dyDescent="0.25">
      <c r="A1568" s="11"/>
      <c r="B1568" s="19"/>
      <c r="C1568" s="19"/>
      <c r="D1568" s="23"/>
      <c r="E1568" s="19"/>
      <c r="F1568" s="13">
        <f>IF(B1568="","",IFERROR(INDEX(Leases!$B$2:$B$101,MATCH(B1568,Leases!$A$2:$A$101,0)),""))</f>
      </c>
      <c r="G1568" s="16">
        <f>IF(A1568="","",MONTH(A1568))</f>
      </c>
      <c r="H1568" s="22">
        <f>IF(A1568="",0,IF(YEAR(A1568)&lt;&gt;Properties!$C$5,0,N(D1568)*IFERROR(INDEX(Lists!$B$1:$B$7,MATCH(C1568,Lists!$A$1:$A$7,0)),0)))</f>
      </c>
      <c r="I1568" s="22">
        <f>IF(A1568="",0,IF(YEAR(A1568)&lt;&gt;Properties!$C$5,0,N(D1568)*IFERROR(INDEX(Lists!$C$1:$C$7,MATCH(C1568,Lists!$A$1:$A$7,0)),0)))</f>
      </c>
      <c r="J1568" s="22">
        <f>IF(A1568="",0,IF(YEAR(A1568)&lt;&gt;Properties!$C$5,0,N(D1568)*IFERROR(INDEX(Lists!$D$1:$D$7,MATCH(C1568,Lists!$A$1:$A$7,0)),0)))</f>
      </c>
    </row>
    <row r="1569" spans="1:10" x14ac:dyDescent="0.25">
      <c r="A1569" s="11"/>
      <c r="B1569" s="19"/>
      <c r="C1569" s="19"/>
      <c r="D1569" s="23"/>
      <c r="E1569" s="19"/>
      <c r="F1569" s="13">
        <f>IF(B1569="","",IFERROR(INDEX(Leases!$B$2:$B$101,MATCH(B1569,Leases!$A$2:$A$101,0)),""))</f>
      </c>
      <c r="G1569" s="16">
        <f>IF(A1569="","",MONTH(A1569))</f>
      </c>
      <c r="H1569" s="22">
        <f>IF(A1569="",0,IF(YEAR(A1569)&lt;&gt;Properties!$C$5,0,N(D1569)*IFERROR(INDEX(Lists!$B$1:$B$7,MATCH(C1569,Lists!$A$1:$A$7,0)),0)))</f>
      </c>
      <c r="I1569" s="22">
        <f>IF(A1569="",0,IF(YEAR(A1569)&lt;&gt;Properties!$C$5,0,N(D1569)*IFERROR(INDEX(Lists!$C$1:$C$7,MATCH(C1569,Lists!$A$1:$A$7,0)),0)))</f>
      </c>
      <c r="J1569" s="22">
        <f>IF(A1569="",0,IF(YEAR(A1569)&lt;&gt;Properties!$C$5,0,N(D1569)*IFERROR(INDEX(Lists!$D$1:$D$7,MATCH(C1569,Lists!$A$1:$A$7,0)),0)))</f>
      </c>
    </row>
    <row r="1570" spans="1:10" x14ac:dyDescent="0.25">
      <c r="A1570" s="11"/>
      <c r="B1570" s="19"/>
      <c r="C1570" s="19"/>
      <c r="D1570" s="23"/>
      <c r="E1570" s="19"/>
      <c r="F1570" s="13">
        <f>IF(B1570="","",IFERROR(INDEX(Leases!$B$2:$B$101,MATCH(B1570,Leases!$A$2:$A$101,0)),""))</f>
      </c>
      <c r="G1570" s="16">
        <f>IF(A1570="","",MONTH(A1570))</f>
      </c>
      <c r="H1570" s="22">
        <f>IF(A1570="",0,IF(YEAR(A1570)&lt;&gt;Properties!$C$5,0,N(D1570)*IFERROR(INDEX(Lists!$B$1:$B$7,MATCH(C1570,Lists!$A$1:$A$7,0)),0)))</f>
      </c>
      <c r="I1570" s="22">
        <f>IF(A1570="",0,IF(YEAR(A1570)&lt;&gt;Properties!$C$5,0,N(D1570)*IFERROR(INDEX(Lists!$C$1:$C$7,MATCH(C1570,Lists!$A$1:$A$7,0)),0)))</f>
      </c>
      <c r="J1570" s="22">
        <f>IF(A1570="",0,IF(YEAR(A1570)&lt;&gt;Properties!$C$5,0,N(D1570)*IFERROR(INDEX(Lists!$D$1:$D$7,MATCH(C1570,Lists!$A$1:$A$7,0)),0)))</f>
      </c>
    </row>
    <row r="1571" spans="1:10" x14ac:dyDescent="0.25">
      <c r="A1571" s="11"/>
      <c r="B1571" s="19"/>
      <c r="C1571" s="19"/>
      <c r="D1571" s="23"/>
      <c r="E1571" s="19"/>
      <c r="F1571" s="13">
        <f>IF(B1571="","",IFERROR(INDEX(Leases!$B$2:$B$101,MATCH(B1571,Leases!$A$2:$A$101,0)),""))</f>
      </c>
      <c r="G1571" s="16">
        <f>IF(A1571="","",MONTH(A1571))</f>
      </c>
      <c r="H1571" s="22">
        <f>IF(A1571="",0,IF(YEAR(A1571)&lt;&gt;Properties!$C$5,0,N(D1571)*IFERROR(INDEX(Lists!$B$1:$B$7,MATCH(C1571,Lists!$A$1:$A$7,0)),0)))</f>
      </c>
      <c r="I1571" s="22">
        <f>IF(A1571="",0,IF(YEAR(A1571)&lt;&gt;Properties!$C$5,0,N(D1571)*IFERROR(INDEX(Lists!$C$1:$C$7,MATCH(C1571,Lists!$A$1:$A$7,0)),0)))</f>
      </c>
      <c r="J1571" s="22">
        <f>IF(A1571="",0,IF(YEAR(A1571)&lt;&gt;Properties!$C$5,0,N(D1571)*IFERROR(INDEX(Lists!$D$1:$D$7,MATCH(C1571,Lists!$A$1:$A$7,0)),0)))</f>
      </c>
    </row>
    <row r="1572" spans="1:10" x14ac:dyDescent="0.25">
      <c r="A1572" s="11"/>
      <c r="B1572" s="19"/>
      <c r="C1572" s="19"/>
      <c r="D1572" s="23"/>
      <c r="E1572" s="19"/>
      <c r="F1572" s="13">
        <f>IF(B1572="","",IFERROR(INDEX(Leases!$B$2:$B$101,MATCH(B1572,Leases!$A$2:$A$101,0)),""))</f>
      </c>
      <c r="G1572" s="16">
        <f>IF(A1572="","",MONTH(A1572))</f>
      </c>
      <c r="H1572" s="22">
        <f>IF(A1572="",0,IF(YEAR(A1572)&lt;&gt;Properties!$C$5,0,N(D1572)*IFERROR(INDEX(Lists!$B$1:$B$7,MATCH(C1572,Lists!$A$1:$A$7,0)),0)))</f>
      </c>
      <c r="I1572" s="22">
        <f>IF(A1572="",0,IF(YEAR(A1572)&lt;&gt;Properties!$C$5,0,N(D1572)*IFERROR(INDEX(Lists!$C$1:$C$7,MATCH(C1572,Lists!$A$1:$A$7,0)),0)))</f>
      </c>
      <c r="J1572" s="22">
        <f>IF(A1572="",0,IF(YEAR(A1572)&lt;&gt;Properties!$C$5,0,N(D1572)*IFERROR(INDEX(Lists!$D$1:$D$7,MATCH(C1572,Lists!$A$1:$A$7,0)),0)))</f>
      </c>
    </row>
    <row r="1573" spans="1:10" x14ac:dyDescent="0.25">
      <c r="A1573" s="11"/>
      <c r="B1573" s="19"/>
      <c r="C1573" s="19"/>
      <c r="D1573" s="23"/>
      <c r="E1573" s="19"/>
      <c r="F1573" s="13">
        <f>IF(B1573="","",IFERROR(INDEX(Leases!$B$2:$B$101,MATCH(B1573,Leases!$A$2:$A$101,0)),""))</f>
      </c>
      <c r="G1573" s="16">
        <f>IF(A1573="","",MONTH(A1573))</f>
      </c>
      <c r="H1573" s="22">
        <f>IF(A1573="",0,IF(YEAR(A1573)&lt;&gt;Properties!$C$5,0,N(D1573)*IFERROR(INDEX(Lists!$B$1:$B$7,MATCH(C1573,Lists!$A$1:$A$7,0)),0)))</f>
      </c>
      <c r="I1573" s="22">
        <f>IF(A1573="",0,IF(YEAR(A1573)&lt;&gt;Properties!$C$5,0,N(D1573)*IFERROR(INDEX(Lists!$C$1:$C$7,MATCH(C1573,Lists!$A$1:$A$7,0)),0)))</f>
      </c>
      <c r="J1573" s="22">
        <f>IF(A1573="",0,IF(YEAR(A1573)&lt;&gt;Properties!$C$5,0,N(D1573)*IFERROR(INDEX(Lists!$D$1:$D$7,MATCH(C1573,Lists!$A$1:$A$7,0)),0)))</f>
      </c>
    </row>
    <row r="1574" spans="1:10" x14ac:dyDescent="0.25">
      <c r="A1574" s="11"/>
      <c r="B1574" s="19"/>
      <c r="C1574" s="19"/>
      <c r="D1574" s="23"/>
      <c r="E1574" s="19"/>
      <c r="F1574" s="13">
        <f>IF(B1574="","",IFERROR(INDEX(Leases!$B$2:$B$101,MATCH(B1574,Leases!$A$2:$A$101,0)),""))</f>
      </c>
      <c r="G1574" s="16">
        <f>IF(A1574="","",MONTH(A1574))</f>
      </c>
      <c r="H1574" s="22">
        <f>IF(A1574="",0,IF(YEAR(A1574)&lt;&gt;Properties!$C$5,0,N(D1574)*IFERROR(INDEX(Lists!$B$1:$B$7,MATCH(C1574,Lists!$A$1:$A$7,0)),0)))</f>
      </c>
      <c r="I1574" s="22">
        <f>IF(A1574="",0,IF(YEAR(A1574)&lt;&gt;Properties!$C$5,0,N(D1574)*IFERROR(INDEX(Lists!$C$1:$C$7,MATCH(C1574,Lists!$A$1:$A$7,0)),0)))</f>
      </c>
      <c r="J1574" s="22">
        <f>IF(A1574="",0,IF(YEAR(A1574)&lt;&gt;Properties!$C$5,0,N(D1574)*IFERROR(INDEX(Lists!$D$1:$D$7,MATCH(C1574,Lists!$A$1:$A$7,0)),0)))</f>
      </c>
    </row>
    <row r="1575" spans="1:10" x14ac:dyDescent="0.25">
      <c r="A1575" s="11"/>
      <c r="B1575" s="19"/>
      <c r="C1575" s="19"/>
      <c r="D1575" s="23"/>
      <c r="E1575" s="19"/>
      <c r="F1575" s="13">
        <f>IF(B1575="","",IFERROR(INDEX(Leases!$B$2:$B$101,MATCH(B1575,Leases!$A$2:$A$101,0)),""))</f>
      </c>
      <c r="G1575" s="16">
        <f>IF(A1575="","",MONTH(A1575))</f>
      </c>
      <c r="H1575" s="22">
        <f>IF(A1575="",0,IF(YEAR(A1575)&lt;&gt;Properties!$C$5,0,N(D1575)*IFERROR(INDEX(Lists!$B$1:$B$7,MATCH(C1575,Lists!$A$1:$A$7,0)),0)))</f>
      </c>
      <c r="I1575" s="22">
        <f>IF(A1575="",0,IF(YEAR(A1575)&lt;&gt;Properties!$C$5,0,N(D1575)*IFERROR(INDEX(Lists!$C$1:$C$7,MATCH(C1575,Lists!$A$1:$A$7,0)),0)))</f>
      </c>
      <c r="J1575" s="22">
        <f>IF(A1575="",0,IF(YEAR(A1575)&lt;&gt;Properties!$C$5,0,N(D1575)*IFERROR(INDEX(Lists!$D$1:$D$7,MATCH(C1575,Lists!$A$1:$A$7,0)),0)))</f>
      </c>
    </row>
    <row r="1576" spans="1:10" x14ac:dyDescent="0.25">
      <c r="A1576" s="11"/>
      <c r="B1576" s="19"/>
      <c r="C1576" s="19"/>
      <c r="D1576" s="23"/>
      <c r="E1576" s="19"/>
      <c r="F1576" s="13">
        <f>IF(B1576="","",IFERROR(INDEX(Leases!$B$2:$B$101,MATCH(B1576,Leases!$A$2:$A$101,0)),""))</f>
      </c>
      <c r="G1576" s="16">
        <f>IF(A1576="","",MONTH(A1576))</f>
      </c>
      <c r="H1576" s="22">
        <f>IF(A1576="",0,IF(YEAR(A1576)&lt;&gt;Properties!$C$5,0,N(D1576)*IFERROR(INDEX(Lists!$B$1:$B$7,MATCH(C1576,Lists!$A$1:$A$7,0)),0)))</f>
      </c>
      <c r="I1576" s="22">
        <f>IF(A1576="",0,IF(YEAR(A1576)&lt;&gt;Properties!$C$5,0,N(D1576)*IFERROR(INDEX(Lists!$C$1:$C$7,MATCH(C1576,Lists!$A$1:$A$7,0)),0)))</f>
      </c>
      <c r="J1576" s="22">
        <f>IF(A1576="",0,IF(YEAR(A1576)&lt;&gt;Properties!$C$5,0,N(D1576)*IFERROR(INDEX(Lists!$D$1:$D$7,MATCH(C1576,Lists!$A$1:$A$7,0)),0)))</f>
      </c>
    </row>
    <row r="1577" spans="1:10" x14ac:dyDescent="0.25">
      <c r="A1577" s="11"/>
      <c r="B1577" s="19"/>
      <c r="C1577" s="19"/>
      <c r="D1577" s="23"/>
      <c r="E1577" s="19"/>
      <c r="F1577" s="13">
        <f>IF(B1577="","",IFERROR(INDEX(Leases!$B$2:$B$101,MATCH(B1577,Leases!$A$2:$A$101,0)),""))</f>
      </c>
      <c r="G1577" s="16">
        <f>IF(A1577="","",MONTH(A1577))</f>
      </c>
      <c r="H1577" s="22">
        <f>IF(A1577="",0,IF(YEAR(A1577)&lt;&gt;Properties!$C$5,0,N(D1577)*IFERROR(INDEX(Lists!$B$1:$B$7,MATCH(C1577,Lists!$A$1:$A$7,0)),0)))</f>
      </c>
      <c r="I1577" s="22">
        <f>IF(A1577="",0,IF(YEAR(A1577)&lt;&gt;Properties!$C$5,0,N(D1577)*IFERROR(INDEX(Lists!$C$1:$C$7,MATCH(C1577,Lists!$A$1:$A$7,0)),0)))</f>
      </c>
      <c r="J1577" s="22">
        <f>IF(A1577="",0,IF(YEAR(A1577)&lt;&gt;Properties!$C$5,0,N(D1577)*IFERROR(INDEX(Lists!$D$1:$D$7,MATCH(C1577,Lists!$A$1:$A$7,0)),0)))</f>
      </c>
    </row>
    <row r="1578" spans="1:10" x14ac:dyDescent="0.25">
      <c r="A1578" s="11"/>
      <c r="B1578" s="19"/>
      <c r="C1578" s="19"/>
      <c r="D1578" s="23"/>
      <c r="E1578" s="19"/>
      <c r="F1578" s="13">
        <f>IF(B1578="","",IFERROR(INDEX(Leases!$B$2:$B$101,MATCH(B1578,Leases!$A$2:$A$101,0)),""))</f>
      </c>
      <c r="G1578" s="16">
        <f>IF(A1578="","",MONTH(A1578))</f>
      </c>
      <c r="H1578" s="22">
        <f>IF(A1578="",0,IF(YEAR(A1578)&lt;&gt;Properties!$C$5,0,N(D1578)*IFERROR(INDEX(Lists!$B$1:$B$7,MATCH(C1578,Lists!$A$1:$A$7,0)),0)))</f>
      </c>
      <c r="I1578" s="22">
        <f>IF(A1578="",0,IF(YEAR(A1578)&lt;&gt;Properties!$C$5,0,N(D1578)*IFERROR(INDEX(Lists!$C$1:$C$7,MATCH(C1578,Lists!$A$1:$A$7,0)),0)))</f>
      </c>
      <c r="J1578" s="22">
        <f>IF(A1578="",0,IF(YEAR(A1578)&lt;&gt;Properties!$C$5,0,N(D1578)*IFERROR(INDEX(Lists!$D$1:$D$7,MATCH(C1578,Lists!$A$1:$A$7,0)),0)))</f>
      </c>
    </row>
    <row r="1579" spans="1:10" x14ac:dyDescent="0.25">
      <c r="A1579" s="11"/>
      <c r="B1579" s="19"/>
      <c r="C1579" s="19"/>
      <c r="D1579" s="23"/>
      <c r="E1579" s="19"/>
      <c r="F1579" s="13">
        <f>IF(B1579="","",IFERROR(INDEX(Leases!$B$2:$B$101,MATCH(B1579,Leases!$A$2:$A$101,0)),""))</f>
      </c>
      <c r="G1579" s="16">
        <f>IF(A1579="","",MONTH(A1579))</f>
      </c>
      <c r="H1579" s="22">
        <f>IF(A1579="",0,IF(YEAR(A1579)&lt;&gt;Properties!$C$5,0,N(D1579)*IFERROR(INDEX(Lists!$B$1:$B$7,MATCH(C1579,Lists!$A$1:$A$7,0)),0)))</f>
      </c>
      <c r="I1579" s="22">
        <f>IF(A1579="",0,IF(YEAR(A1579)&lt;&gt;Properties!$C$5,0,N(D1579)*IFERROR(INDEX(Lists!$C$1:$C$7,MATCH(C1579,Lists!$A$1:$A$7,0)),0)))</f>
      </c>
      <c r="J1579" s="22">
        <f>IF(A1579="",0,IF(YEAR(A1579)&lt;&gt;Properties!$C$5,0,N(D1579)*IFERROR(INDEX(Lists!$D$1:$D$7,MATCH(C1579,Lists!$A$1:$A$7,0)),0)))</f>
      </c>
    </row>
    <row r="1580" spans="1:10" x14ac:dyDescent="0.25">
      <c r="A1580" s="11"/>
      <c r="B1580" s="19"/>
      <c r="C1580" s="19"/>
      <c r="D1580" s="23"/>
      <c r="E1580" s="19"/>
      <c r="F1580" s="13">
        <f>IF(B1580="","",IFERROR(INDEX(Leases!$B$2:$B$101,MATCH(B1580,Leases!$A$2:$A$101,0)),""))</f>
      </c>
      <c r="G1580" s="16">
        <f>IF(A1580="","",MONTH(A1580))</f>
      </c>
      <c r="H1580" s="22">
        <f>IF(A1580="",0,IF(YEAR(A1580)&lt;&gt;Properties!$C$5,0,N(D1580)*IFERROR(INDEX(Lists!$B$1:$B$7,MATCH(C1580,Lists!$A$1:$A$7,0)),0)))</f>
      </c>
      <c r="I1580" s="22">
        <f>IF(A1580="",0,IF(YEAR(A1580)&lt;&gt;Properties!$C$5,0,N(D1580)*IFERROR(INDEX(Lists!$C$1:$C$7,MATCH(C1580,Lists!$A$1:$A$7,0)),0)))</f>
      </c>
      <c r="J1580" s="22">
        <f>IF(A1580="",0,IF(YEAR(A1580)&lt;&gt;Properties!$C$5,0,N(D1580)*IFERROR(INDEX(Lists!$D$1:$D$7,MATCH(C1580,Lists!$A$1:$A$7,0)),0)))</f>
      </c>
    </row>
    <row r="1581" spans="1:10" x14ac:dyDescent="0.25">
      <c r="A1581" s="11"/>
      <c r="B1581" s="19"/>
      <c r="C1581" s="19"/>
      <c r="D1581" s="23"/>
      <c r="E1581" s="19"/>
      <c r="F1581" s="13">
        <f>IF(B1581="","",IFERROR(INDEX(Leases!$B$2:$B$101,MATCH(B1581,Leases!$A$2:$A$101,0)),""))</f>
      </c>
      <c r="G1581" s="16">
        <f>IF(A1581="","",MONTH(A1581))</f>
      </c>
      <c r="H1581" s="22">
        <f>IF(A1581="",0,IF(YEAR(A1581)&lt;&gt;Properties!$C$5,0,N(D1581)*IFERROR(INDEX(Lists!$B$1:$B$7,MATCH(C1581,Lists!$A$1:$A$7,0)),0)))</f>
      </c>
      <c r="I1581" s="22">
        <f>IF(A1581="",0,IF(YEAR(A1581)&lt;&gt;Properties!$C$5,0,N(D1581)*IFERROR(INDEX(Lists!$C$1:$C$7,MATCH(C1581,Lists!$A$1:$A$7,0)),0)))</f>
      </c>
      <c r="J1581" s="22">
        <f>IF(A1581="",0,IF(YEAR(A1581)&lt;&gt;Properties!$C$5,0,N(D1581)*IFERROR(INDEX(Lists!$D$1:$D$7,MATCH(C1581,Lists!$A$1:$A$7,0)),0)))</f>
      </c>
    </row>
    <row r="1582" spans="1:10" x14ac:dyDescent="0.25">
      <c r="A1582" s="11"/>
      <c r="B1582" s="19"/>
      <c r="C1582" s="19"/>
      <c r="D1582" s="23"/>
      <c r="E1582" s="19"/>
      <c r="F1582" s="13">
        <f>IF(B1582="","",IFERROR(INDEX(Leases!$B$2:$B$101,MATCH(B1582,Leases!$A$2:$A$101,0)),""))</f>
      </c>
      <c r="G1582" s="16">
        <f>IF(A1582="","",MONTH(A1582))</f>
      </c>
      <c r="H1582" s="22">
        <f>IF(A1582="",0,IF(YEAR(A1582)&lt;&gt;Properties!$C$5,0,N(D1582)*IFERROR(INDEX(Lists!$B$1:$B$7,MATCH(C1582,Lists!$A$1:$A$7,0)),0)))</f>
      </c>
      <c r="I1582" s="22">
        <f>IF(A1582="",0,IF(YEAR(A1582)&lt;&gt;Properties!$C$5,0,N(D1582)*IFERROR(INDEX(Lists!$C$1:$C$7,MATCH(C1582,Lists!$A$1:$A$7,0)),0)))</f>
      </c>
      <c r="J1582" s="22">
        <f>IF(A1582="",0,IF(YEAR(A1582)&lt;&gt;Properties!$C$5,0,N(D1582)*IFERROR(INDEX(Lists!$D$1:$D$7,MATCH(C1582,Lists!$A$1:$A$7,0)),0)))</f>
      </c>
    </row>
    <row r="1583" spans="1:10" x14ac:dyDescent="0.25">
      <c r="A1583" s="11"/>
      <c r="B1583" s="19"/>
      <c r="C1583" s="19"/>
      <c r="D1583" s="23"/>
      <c r="E1583" s="19"/>
      <c r="F1583" s="13">
        <f>IF(B1583="","",IFERROR(INDEX(Leases!$B$2:$B$101,MATCH(B1583,Leases!$A$2:$A$101,0)),""))</f>
      </c>
      <c r="G1583" s="16">
        <f>IF(A1583="","",MONTH(A1583))</f>
      </c>
      <c r="H1583" s="22">
        <f>IF(A1583="",0,IF(YEAR(A1583)&lt;&gt;Properties!$C$5,0,N(D1583)*IFERROR(INDEX(Lists!$B$1:$B$7,MATCH(C1583,Lists!$A$1:$A$7,0)),0)))</f>
      </c>
      <c r="I1583" s="22">
        <f>IF(A1583="",0,IF(YEAR(A1583)&lt;&gt;Properties!$C$5,0,N(D1583)*IFERROR(INDEX(Lists!$C$1:$C$7,MATCH(C1583,Lists!$A$1:$A$7,0)),0)))</f>
      </c>
      <c r="J1583" s="22">
        <f>IF(A1583="",0,IF(YEAR(A1583)&lt;&gt;Properties!$C$5,0,N(D1583)*IFERROR(INDEX(Lists!$D$1:$D$7,MATCH(C1583,Lists!$A$1:$A$7,0)),0)))</f>
      </c>
    </row>
    <row r="1584" spans="1:10" x14ac:dyDescent="0.25">
      <c r="A1584" s="11"/>
      <c r="B1584" s="19"/>
      <c r="C1584" s="19"/>
      <c r="D1584" s="23"/>
      <c r="E1584" s="19"/>
      <c r="F1584" s="13">
        <f>IF(B1584="","",IFERROR(INDEX(Leases!$B$2:$B$101,MATCH(B1584,Leases!$A$2:$A$101,0)),""))</f>
      </c>
      <c r="G1584" s="16">
        <f>IF(A1584="","",MONTH(A1584))</f>
      </c>
      <c r="H1584" s="22">
        <f>IF(A1584="",0,IF(YEAR(A1584)&lt;&gt;Properties!$C$5,0,N(D1584)*IFERROR(INDEX(Lists!$B$1:$B$7,MATCH(C1584,Lists!$A$1:$A$7,0)),0)))</f>
      </c>
      <c r="I1584" s="22">
        <f>IF(A1584="",0,IF(YEAR(A1584)&lt;&gt;Properties!$C$5,0,N(D1584)*IFERROR(INDEX(Lists!$C$1:$C$7,MATCH(C1584,Lists!$A$1:$A$7,0)),0)))</f>
      </c>
      <c r="J1584" s="22">
        <f>IF(A1584="",0,IF(YEAR(A1584)&lt;&gt;Properties!$C$5,0,N(D1584)*IFERROR(INDEX(Lists!$D$1:$D$7,MATCH(C1584,Lists!$A$1:$A$7,0)),0)))</f>
      </c>
    </row>
    <row r="1585" spans="1:10" x14ac:dyDescent="0.25">
      <c r="A1585" s="11"/>
      <c r="B1585" s="19"/>
      <c r="C1585" s="19"/>
      <c r="D1585" s="23"/>
      <c r="E1585" s="19"/>
      <c r="F1585" s="13">
        <f>IF(B1585="","",IFERROR(INDEX(Leases!$B$2:$B$101,MATCH(B1585,Leases!$A$2:$A$101,0)),""))</f>
      </c>
      <c r="G1585" s="16">
        <f>IF(A1585="","",MONTH(A1585))</f>
      </c>
      <c r="H1585" s="22">
        <f>IF(A1585="",0,IF(YEAR(A1585)&lt;&gt;Properties!$C$5,0,N(D1585)*IFERROR(INDEX(Lists!$B$1:$B$7,MATCH(C1585,Lists!$A$1:$A$7,0)),0)))</f>
      </c>
      <c r="I1585" s="22">
        <f>IF(A1585="",0,IF(YEAR(A1585)&lt;&gt;Properties!$C$5,0,N(D1585)*IFERROR(INDEX(Lists!$C$1:$C$7,MATCH(C1585,Lists!$A$1:$A$7,0)),0)))</f>
      </c>
      <c r="J1585" s="22">
        <f>IF(A1585="",0,IF(YEAR(A1585)&lt;&gt;Properties!$C$5,0,N(D1585)*IFERROR(INDEX(Lists!$D$1:$D$7,MATCH(C1585,Lists!$A$1:$A$7,0)),0)))</f>
      </c>
    </row>
    <row r="1586" spans="1:10" x14ac:dyDescent="0.25">
      <c r="A1586" s="11"/>
      <c r="B1586" s="19"/>
      <c r="C1586" s="19"/>
      <c r="D1586" s="23"/>
      <c r="E1586" s="19"/>
      <c r="F1586" s="13">
        <f>IF(B1586="","",IFERROR(INDEX(Leases!$B$2:$B$101,MATCH(B1586,Leases!$A$2:$A$101,0)),""))</f>
      </c>
      <c r="G1586" s="16">
        <f>IF(A1586="","",MONTH(A1586))</f>
      </c>
      <c r="H1586" s="22">
        <f>IF(A1586="",0,IF(YEAR(A1586)&lt;&gt;Properties!$C$5,0,N(D1586)*IFERROR(INDEX(Lists!$B$1:$B$7,MATCH(C1586,Lists!$A$1:$A$7,0)),0)))</f>
      </c>
      <c r="I1586" s="22">
        <f>IF(A1586="",0,IF(YEAR(A1586)&lt;&gt;Properties!$C$5,0,N(D1586)*IFERROR(INDEX(Lists!$C$1:$C$7,MATCH(C1586,Lists!$A$1:$A$7,0)),0)))</f>
      </c>
      <c r="J1586" s="22">
        <f>IF(A1586="",0,IF(YEAR(A1586)&lt;&gt;Properties!$C$5,0,N(D1586)*IFERROR(INDEX(Lists!$D$1:$D$7,MATCH(C1586,Lists!$A$1:$A$7,0)),0)))</f>
      </c>
    </row>
    <row r="1587" spans="1:10" x14ac:dyDescent="0.25">
      <c r="A1587" s="11"/>
      <c r="B1587" s="19"/>
      <c r="C1587" s="19"/>
      <c r="D1587" s="23"/>
      <c r="E1587" s="19"/>
      <c r="F1587" s="13">
        <f>IF(B1587="","",IFERROR(INDEX(Leases!$B$2:$B$101,MATCH(B1587,Leases!$A$2:$A$101,0)),""))</f>
      </c>
      <c r="G1587" s="16">
        <f>IF(A1587="","",MONTH(A1587))</f>
      </c>
      <c r="H1587" s="22">
        <f>IF(A1587="",0,IF(YEAR(A1587)&lt;&gt;Properties!$C$5,0,N(D1587)*IFERROR(INDEX(Lists!$B$1:$B$7,MATCH(C1587,Lists!$A$1:$A$7,0)),0)))</f>
      </c>
      <c r="I1587" s="22">
        <f>IF(A1587="",0,IF(YEAR(A1587)&lt;&gt;Properties!$C$5,0,N(D1587)*IFERROR(INDEX(Lists!$C$1:$C$7,MATCH(C1587,Lists!$A$1:$A$7,0)),0)))</f>
      </c>
      <c r="J1587" s="22">
        <f>IF(A1587="",0,IF(YEAR(A1587)&lt;&gt;Properties!$C$5,0,N(D1587)*IFERROR(INDEX(Lists!$D$1:$D$7,MATCH(C1587,Lists!$A$1:$A$7,0)),0)))</f>
      </c>
    </row>
    <row r="1588" spans="1:10" x14ac:dyDescent="0.25">
      <c r="A1588" s="11"/>
      <c r="B1588" s="19"/>
      <c r="C1588" s="19"/>
      <c r="D1588" s="23"/>
      <c r="E1588" s="19"/>
      <c r="F1588" s="13">
        <f>IF(B1588="","",IFERROR(INDEX(Leases!$B$2:$B$101,MATCH(B1588,Leases!$A$2:$A$101,0)),""))</f>
      </c>
      <c r="G1588" s="16">
        <f>IF(A1588="","",MONTH(A1588))</f>
      </c>
      <c r="H1588" s="22">
        <f>IF(A1588="",0,IF(YEAR(A1588)&lt;&gt;Properties!$C$5,0,N(D1588)*IFERROR(INDEX(Lists!$B$1:$B$7,MATCH(C1588,Lists!$A$1:$A$7,0)),0)))</f>
      </c>
      <c r="I1588" s="22">
        <f>IF(A1588="",0,IF(YEAR(A1588)&lt;&gt;Properties!$C$5,0,N(D1588)*IFERROR(INDEX(Lists!$C$1:$C$7,MATCH(C1588,Lists!$A$1:$A$7,0)),0)))</f>
      </c>
      <c r="J1588" s="22">
        <f>IF(A1588="",0,IF(YEAR(A1588)&lt;&gt;Properties!$C$5,0,N(D1588)*IFERROR(INDEX(Lists!$D$1:$D$7,MATCH(C1588,Lists!$A$1:$A$7,0)),0)))</f>
      </c>
    </row>
    <row r="1589" spans="1:10" x14ac:dyDescent="0.25">
      <c r="A1589" s="11"/>
      <c r="B1589" s="19"/>
      <c r="C1589" s="19"/>
      <c r="D1589" s="23"/>
      <c r="E1589" s="19"/>
      <c r="F1589" s="13">
        <f>IF(B1589="","",IFERROR(INDEX(Leases!$B$2:$B$101,MATCH(B1589,Leases!$A$2:$A$101,0)),""))</f>
      </c>
      <c r="G1589" s="16">
        <f>IF(A1589="","",MONTH(A1589))</f>
      </c>
      <c r="H1589" s="22">
        <f>IF(A1589="",0,IF(YEAR(A1589)&lt;&gt;Properties!$C$5,0,N(D1589)*IFERROR(INDEX(Lists!$B$1:$B$7,MATCH(C1589,Lists!$A$1:$A$7,0)),0)))</f>
      </c>
      <c r="I1589" s="22">
        <f>IF(A1589="",0,IF(YEAR(A1589)&lt;&gt;Properties!$C$5,0,N(D1589)*IFERROR(INDEX(Lists!$C$1:$C$7,MATCH(C1589,Lists!$A$1:$A$7,0)),0)))</f>
      </c>
      <c r="J1589" s="22">
        <f>IF(A1589="",0,IF(YEAR(A1589)&lt;&gt;Properties!$C$5,0,N(D1589)*IFERROR(INDEX(Lists!$D$1:$D$7,MATCH(C1589,Lists!$A$1:$A$7,0)),0)))</f>
      </c>
    </row>
    <row r="1590" spans="1:10" x14ac:dyDescent="0.25">
      <c r="A1590" s="11"/>
      <c r="B1590" s="19"/>
      <c r="C1590" s="19"/>
      <c r="D1590" s="23"/>
      <c r="E1590" s="19"/>
      <c r="F1590" s="13">
        <f>IF(B1590="","",IFERROR(INDEX(Leases!$B$2:$B$101,MATCH(B1590,Leases!$A$2:$A$101,0)),""))</f>
      </c>
      <c r="G1590" s="16">
        <f>IF(A1590="","",MONTH(A1590))</f>
      </c>
      <c r="H1590" s="22">
        <f>IF(A1590="",0,IF(YEAR(A1590)&lt;&gt;Properties!$C$5,0,N(D1590)*IFERROR(INDEX(Lists!$B$1:$B$7,MATCH(C1590,Lists!$A$1:$A$7,0)),0)))</f>
      </c>
      <c r="I1590" s="22">
        <f>IF(A1590="",0,IF(YEAR(A1590)&lt;&gt;Properties!$C$5,0,N(D1590)*IFERROR(INDEX(Lists!$C$1:$C$7,MATCH(C1590,Lists!$A$1:$A$7,0)),0)))</f>
      </c>
      <c r="J1590" s="22">
        <f>IF(A1590="",0,IF(YEAR(A1590)&lt;&gt;Properties!$C$5,0,N(D1590)*IFERROR(INDEX(Lists!$D$1:$D$7,MATCH(C1590,Lists!$A$1:$A$7,0)),0)))</f>
      </c>
    </row>
    <row r="1591" spans="1:10" x14ac:dyDescent="0.25">
      <c r="A1591" s="11"/>
      <c r="B1591" s="19"/>
      <c r="C1591" s="19"/>
      <c r="D1591" s="23"/>
      <c r="E1591" s="19"/>
      <c r="F1591" s="13">
        <f>IF(B1591="","",IFERROR(INDEX(Leases!$B$2:$B$101,MATCH(B1591,Leases!$A$2:$A$101,0)),""))</f>
      </c>
      <c r="G1591" s="16">
        <f>IF(A1591="","",MONTH(A1591))</f>
      </c>
      <c r="H1591" s="22">
        <f>IF(A1591="",0,IF(YEAR(A1591)&lt;&gt;Properties!$C$5,0,N(D1591)*IFERROR(INDEX(Lists!$B$1:$B$7,MATCH(C1591,Lists!$A$1:$A$7,0)),0)))</f>
      </c>
      <c r="I1591" s="22">
        <f>IF(A1591="",0,IF(YEAR(A1591)&lt;&gt;Properties!$C$5,0,N(D1591)*IFERROR(INDEX(Lists!$C$1:$C$7,MATCH(C1591,Lists!$A$1:$A$7,0)),0)))</f>
      </c>
      <c r="J1591" s="22">
        <f>IF(A1591="",0,IF(YEAR(A1591)&lt;&gt;Properties!$C$5,0,N(D1591)*IFERROR(INDEX(Lists!$D$1:$D$7,MATCH(C1591,Lists!$A$1:$A$7,0)),0)))</f>
      </c>
    </row>
    <row r="1592" spans="1:10" x14ac:dyDescent="0.25">
      <c r="A1592" s="11"/>
      <c r="B1592" s="19"/>
      <c r="C1592" s="19"/>
      <c r="D1592" s="23"/>
      <c r="E1592" s="19"/>
      <c r="F1592" s="13">
        <f>IF(B1592="","",IFERROR(INDEX(Leases!$B$2:$B$101,MATCH(B1592,Leases!$A$2:$A$101,0)),""))</f>
      </c>
      <c r="G1592" s="16">
        <f>IF(A1592="","",MONTH(A1592))</f>
      </c>
      <c r="H1592" s="22">
        <f>IF(A1592="",0,IF(YEAR(A1592)&lt;&gt;Properties!$C$5,0,N(D1592)*IFERROR(INDEX(Lists!$B$1:$B$7,MATCH(C1592,Lists!$A$1:$A$7,0)),0)))</f>
      </c>
      <c r="I1592" s="22">
        <f>IF(A1592="",0,IF(YEAR(A1592)&lt;&gt;Properties!$C$5,0,N(D1592)*IFERROR(INDEX(Lists!$C$1:$C$7,MATCH(C1592,Lists!$A$1:$A$7,0)),0)))</f>
      </c>
      <c r="J1592" s="22">
        <f>IF(A1592="",0,IF(YEAR(A1592)&lt;&gt;Properties!$C$5,0,N(D1592)*IFERROR(INDEX(Lists!$D$1:$D$7,MATCH(C1592,Lists!$A$1:$A$7,0)),0)))</f>
      </c>
    </row>
    <row r="1593" spans="1:10" x14ac:dyDescent="0.25">
      <c r="A1593" s="11"/>
      <c r="B1593" s="19"/>
      <c r="C1593" s="19"/>
      <c r="D1593" s="23"/>
      <c r="E1593" s="19"/>
      <c r="F1593" s="13">
        <f>IF(B1593="","",IFERROR(INDEX(Leases!$B$2:$B$101,MATCH(B1593,Leases!$A$2:$A$101,0)),""))</f>
      </c>
      <c r="G1593" s="16">
        <f>IF(A1593="","",MONTH(A1593))</f>
      </c>
      <c r="H1593" s="22">
        <f>IF(A1593="",0,IF(YEAR(A1593)&lt;&gt;Properties!$C$5,0,N(D1593)*IFERROR(INDEX(Lists!$B$1:$B$7,MATCH(C1593,Lists!$A$1:$A$7,0)),0)))</f>
      </c>
      <c r="I1593" s="22">
        <f>IF(A1593="",0,IF(YEAR(A1593)&lt;&gt;Properties!$C$5,0,N(D1593)*IFERROR(INDEX(Lists!$C$1:$C$7,MATCH(C1593,Lists!$A$1:$A$7,0)),0)))</f>
      </c>
      <c r="J1593" s="22">
        <f>IF(A1593="",0,IF(YEAR(A1593)&lt;&gt;Properties!$C$5,0,N(D1593)*IFERROR(INDEX(Lists!$D$1:$D$7,MATCH(C1593,Lists!$A$1:$A$7,0)),0)))</f>
      </c>
    </row>
    <row r="1594" spans="1:10" x14ac:dyDescent="0.25">
      <c r="A1594" s="11"/>
      <c r="B1594" s="19"/>
      <c r="C1594" s="19"/>
      <c r="D1594" s="23"/>
      <c r="E1594" s="19"/>
      <c r="F1594" s="13">
        <f>IF(B1594="","",IFERROR(INDEX(Leases!$B$2:$B$101,MATCH(B1594,Leases!$A$2:$A$101,0)),""))</f>
      </c>
      <c r="G1594" s="16">
        <f>IF(A1594="","",MONTH(A1594))</f>
      </c>
      <c r="H1594" s="22">
        <f>IF(A1594="",0,IF(YEAR(A1594)&lt;&gt;Properties!$C$5,0,N(D1594)*IFERROR(INDEX(Lists!$B$1:$B$7,MATCH(C1594,Lists!$A$1:$A$7,0)),0)))</f>
      </c>
      <c r="I1594" s="22">
        <f>IF(A1594="",0,IF(YEAR(A1594)&lt;&gt;Properties!$C$5,0,N(D1594)*IFERROR(INDEX(Lists!$C$1:$C$7,MATCH(C1594,Lists!$A$1:$A$7,0)),0)))</f>
      </c>
      <c r="J1594" s="22">
        <f>IF(A1594="",0,IF(YEAR(A1594)&lt;&gt;Properties!$C$5,0,N(D1594)*IFERROR(INDEX(Lists!$D$1:$D$7,MATCH(C1594,Lists!$A$1:$A$7,0)),0)))</f>
      </c>
    </row>
    <row r="1595" spans="1:10" x14ac:dyDescent="0.25">
      <c r="A1595" s="11"/>
      <c r="B1595" s="19"/>
      <c r="C1595" s="19"/>
      <c r="D1595" s="23"/>
      <c r="E1595" s="19"/>
      <c r="F1595" s="13">
        <f>IF(B1595="","",IFERROR(INDEX(Leases!$B$2:$B$101,MATCH(B1595,Leases!$A$2:$A$101,0)),""))</f>
      </c>
      <c r="G1595" s="16">
        <f>IF(A1595="","",MONTH(A1595))</f>
      </c>
      <c r="H1595" s="22">
        <f>IF(A1595="",0,IF(YEAR(A1595)&lt;&gt;Properties!$C$5,0,N(D1595)*IFERROR(INDEX(Lists!$B$1:$B$7,MATCH(C1595,Lists!$A$1:$A$7,0)),0)))</f>
      </c>
      <c r="I1595" s="22">
        <f>IF(A1595="",0,IF(YEAR(A1595)&lt;&gt;Properties!$C$5,0,N(D1595)*IFERROR(INDEX(Lists!$C$1:$C$7,MATCH(C1595,Lists!$A$1:$A$7,0)),0)))</f>
      </c>
      <c r="J1595" s="22">
        <f>IF(A1595="",0,IF(YEAR(A1595)&lt;&gt;Properties!$C$5,0,N(D1595)*IFERROR(INDEX(Lists!$D$1:$D$7,MATCH(C1595,Lists!$A$1:$A$7,0)),0)))</f>
      </c>
    </row>
    <row r="1596" spans="1:10" x14ac:dyDescent="0.25">
      <c r="A1596" s="11"/>
      <c r="B1596" s="19"/>
      <c r="C1596" s="19"/>
      <c r="D1596" s="23"/>
      <c r="E1596" s="19"/>
      <c r="F1596" s="13">
        <f>IF(B1596="","",IFERROR(INDEX(Leases!$B$2:$B$101,MATCH(B1596,Leases!$A$2:$A$101,0)),""))</f>
      </c>
      <c r="G1596" s="16">
        <f>IF(A1596="","",MONTH(A1596))</f>
      </c>
      <c r="H1596" s="22">
        <f>IF(A1596="",0,IF(YEAR(A1596)&lt;&gt;Properties!$C$5,0,N(D1596)*IFERROR(INDEX(Lists!$B$1:$B$7,MATCH(C1596,Lists!$A$1:$A$7,0)),0)))</f>
      </c>
      <c r="I1596" s="22">
        <f>IF(A1596="",0,IF(YEAR(A1596)&lt;&gt;Properties!$C$5,0,N(D1596)*IFERROR(INDEX(Lists!$C$1:$C$7,MATCH(C1596,Lists!$A$1:$A$7,0)),0)))</f>
      </c>
      <c r="J1596" s="22">
        <f>IF(A1596="",0,IF(YEAR(A1596)&lt;&gt;Properties!$C$5,0,N(D1596)*IFERROR(INDEX(Lists!$D$1:$D$7,MATCH(C1596,Lists!$A$1:$A$7,0)),0)))</f>
      </c>
    </row>
    <row r="1597" spans="1:10" x14ac:dyDescent="0.25">
      <c r="A1597" s="11"/>
      <c r="B1597" s="19"/>
      <c r="C1597" s="19"/>
      <c r="D1597" s="23"/>
      <c r="E1597" s="19"/>
      <c r="F1597" s="13">
        <f>IF(B1597="","",IFERROR(INDEX(Leases!$B$2:$B$101,MATCH(B1597,Leases!$A$2:$A$101,0)),""))</f>
      </c>
      <c r="G1597" s="16">
        <f>IF(A1597="","",MONTH(A1597))</f>
      </c>
      <c r="H1597" s="22">
        <f>IF(A1597="",0,IF(YEAR(A1597)&lt;&gt;Properties!$C$5,0,N(D1597)*IFERROR(INDEX(Lists!$B$1:$B$7,MATCH(C1597,Lists!$A$1:$A$7,0)),0)))</f>
      </c>
      <c r="I1597" s="22">
        <f>IF(A1597="",0,IF(YEAR(A1597)&lt;&gt;Properties!$C$5,0,N(D1597)*IFERROR(INDEX(Lists!$C$1:$C$7,MATCH(C1597,Lists!$A$1:$A$7,0)),0)))</f>
      </c>
      <c r="J1597" s="22">
        <f>IF(A1597="",0,IF(YEAR(A1597)&lt;&gt;Properties!$C$5,0,N(D1597)*IFERROR(INDEX(Lists!$D$1:$D$7,MATCH(C1597,Lists!$A$1:$A$7,0)),0)))</f>
      </c>
    </row>
    <row r="1598" spans="1:10" x14ac:dyDescent="0.25">
      <c r="A1598" s="11"/>
      <c r="B1598" s="19"/>
      <c r="C1598" s="19"/>
      <c r="D1598" s="23"/>
      <c r="E1598" s="19"/>
      <c r="F1598" s="13">
        <f>IF(B1598="","",IFERROR(INDEX(Leases!$B$2:$B$101,MATCH(B1598,Leases!$A$2:$A$101,0)),""))</f>
      </c>
      <c r="G1598" s="16">
        <f>IF(A1598="","",MONTH(A1598))</f>
      </c>
      <c r="H1598" s="22">
        <f>IF(A1598="",0,IF(YEAR(A1598)&lt;&gt;Properties!$C$5,0,N(D1598)*IFERROR(INDEX(Lists!$B$1:$B$7,MATCH(C1598,Lists!$A$1:$A$7,0)),0)))</f>
      </c>
      <c r="I1598" s="22">
        <f>IF(A1598="",0,IF(YEAR(A1598)&lt;&gt;Properties!$C$5,0,N(D1598)*IFERROR(INDEX(Lists!$C$1:$C$7,MATCH(C1598,Lists!$A$1:$A$7,0)),0)))</f>
      </c>
      <c r="J1598" s="22">
        <f>IF(A1598="",0,IF(YEAR(A1598)&lt;&gt;Properties!$C$5,0,N(D1598)*IFERROR(INDEX(Lists!$D$1:$D$7,MATCH(C1598,Lists!$A$1:$A$7,0)),0)))</f>
      </c>
    </row>
    <row r="1599" spans="1:10" x14ac:dyDescent="0.25">
      <c r="A1599" s="11"/>
      <c r="B1599" s="19"/>
      <c r="C1599" s="19"/>
      <c r="D1599" s="23"/>
      <c r="E1599" s="19"/>
      <c r="F1599" s="13">
        <f>IF(B1599="","",IFERROR(INDEX(Leases!$B$2:$B$101,MATCH(B1599,Leases!$A$2:$A$101,0)),""))</f>
      </c>
      <c r="G1599" s="16">
        <f>IF(A1599="","",MONTH(A1599))</f>
      </c>
      <c r="H1599" s="22">
        <f>IF(A1599="",0,IF(YEAR(A1599)&lt;&gt;Properties!$C$5,0,N(D1599)*IFERROR(INDEX(Lists!$B$1:$B$7,MATCH(C1599,Lists!$A$1:$A$7,0)),0)))</f>
      </c>
      <c r="I1599" s="22">
        <f>IF(A1599="",0,IF(YEAR(A1599)&lt;&gt;Properties!$C$5,0,N(D1599)*IFERROR(INDEX(Lists!$C$1:$C$7,MATCH(C1599,Lists!$A$1:$A$7,0)),0)))</f>
      </c>
      <c r="J1599" s="22">
        <f>IF(A1599="",0,IF(YEAR(A1599)&lt;&gt;Properties!$C$5,0,N(D1599)*IFERROR(INDEX(Lists!$D$1:$D$7,MATCH(C1599,Lists!$A$1:$A$7,0)),0)))</f>
      </c>
    </row>
    <row r="1600" spans="1:10" x14ac:dyDescent="0.25">
      <c r="A1600" s="11"/>
      <c r="B1600" s="19"/>
      <c r="C1600" s="19"/>
      <c r="D1600" s="23"/>
      <c r="E1600" s="19"/>
      <c r="F1600" s="13">
        <f>IF(B1600="","",IFERROR(INDEX(Leases!$B$2:$B$101,MATCH(B1600,Leases!$A$2:$A$101,0)),""))</f>
      </c>
      <c r="G1600" s="16">
        <f>IF(A1600="","",MONTH(A1600))</f>
      </c>
      <c r="H1600" s="22">
        <f>IF(A1600="",0,IF(YEAR(A1600)&lt;&gt;Properties!$C$5,0,N(D1600)*IFERROR(INDEX(Lists!$B$1:$B$7,MATCH(C1600,Lists!$A$1:$A$7,0)),0)))</f>
      </c>
      <c r="I1600" s="22">
        <f>IF(A1600="",0,IF(YEAR(A1600)&lt;&gt;Properties!$C$5,0,N(D1600)*IFERROR(INDEX(Lists!$C$1:$C$7,MATCH(C1600,Lists!$A$1:$A$7,0)),0)))</f>
      </c>
      <c r="J1600" s="22">
        <f>IF(A1600="",0,IF(YEAR(A1600)&lt;&gt;Properties!$C$5,0,N(D1600)*IFERROR(INDEX(Lists!$D$1:$D$7,MATCH(C1600,Lists!$A$1:$A$7,0)),0)))</f>
      </c>
    </row>
    <row r="1601" spans="1:10" x14ac:dyDescent="0.25">
      <c r="A1601" s="11"/>
      <c r="B1601" s="19"/>
      <c r="C1601" s="19"/>
      <c r="D1601" s="23"/>
      <c r="E1601" s="19"/>
      <c r="F1601" s="13">
        <f>IF(B1601="","",IFERROR(INDEX(Leases!$B$2:$B$101,MATCH(B1601,Leases!$A$2:$A$101,0)),""))</f>
      </c>
      <c r="G1601" s="16">
        <f>IF(A1601="","",MONTH(A1601))</f>
      </c>
      <c r="H1601" s="22">
        <f>IF(A1601="",0,IF(YEAR(A1601)&lt;&gt;Properties!$C$5,0,N(D1601)*IFERROR(INDEX(Lists!$B$1:$B$7,MATCH(C1601,Lists!$A$1:$A$7,0)),0)))</f>
      </c>
      <c r="I1601" s="22">
        <f>IF(A1601="",0,IF(YEAR(A1601)&lt;&gt;Properties!$C$5,0,N(D1601)*IFERROR(INDEX(Lists!$C$1:$C$7,MATCH(C1601,Lists!$A$1:$A$7,0)),0)))</f>
      </c>
      <c r="J1601" s="22">
        <f>IF(A1601="",0,IF(YEAR(A1601)&lt;&gt;Properties!$C$5,0,N(D1601)*IFERROR(INDEX(Lists!$D$1:$D$7,MATCH(C1601,Lists!$A$1:$A$7,0)),0)))</f>
      </c>
    </row>
    <row r="1602" spans="1:10" x14ac:dyDescent="0.25">
      <c r="A1602" s="11"/>
      <c r="B1602" s="19"/>
      <c r="C1602" s="19"/>
      <c r="D1602" s="23"/>
      <c r="E1602" s="19"/>
      <c r="F1602" s="13">
        <f>IF(B1602="","",IFERROR(INDEX(Leases!$B$2:$B$101,MATCH(B1602,Leases!$A$2:$A$101,0)),""))</f>
      </c>
      <c r="G1602" s="16">
        <f>IF(A1602="","",MONTH(A1602))</f>
      </c>
      <c r="H1602" s="22">
        <f>IF(A1602="",0,IF(YEAR(A1602)&lt;&gt;Properties!$C$5,0,N(D1602)*IFERROR(INDEX(Lists!$B$1:$B$7,MATCH(C1602,Lists!$A$1:$A$7,0)),0)))</f>
      </c>
      <c r="I1602" s="22">
        <f>IF(A1602="",0,IF(YEAR(A1602)&lt;&gt;Properties!$C$5,0,N(D1602)*IFERROR(INDEX(Lists!$C$1:$C$7,MATCH(C1602,Lists!$A$1:$A$7,0)),0)))</f>
      </c>
      <c r="J1602" s="22">
        <f>IF(A1602="",0,IF(YEAR(A1602)&lt;&gt;Properties!$C$5,0,N(D1602)*IFERROR(INDEX(Lists!$D$1:$D$7,MATCH(C1602,Lists!$A$1:$A$7,0)),0)))</f>
      </c>
    </row>
    <row r="1603" spans="1:10" x14ac:dyDescent="0.25">
      <c r="A1603" s="11"/>
      <c r="B1603" s="19"/>
      <c r="C1603" s="19"/>
      <c r="D1603" s="23"/>
      <c r="E1603" s="19"/>
      <c r="F1603" s="13">
        <f>IF(B1603="","",IFERROR(INDEX(Leases!$B$2:$B$101,MATCH(B1603,Leases!$A$2:$A$101,0)),""))</f>
      </c>
      <c r="G1603" s="16">
        <f>IF(A1603="","",MONTH(A1603))</f>
      </c>
      <c r="H1603" s="22">
        <f>IF(A1603="",0,IF(YEAR(A1603)&lt;&gt;Properties!$C$5,0,N(D1603)*IFERROR(INDEX(Lists!$B$1:$B$7,MATCH(C1603,Lists!$A$1:$A$7,0)),0)))</f>
      </c>
      <c r="I1603" s="22">
        <f>IF(A1603="",0,IF(YEAR(A1603)&lt;&gt;Properties!$C$5,0,N(D1603)*IFERROR(INDEX(Lists!$C$1:$C$7,MATCH(C1603,Lists!$A$1:$A$7,0)),0)))</f>
      </c>
      <c r="J1603" s="22">
        <f>IF(A1603="",0,IF(YEAR(A1603)&lt;&gt;Properties!$C$5,0,N(D1603)*IFERROR(INDEX(Lists!$D$1:$D$7,MATCH(C1603,Lists!$A$1:$A$7,0)),0)))</f>
      </c>
    </row>
    <row r="1604" spans="1:10" x14ac:dyDescent="0.25">
      <c r="A1604" s="11"/>
      <c r="B1604" s="19"/>
      <c r="C1604" s="19"/>
      <c r="D1604" s="23"/>
      <c r="E1604" s="19"/>
      <c r="F1604" s="13">
        <f>IF(B1604="","",IFERROR(INDEX(Leases!$B$2:$B$101,MATCH(B1604,Leases!$A$2:$A$101,0)),""))</f>
      </c>
      <c r="G1604" s="16">
        <f>IF(A1604="","",MONTH(A1604))</f>
      </c>
      <c r="H1604" s="22">
        <f>IF(A1604="",0,IF(YEAR(A1604)&lt;&gt;Properties!$C$5,0,N(D1604)*IFERROR(INDEX(Lists!$B$1:$B$7,MATCH(C1604,Lists!$A$1:$A$7,0)),0)))</f>
      </c>
      <c r="I1604" s="22">
        <f>IF(A1604="",0,IF(YEAR(A1604)&lt;&gt;Properties!$C$5,0,N(D1604)*IFERROR(INDEX(Lists!$C$1:$C$7,MATCH(C1604,Lists!$A$1:$A$7,0)),0)))</f>
      </c>
      <c r="J1604" s="22">
        <f>IF(A1604="",0,IF(YEAR(A1604)&lt;&gt;Properties!$C$5,0,N(D1604)*IFERROR(INDEX(Lists!$D$1:$D$7,MATCH(C1604,Lists!$A$1:$A$7,0)),0)))</f>
      </c>
    </row>
    <row r="1605" spans="1:10" x14ac:dyDescent="0.25">
      <c r="A1605" s="11"/>
      <c r="B1605" s="19"/>
      <c r="C1605" s="19"/>
      <c r="D1605" s="23"/>
      <c r="E1605" s="19"/>
      <c r="F1605" s="13">
        <f>IF(B1605="","",IFERROR(INDEX(Leases!$B$2:$B$101,MATCH(B1605,Leases!$A$2:$A$101,0)),""))</f>
      </c>
      <c r="G1605" s="16">
        <f>IF(A1605="","",MONTH(A1605))</f>
      </c>
      <c r="H1605" s="22">
        <f>IF(A1605="",0,IF(YEAR(A1605)&lt;&gt;Properties!$C$5,0,N(D1605)*IFERROR(INDEX(Lists!$B$1:$B$7,MATCH(C1605,Lists!$A$1:$A$7,0)),0)))</f>
      </c>
      <c r="I1605" s="22">
        <f>IF(A1605="",0,IF(YEAR(A1605)&lt;&gt;Properties!$C$5,0,N(D1605)*IFERROR(INDEX(Lists!$C$1:$C$7,MATCH(C1605,Lists!$A$1:$A$7,0)),0)))</f>
      </c>
      <c r="J1605" s="22">
        <f>IF(A1605="",0,IF(YEAR(A1605)&lt;&gt;Properties!$C$5,0,N(D1605)*IFERROR(INDEX(Lists!$D$1:$D$7,MATCH(C1605,Lists!$A$1:$A$7,0)),0)))</f>
      </c>
    </row>
    <row r="1606" spans="1:10" x14ac:dyDescent="0.25">
      <c r="A1606" s="11"/>
      <c r="B1606" s="19"/>
      <c r="C1606" s="19"/>
      <c r="D1606" s="23"/>
      <c r="E1606" s="19"/>
      <c r="F1606" s="13">
        <f>IF(B1606="","",IFERROR(INDEX(Leases!$B$2:$B$101,MATCH(B1606,Leases!$A$2:$A$101,0)),""))</f>
      </c>
      <c r="G1606" s="16">
        <f>IF(A1606="","",MONTH(A1606))</f>
      </c>
      <c r="H1606" s="22">
        <f>IF(A1606="",0,IF(YEAR(A1606)&lt;&gt;Properties!$C$5,0,N(D1606)*IFERROR(INDEX(Lists!$B$1:$B$7,MATCH(C1606,Lists!$A$1:$A$7,0)),0)))</f>
      </c>
      <c r="I1606" s="22">
        <f>IF(A1606="",0,IF(YEAR(A1606)&lt;&gt;Properties!$C$5,0,N(D1606)*IFERROR(INDEX(Lists!$C$1:$C$7,MATCH(C1606,Lists!$A$1:$A$7,0)),0)))</f>
      </c>
      <c r="J1606" s="22">
        <f>IF(A1606="",0,IF(YEAR(A1606)&lt;&gt;Properties!$C$5,0,N(D1606)*IFERROR(INDEX(Lists!$D$1:$D$7,MATCH(C1606,Lists!$A$1:$A$7,0)),0)))</f>
      </c>
    </row>
    <row r="1607" spans="1:10" x14ac:dyDescent="0.25">
      <c r="A1607" s="11"/>
      <c r="B1607" s="19"/>
      <c r="C1607" s="19"/>
      <c r="D1607" s="23"/>
      <c r="E1607" s="19"/>
      <c r="F1607" s="13">
        <f>IF(B1607="","",IFERROR(INDEX(Leases!$B$2:$B$101,MATCH(B1607,Leases!$A$2:$A$101,0)),""))</f>
      </c>
      <c r="G1607" s="16">
        <f>IF(A1607="","",MONTH(A1607))</f>
      </c>
      <c r="H1607" s="22">
        <f>IF(A1607="",0,IF(YEAR(A1607)&lt;&gt;Properties!$C$5,0,N(D1607)*IFERROR(INDEX(Lists!$B$1:$B$7,MATCH(C1607,Lists!$A$1:$A$7,0)),0)))</f>
      </c>
      <c r="I1607" s="22">
        <f>IF(A1607="",0,IF(YEAR(A1607)&lt;&gt;Properties!$C$5,0,N(D1607)*IFERROR(INDEX(Lists!$C$1:$C$7,MATCH(C1607,Lists!$A$1:$A$7,0)),0)))</f>
      </c>
      <c r="J1607" s="22">
        <f>IF(A1607="",0,IF(YEAR(A1607)&lt;&gt;Properties!$C$5,0,N(D1607)*IFERROR(INDEX(Lists!$D$1:$D$7,MATCH(C1607,Lists!$A$1:$A$7,0)),0)))</f>
      </c>
    </row>
    <row r="1608" spans="1:10" x14ac:dyDescent="0.25">
      <c r="A1608" s="11"/>
      <c r="B1608" s="19"/>
      <c r="C1608" s="19"/>
      <c r="D1608" s="23"/>
      <c r="E1608" s="19"/>
      <c r="F1608" s="13">
        <f>IF(B1608="","",IFERROR(INDEX(Leases!$B$2:$B$101,MATCH(B1608,Leases!$A$2:$A$101,0)),""))</f>
      </c>
      <c r="G1608" s="16">
        <f>IF(A1608="","",MONTH(A1608))</f>
      </c>
      <c r="H1608" s="22">
        <f>IF(A1608="",0,IF(YEAR(A1608)&lt;&gt;Properties!$C$5,0,N(D1608)*IFERROR(INDEX(Lists!$B$1:$B$7,MATCH(C1608,Lists!$A$1:$A$7,0)),0)))</f>
      </c>
      <c r="I1608" s="22">
        <f>IF(A1608="",0,IF(YEAR(A1608)&lt;&gt;Properties!$C$5,0,N(D1608)*IFERROR(INDEX(Lists!$C$1:$C$7,MATCH(C1608,Lists!$A$1:$A$7,0)),0)))</f>
      </c>
      <c r="J1608" s="22">
        <f>IF(A1608="",0,IF(YEAR(A1608)&lt;&gt;Properties!$C$5,0,N(D1608)*IFERROR(INDEX(Lists!$D$1:$D$7,MATCH(C1608,Lists!$A$1:$A$7,0)),0)))</f>
      </c>
    </row>
    <row r="1609" spans="1:10" x14ac:dyDescent="0.25">
      <c r="A1609" s="11"/>
      <c r="B1609" s="19"/>
      <c r="C1609" s="19"/>
      <c r="D1609" s="23"/>
      <c r="E1609" s="19"/>
      <c r="F1609" s="13">
        <f>IF(B1609="","",IFERROR(INDEX(Leases!$B$2:$B$101,MATCH(B1609,Leases!$A$2:$A$101,0)),""))</f>
      </c>
      <c r="G1609" s="16">
        <f>IF(A1609="","",MONTH(A1609))</f>
      </c>
      <c r="H1609" s="22">
        <f>IF(A1609="",0,IF(YEAR(A1609)&lt;&gt;Properties!$C$5,0,N(D1609)*IFERROR(INDEX(Lists!$B$1:$B$7,MATCH(C1609,Lists!$A$1:$A$7,0)),0)))</f>
      </c>
      <c r="I1609" s="22">
        <f>IF(A1609="",0,IF(YEAR(A1609)&lt;&gt;Properties!$C$5,0,N(D1609)*IFERROR(INDEX(Lists!$C$1:$C$7,MATCH(C1609,Lists!$A$1:$A$7,0)),0)))</f>
      </c>
      <c r="J1609" s="22">
        <f>IF(A1609="",0,IF(YEAR(A1609)&lt;&gt;Properties!$C$5,0,N(D1609)*IFERROR(INDEX(Lists!$D$1:$D$7,MATCH(C1609,Lists!$A$1:$A$7,0)),0)))</f>
      </c>
    </row>
    <row r="1610" spans="1:10" x14ac:dyDescent="0.25">
      <c r="A1610" s="11"/>
      <c r="B1610" s="19"/>
      <c r="C1610" s="19"/>
      <c r="D1610" s="23"/>
      <c r="E1610" s="19"/>
      <c r="F1610" s="13">
        <f>IF(B1610="","",IFERROR(INDEX(Leases!$B$2:$B$101,MATCH(B1610,Leases!$A$2:$A$101,0)),""))</f>
      </c>
      <c r="G1610" s="16">
        <f>IF(A1610="","",MONTH(A1610))</f>
      </c>
      <c r="H1610" s="22">
        <f>IF(A1610="",0,IF(YEAR(A1610)&lt;&gt;Properties!$C$5,0,N(D1610)*IFERROR(INDEX(Lists!$B$1:$B$7,MATCH(C1610,Lists!$A$1:$A$7,0)),0)))</f>
      </c>
      <c r="I1610" s="22">
        <f>IF(A1610="",0,IF(YEAR(A1610)&lt;&gt;Properties!$C$5,0,N(D1610)*IFERROR(INDEX(Lists!$C$1:$C$7,MATCH(C1610,Lists!$A$1:$A$7,0)),0)))</f>
      </c>
      <c r="J1610" s="22">
        <f>IF(A1610="",0,IF(YEAR(A1610)&lt;&gt;Properties!$C$5,0,N(D1610)*IFERROR(INDEX(Lists!$D$1:$D$7,MATCH(C1610,Lists!$A$1:$A$7,0)),0)))</f>
      </c>
    </row>
    <row r="1611" spans="1:10" x14ac:dyDescent="0.25">
      <c r="A1611" s="11"/>
      <c r="B1611" s="19"/>
      <c r="C1611" s="19"/>
      <c r="D1611" s="23"/>
      <c r="E1611" s="19"/>
      <c r="F1611" s="13">
        <f>IF(B1611="","",IFERROR(INDEX(Leases!$B$2:$B$101,MATCH(B1611,Leases!$A$2:$A$101,0)),""))</f>
      </c>
      <c r="G1611" s="16">
        <f>IF(A1611="","",MONTH(A1611))</f>
      </c>
      <c r="H1611" s="22">
        <f>IF(A1611="",0,IF(YEAR(A1611)&lt;&gt;Properties!$C$5,0,N(D1611)*IFERROR(INDEX(Lists!$B$1:$B$7,MATCH(C1611,Lists!$A$1:$A$7,0)),0)))</f>
      </c>
      <c r="I1611" s="22">
        <f>IF(A1611="",0,IF(YEAR(A1611)&lt;&gt;Properties!$C$5,0,N(D1611)*IFERROR(INDEX(Lists!$C$1:$C$7,MATCH(C1611,Lists!$A$1:$A$7,0)),0)))</f>
      </c>
      <c r="J1611" s="22">
        <f>IF(A1611="",0,IF(YEAR(A1611)&lt;&gt;Properties!$C$5,0,N(D1611)*IFERROR(INDEX(Lists!$D$1:$D$7,MATCH(C1611,Lists!$A$1:$A$7,0)),0)))</f>
      </c>
    </row>
    <row r="1612" spans="1:10" x14ac:dyDescent="0.25">
      <c r="A1612" s="11"/>
      <c r="B1612" s="19"/>
      <c r="C1612" s="19"/>
      <c r="D1612" s="23"/>
      <c r="E1612" s="19"/>
      <c r="F1612" s="13">
        <f>IF(B1612="","",IFERROR(INDEX(Leases!$B$2:$B$101,MATCH(B1612,Leases!$A$2:$A$101,0)),""))</f>
      </c>
      <c r="G1612" s="16">
        <f>IF(A1612="","",MONTH(A1612))</f>
      </c>
      <c r="H1612" s="22">
        <f>IF(A1612="",0,IF(YEAR(A1612)&lt;&gt;Properties!$C$5,0,N(D1612)*IFERROR(INDEX(Lists!$B$1:$B$7,MATCH(C1612,Lists!$A$1:$A$7,0)),0)))</f>
      </c>
      <c r="I1612" s="22">
        <f>IF(A1612="",0,IF(YEAR(A1612)&lt;&gt;Properties!$C$5,0,N(D1612)*IFERROR(INDEX(Lists!$C$1:$C$7,MATCH(C1612,Lists!$A$1:$A$7,0)),0)))</f>
      </c>
      <c r="J1612" s="22">
        <f>IF(A1612="",0,IF(YEAR(A1612)&lt;&gt;Properties!$C$5,0,N(D1612)*IFERROR(INDEX(Lists!$D$1:$D$7,MATCH(C1612,Lists!$A$1:$A$7,0)),0)))</f>
      </c>
    </row>
    <row r="1613" spans="1:10" x14ac:dyDescent="0.25">
      <c r="A1613" s="11"/>
      <c r="B1613" s="19"/>
      <c r="C1613" s="19"/>
      <c r="D1613" s="23"/>
      <c r="E1613" s="19"/>
      <c r="F1613" s="13">
        <f>IF(B1613="","",IFERROR(INDEX(Leases!$B$2:$B$101,MATCH(B1613,Leases!$A$2:$A$101,0)),""))</f>
      </c>
      <c r="G1613" s="16">
        <f>IF(A1613="","",MONTH(A1613))</f>
      </c>
      <c r="H1613" s="22">
        <f>IF(A1613="",0,IF(YEAR(A1613)&lt;&gt;Properties!$C$5,0,N(D1613)*IFERROR(INDEX(Lists!$B$1:$B$7,MATCH(C1613,Lists!$A$1:$A$7,0)),0)))</f>
      </c>
      <c r="I1613" s="22">
        <f>IF(A1613="",0,IF(YEAR(A1613)&lt;&gt;Properties!$C$5,0,N(D1613)*IFERROR(INDEX(Lists!$C$1:$C$7,MATCH(C1613,Lists!$A$1:$A$7,0)),0)))</f>
      </c>
      <c r="J1613" s="22">
        <f>IF(A1613="",0,IF(YEAR(A1613)&lt;&gt;Properties!$C$5,0,N(D1613)*IFERROR(INDEX(Lists!$D$1:$D$7,MATCH(C1613,Lists!$A$1:$A$7,0)),0)))</f>
      </c>
    </row>
    <row r="1614" spans="1:10" x14ac:dyDescent="0.25">
      <c r="A1614" s="11"/>
      <c r="B1614" s="19"/>
      <c r="C1614" s="19"/>
      <c r="D1614" s="23"/>
      <c r="E1614" s="19"/>
      <c r="F1614" s="13">
        <f>IF(B1614="","",IFERROR(INDEX(Leases!$B$2:$B$101,MATCH(B1614,Leases!$A$2:$A$101,0)),""))</f>
      </c>
      <c r="G1614" s="16">
        <f>IF(A1614="","",MONTH(A1614))</f>
      </c>
      <c r="H1614" s="22">
        <f>IF(A1614="",0,IF(YEAR(A1614)&lt;&gt;Properties!$C$5,0,N(D1614)*IFERROR(INDEX(Lists!$B$1:$B$7,MATCH(C1614,Lists!$A$1:$A$7,0)),0)))</f>
      </c>
      <c r="I1614" s="22">
        <f>IF(A1614="",0,IF(YEAR(A1614)&lt;&gt;Properties!$C$5,0,N(D1614)*IFERROR(INDEX(Lists!$C$1:$C$7,MATCH(C1614,Lists!$A$1:$A$7,0)),0)))</f>
      </c>
      <c r="J1614" s="22">
        <f>IF(A1614="",0,IF(YEAR(A1614)&lt;&gt;Properties!$C$5,0,N(D1614)*IFERROR(INDEX(Lists!$D$1:$D$7,MATCH(C1614,Lists!$A$1:$A$7,0)),0)))</f>
      </c>
    </row>
    <row r="1615" spans="1:10" x14ac:dyDescent="0.25">
      <c r="A1615" s="11"/>
      <c r="B1615" s="19"/>
      <c r="C1615" s="19"/>
      <c r="D1615" s="23"/>
      <c r="E1615" s="19"/>
      <c r="F1615" s="13">
        <f>IF(B1615="","",IFERROR(INDEX(Leases!$B$2:$B$101,MATCH(B1615,Leases!$A$2:$A$101,0)),""))</f>
      </c>
      <c r="G1615" s="16">
        <f>IF(A1615="","",MONTH(A1615))</f>
      </c>
      <c r="H1615" s="22">
        <f>IF(A1615="",0,IF(YEAR(A1615)&lt;&gt;Properties!$C$5,0,N(D1615)*IFERROR(INDEX(Lists!$B$1:$B$7,MATCH(C1615,Lists!$A$1:$A$7,0)),0)))</f>
      </c>
      <c r="I1615" s="22">
        <f>IF(A1615="",0,IF(YEAR(A1615)&lt;&gt;Properties!$C$5,0,N(D1615)*IFERROR(INDEX(Lists!$C$1:$C$7,MATCH(C1615,Lists!$A$1:$A$7,0)),0)))</f>
      </c>
      <c r="J1615" s="22">
        <f>IF(A1615="",0,IF(YEAR(A1615)&lt;&gt;Properties!$C$5,0,N(D1615)*IFERROR(INDEX(Lists!$D$1:$D$7,MATCH(C1615,Lists!$A$1:$A$7,0)),0)))</f>
      </c>
    </row>
    <row r="1616" spans="1:10" x14ac:dyDescent="0.25">
      <c r="A1616" s="11"/>
      <c r="B1616" s="19"/>
      <c r="C1616" s="19"/>
      <c r="D1616" s="23"/>
      <c r="E1616" s="19"/>
      <c r="F1616" s="13">
        <f>IF(B1616="","",IFERROR(INDEX(Leases!$B$2:$B$101,MATCH(B1616,Leases!$A$2:$A$101,0)),""))</f>
      </c>
      <c r="G1616" s="16">
        <f>IF(A1616="","",MONTH(A1616))</f>
      </c>
      <c r="H1616" s="22">
        <f>IF(A1616="",0,IF(YEAR(A1616)&lt;&gt;Properties!$C$5,0,N(D1616)*IFERROR(INDEX(Lists!$B$1:$B$7,MATCH(C1616,Lists!$A$1:$A$7,0)),0)))</f>
      </c>
      <c r="I1616" s="22">
        <f>IF(A1616="",0,IF(YEAR(A1616)&lt;&gt;Properties!$C$5,0,N(D1616)*IFERROR(INDEX(Lists!$C$1:$C$7,MATCH(C1616,Lists!$A$1:$A$7,0)),0)))</f>
      </c>
      <c r="J1616" s="22">
        <f>IF(A1616="",0,IF(YEAR(A1616)&lt;&gt;Properties!$C$5,0,N(D1616)*IFERROR(INDEX(Lists!$D$1:$D$7,MATCH(C1616,Lists!$A$1:$A$7,0)),0)))</f>
      </c>
    </row>
    <row r="1617" spans="1:10" x14ac:dyDescent="0.25">
      <c r="A1617" s="11"/>
      <c r="B1617" s="19"/>
      <c r="C1617" s="19"/>
      <c r="D1617" s="23"/>
      <c r="E1617" s="19"/>
      <c r="F1617" s="13">
        <f>IF(B1617="","",IFERROR(INDEX(Leases!$B$2:$B$101,MATCH(B1617,Leases!$A$2:$A$101,0)),""))</f>
      </c>
      <c r="G1617" s="16">
        <f>IF(A1617="","",MONTH(A1617))</f>
      </c>
      <c r="H1617" s="22">
        <f>IF(A1617="",0,IF(YEAR(A1617)&lt;&gt;Properties!$C$5,0,N(D1617)*IFERROR(INDEX(Lists!$B$1:$B$7,MATCH(C1617,Lists!$A$1:$A$7,0)),0)))</f>
      </c>
      <c r="I1617" s="22">
        <f>IF(A1617="",0,IF(YEAR(A1617)&lt;&gt;Properties!$C$5,0,N(D1617)*IFERROR(INDEX(Lists!$C$1:$C$7,MATCH(C1617,Lists!$A$1:$A$7,0)),0)))</f>
      </c>
      <c r="J1617" s="22">
        <f>IF(A1617="",0,IF(YEAR(A1617)&lt;&gt;Properties!$C$5,0,N(D1617)*IFERROR(INDEX(Lists!$D$1:$D$7,MATCH(C1617,Lists!$A$1:$A$7,0)),0)))</f>
      </c>
    </row>
    <row r="1618" spans="1:10" x14ac:dyDescent="0.25">
      <c r="A1618" s="11"/>
      <c r="B1618" s="19"/>
      <c r="C1618" s="19"/>
      <c r="D1618" s="23"/>
      <c r="E1618" s="19"/>
      <c r="F1618" s="13">
        <f>IF(B1618="","",IFERROR(INDEX(Leases!$B$2:$B$101,MATCH(B1618,Leases!$A$2:$A$101,0)),""))</f>
      </c>
      <c r="G1618" s="16">
        <f>IF(A1618="","",MONTH(A1618))</f>
      </c>
      <c r="H1618" s="22">
        <f>IF(A1618="",0,IF(YEAR(A1618)&lt;&gt;Properties!$C$5,0,N(D1618)*IFERROR(INDEX(Lists!$B$1:$B$7,MATCH(C1618,Lists!$A$1:$A$7,0)),0)))</f>
      </c>
      <c r="I1618" s="22">
        <f>IF(A1618="",0,IF(YEAR(A1618)&lt;&gt;Properties!$C$5,0,N(D1618)*IFERROR(INDEX(Lists!$C$1:$C$7,MATCH(C1618,Lists!$A$1:$A$7,0)),0)))</f>
      </c>
      <c r="J1618" s="22">
        <f>IF(A1618="",0,IF(YEAR(A1618)&lt;&gt;Properties!$C$5,0,N(D1618)*IFERROR(INDEX(Lists!$D$1:$D$7,MATCH(C1618,Lists!$A$1:$A$7,0)),0)))</f>
      </c>
    </row>
    <row r="1619" spans="1:10" x14ac:dyDescent="0.25">
      <c r="A1619" s="11"/>
      <c r="B1619" s="19"/>
      <c r="C1619" s="19"/>
      <c r="D1619" s="23"/>
      <c r="E1619" s="19"/>
      <c r="F1619" s="13">
        <f>IF(B1619="","",IFERROR(INDEX(Leases!$B$2:$B$101,MATCH(B1619,Leases!$A$2:$A$101,0)),""))</f>
      </c>
      <c r="G1619" s="16">
        <f>IF(A1619="","",MONTH(A1619))</f>
      </c>
      <c r="H1619" s="22">
        <f>IF(A1619="",0,IF(YEAR(A1619)&lt;&gt;Properties!$C$5,0,N(D1619)*IFERROR(INDEX(Lists!$B$1:$B$7,MATCH(C1619,Lists!$A$1:$A$7,0)),0)))</f>
      </c>
      <c r="I1619" s="22">
        <f>IF(A1619="",0,IF(YEAR(A1619)&lt;&gt;Properties!$C$5,0,N(D1619)*IFERROR(INDEX(Lists!$C$1:$C$7,MATCH(C1619,Lists!$A$1:$A$7,0)),0)))</f>
      </c>
      <c r="J1619" s="22">
        <f>IF(A1619="",0,IF(YEAR(A1619)&lt;&gt;Properties!$C$5,0,N(D1619)*IFERROR(INDEX(Lists!$D$1:$D$7,MATCH(C1619,Lists!$A$1:$A$7,0)),0)))</f>
      </c>
    </row>
    <row r="1620" spans="1:10" x14ac:dyDescent="0.25">
      <c r="A1620" s="11"/>
      <c r="B1620" s="19"/>
      <c r="C1620" s="19"/>
      <c r="D1620" s="23"/>
      <c r="E1620" s="19"/>
      <c r="F1620" s="13">
        <f>IF(B1620="","",IFERROR(INDEX(Leases!$B$2:$B$101,MATCH(B1620,Leases!$A$2:$A$101,0)),""))</f>
      </c>
      <c r="G1620" s="16">
        <f>IF(A1620="","",MONTH(A1620))</f>
      </c>
      <c r="H1620" s="22">
        <f>IF(A1620="",0,IF(YEAR(A1620)&lt;&gt;Properties!$C$5,0,N(D1620)*IFERROR(INDEX(Lists!$B$1:$B$7,MATCH(C1620,Lists!$A$1:$A$7,0)),0)))</f>
      </c>
      <c r="I1620" s="22">
        <f>IF(A1620="",0,IF(YEAR(A1620)&lt;&gt;Properties!$C$5,0,N(D1620)*IFERROR(INDEX(Lists!$C$1:$C$7,MATCH(C1620,Lists!$A$1:$A$7,0)),0)))</f>
      </c>
      <c r="J1620" s="22">
        <f>IF(A1620="",0,IF(YEAR(A1620)&lt;&gt;Properties!$C$5,0,N(D1620)*IFERROR(INDEX(Lists!$D$1:$D$7,MATCH(C1620,Lists!$A$1:$A$7,0)),0)))</f>
      </c>
    </row>
    <row r="1621" spans="1:10" x14ac:dyDescent="0.25">
      <c r="A1621" s="11"/>
      <c r="B1621" s="19"/>
      <c r="C1621" s="19"/>
      <c r="D1621" s="23"/>
      <c r="E1621" s="19"/>
      <c r="F1621" s="13">
        <f>IF(B1621="","",IFERROR(INDEX(Leases!$B$2:$B$101,MATCH(B1621,Leases!$A$2:$A$101,0)),""))</f>
      </c>
      <c r="G1621" s="16">
        <f>IF(A1621="","",MONTH(A1621))</f>
      </c>
      <c r="H1621" s="22">
        <f>IF(A1621="",0,IF(YEAR(A1621)&lt;&gt;Properties!$C$5,0,N(D1621)*IFERROR(INDEX(Lists!$B$1:$B$7,MATCH(C1621,Lists!$A$1:$A$7,0)),0)))</f>
      </c>
      <c r="I1621" s="22">
        <f>IF(A1621="",0,IF(YEAR(A1621)&lt;&gt;Properties!$C$5,0,N(D1621)*IFERROR(INDEX(Lists!$C$1:$C$7,MATCH(C1621,Lists!$A$1:$A$7,0)),0)))</f>
      </c>
      <c r="J1621" s="22">
        <f>IF(A1621="",0,IF(YEAR(A1621)&lt;&gt;Properties!$C$5,0,N(D1621)*IFERROR(INDEX(Lists!$D$1:$D$7,MATCH(C1621,Lists!$A$1:$A$7,0)),0)))</f>
      </c>
    </row>
    <row r="1622" spans="1:10" x14ac:dyDescent="0.25">
      <c r="A1622" s="11"/>
      <c r="B1622" s="19"/>
      <c r="C1622" s="19"/>
      <c r="D1622" s="23"/>
      <c r="E1622" s="19"/>
      <c r="F1622" s="13">
        <f>IF(B1622="","",IFERROR(INDEX(Leases!$B$2:$B$101,MATCH(B1622,Leases!$A$2:$A$101,0)),""))</f>
      </c>
      <c r="G1622" s="16">
        <f>IF(A1622="","",MONTH(A1622))</f>
      </c>
      <c r="H1622" s="22">
        <f>IF(A1622="",0,IF(YEAR(A1622)&lt;&gt;Properties!$C$5,0,N(D1622)*IFERROR(INDEX(Lists!$B$1:$B$7,MATCH(C1622,Lists!$A$1:$A$7,0)),0)))</f>
      </c>
      <c r="I1622" s="22">
        <f>IF(A1622="",0,IF(YEAR(A1622)&lt;&gt;Properties!$C$5,0,N(D1622)*IFERROR(INDEX(Lists!$C$1:$C$7,MATCH(C1622,Lists!$A$1:$A$7,0)),0)))</f>
      </c>
      <c r="J1622" s="22">
        <f>IF(A1622="",0,IF(YEAR(A1622)&lt;&gt;Properties!$C$5,0,N(D1622)*IFERROR(INDEX(Lists!$D$1:$D$7,MATCH(C1622,Lists!$A$1:$A$7,0)),0)))</f>
      </c>
    </row>
    <row r="1623" spans="1:10" x14ac:dyDescent="0.25">
      <c r="A1623" s="11"/>
      <c r="B1623" s="19"/>
      <c r="C1623" s="19"/>
      <c r="D1623" s="23"/>
      <c r="E1623" s="19"/>
      <c r="F1623" s="13">
        <f>IF(B1623="","",IFERROR(INDEX(Leases!$B$2:$B$101,MATCH(B1623,Leases!$A$2:$A$101,0)),""))</f>
      </c>
      <c r="G1623" s="16">
        <f>IF(A1623="","",MONTH(A1623))</f>
      </c>
      <c r="H1623" s="22">
        <f>IF(A1623="",0,IF(YEAR(A1623)&lt;&gt;Properties!$C$5,0,N(D1623)*IFERROR(INDEX(Lists!$B$1:$B$7,MATCH(C1623,Lists!$A$1:$A$7,0)),0)))</f>
      </c>
      <c r="I1623" s="22">
        <f>IF(A1623="",0,IF(YEAR(A1623)&lt;&gt;Properties!$C$5,0,N(D1623)*IFERROR(INDEX(Lists!$C$1:$C$7,MATCH(C1623,Lists!$A$1:$A$7,0)),0)))</f>
      </c>
      <c r="J1623" s="22">
        <f>IF(A1623="",0,IF(YEAR(A1623)&lt;&gt;Properties!$C$5,0,N(D1623)*IFERROR(INDEX(Lists!$D$1:$D$7,MATCH(C1623,Lists!$A$1:$A$7,0)),0)))</f>
      </c>
    </row>
    <row r="1624" spans="1:10" x14ac:dyDescent="0.25">
      <c r="A1624" s="11"/>
      <c r="B1624" s="19"/>
      <c r="C1624" s="19"/>
      <c r="D1624" s="23"/>
      <c r="E1624" s="19"/>
      <c r="F1624" s="13">
        <f>IF(B1624="","",IFERROR(INDEX(Leases!$B$2:$B$101,MATCH(B1624,Leases!$A$2:$A$101,0)),""))</f>
      </c>
      <c r="G1624" s="16">
        <f>IF(A1624="","",MONTH(A1624))</f>
      </c>
      <c r="H1624" s="22">
        <f>IF(A1624="",0,IF(YEAR(A1624)&lt;&gt;Properties!$C$5,0,N(D1624)*IFERROR(INDEX(Lists!$B$1:$B$7,MATCH(C1624,Lists!$A$1:$A$7,0)),0)))</f>
      </c>
      <c r="I1624" s="22">
        <f>IF(A1624="",0,IF(YEAR(A1624)&lt;&gt;Properties!$C$5,0,N(D1624)*IFERROR(INDEX(Lists!$C$1:$C$7,MATCH(C1624,Lists!$A$1:$A$7,0)),0)))</f>
      </c>
      <c r="J1624" s="22">
        <f>IF(A1624="",0,IF(YEAR(A1624)&lt;&gt;Properties!$C$5,0,N(D1624)*IFERROR(INDEX(Lists!$D$1:$D$7,MATCH(C1624,Lists!$A$1:$A$7,0)),0)))</f>
      </c>
    </row>
    <row r="1625" spans="1:10" x14ac:dyDescent="0.25">
      <c r="A1625" s="11"/>
      <c r="B1625" s="19"/>
      <c r="C1625" s="19"/>
      <c r="D1625" s="23"/>
      <c r="E1625" s="19"/>
      <c r="F1625" s="13">
        <f>IF(B1625="","",IFERROR(INDEX(Leases!$B$2:$B$101,MATCH(B1625,Leases!$A$2:$A$101,0)),""))</f>
      </c>
      <c r="G1625" s="16">
        <f>IF(A1625="","",MONTH(A1625))</f>
      </c>
      <c r="H1625" s="22">
        <f>IF(A1625="",0,IF(YEAR(A1625)&lt;&gt;Properties!$C$5,0,N(D1625)*IFERROR(INDEX(Lists!$B$1:$B$7,MATCH(C1625,Lists!$A$1:$A$7,0)),0)))</f>
      </c>
      <c r="I1625" s="22">
        <f>IF(A1625="",0,IF(YEAR(A1625)&lt;&gt;Properties!$C$5,0,N(D1625)*IFERROR(INDEX(Lists!$C$1:$C$7,MATCH(C1625,Lists!$A$1:$A$7,0)),0)))</f>
      </c>
      <c r="J1625" s="22">
        <f>IF(A1625="",0,IF(YEAR(A1625)&lt;&gt;Properties!$C$5,0,N(D1625)*IFERROR(INDEX(Lists!$D$1:$D$7,MATCH(C1625,Lists!$A$1:$A$7,0)),0)))</f>
      </c>
    </row>
    <row r="1626" spans="1:10" x14ac:dyDescent="0.25">
      <c r="A1626" s="11"/>
      <c r="B1626" s="19"/>
      <c r="C1626" s="19"/>
      <c r="D1626" s="23"/>
      <c r="E1626" s="19"/>
      <c r="F1626" s="13">
        <f>IF(B1626="","",IFERROR(INDEX(Leases!$B$2:$B$101,MATCH(B1626,Leases!$A$2:$A$101,0)),""))</f>
      </c>
      <c r="G1626" s="16">
        <f>IF(A1626="","",MONTH(A1626))</f>
      </c>
      <c r="H1626" s="22">
        <f>IF(A1626="",0,IF(YEAR(A1626)&lt;&gt;Properties!$C$5,0,N(D1626)*IFERROR(INDEX(Lists!$B$1:$B$7,MATCH(C1626,Lists!$A$1:$A$7,0)),0)))</f>
      </c>
      <c r="I1626" s="22">
        <f>IF(A1626="",0,IF(YEAR(A1626)&lt;&gt;Properties!$C$5,0,N(D1626)*IFERROR(INDEX(Lists!$C$1:$C$7,MATCH(C1626,Lists!$A$1:$A$7,0)),0)))</f>
      </c>
      <c r="J1626" s="22">
        <f>IF(A1626="",0,IF(YEAR(A1626)&lt;&gt;Properties!$C$5,0,N(D1626)*IFERROR(INDEX(Lists!$D$1:$D$7,MATCH(C1626,Lists!$A$1:$A$7,0)),0)))</f>
      </c>
    </row>
    <row r="1627" spans="1:10" x14ac:dyDescent="0.25">
      <c r="A1627" s="11"/>
      <c r="B1627" s="19"/>
      <c r="C1627" s="19"/>
      <c r="D1627" s="23"/>
      <c r="E1627" s="19"/>
      <c r="F1627" s="13">
        <f>IF(B1627="","",IFERROR(INDEX(Leases!$B$2:$B$101,MATCH(B1627,Leases!$A$2:$A$101,0)),""))</f>
      </c>
      <c r="G1627" s="16">
        <f>IF(A1627="","",MONTH(A1627))</f>
      </c>
      <c r="H1627" s="22">
        <f>IF(A1627="",0,IF(YEAR(A1627)&lt;&gt;Properties!$C$5,0,N(D1627)*IFERROR(INDEX(Lists!$B$1:$B$7,MATCH(C1627,Lists!$A$1:$A$7,0)),0)))</f>
      </c>
      <c r="I1627" s="22">
        <f>IF(A1627="",0,IF(YEAR(A1627)&lt;&gt;Properties!$C$5,0,N(D1627)*IFERROR(INDEX(Lists!$C$1:$C$7,MATCH(C1627,Lists!$A$1:$A$7,0)),0)))</f>
      </c>
      <c r="J1627" s="22">
        <f>IF(A1627="",0,IF(YEAR(A1627)&lt;&gt;Properties!$C$5,0,N(D1627)*IFERROR(INDEX(Lists!$D$1:$D$7,MATCH(C1627,Lists!$A$1:$A$7,0)),0)))</f>
      </c>
    </row>
    <row r="1628" spans="1:10" x14ac:dyDescent="0.25">
      <c r="A1628" s="11"/>
      <c r="B1628" s="19"/>
      <c r="C1628" s="19"/>
      <c r="D1628" s="23"/>
      <c r="E1628" s="19"/>
      <c r="F1628" s="13">
        <f>IF(B1628="","",IFERROR(INDEX(Leases!$B$2:$B$101,MATCH(B1628,Leases!$A$2:$A$101,0)),""))</f>
      </c>
      <c r="G1628" s="16">
        <f>IF(A1628="","",MONTH(A1628))</f>
      </c>
      <c r="H1628" s="22">
        <f>IF(A1628="",0,IF(YEAR(A1628)&lt;&gt;Properties!$C$5,0,N(D1628)*IFERROR(INDEX(Lists!$B$1:$B$7,MATCH(C1628,Lists!$A$1:$A$7,0)),0)))</f>
      </c>
      <c r="I1628" s="22">
        <f>IF(A1628="",0,IF(YEAR(A1628)&lt;&gt;Properties!$C$5,0,N(D1628)*IFERROR(INDEX(Lists!$C$1:$C$7,MATCH(C1628,Lists!$A$1:$A$7,0)),0)))</f>
      </c>
      <c r="J1628" s="22">
        <f>IF(A1628="",0,IF(YEAR(A1628)&lt;&gt;Properties!$C$5,0,N(D1628)*IFERROR(INDEX(Lists!$D$1:$D$7,MATCH(C1628,Lists!$A$1:$A$7,0)),0)))</f>
      </c>
    </row>
    <row r="1629" spans="1:10" x14ac:dyDescent="0.25">
      <c r="A1629" s="11"/>
      <c r="B1629" s="19"/>
      <c r="C1629" s="19"/>
      <c r="D1629" s="23"/>
      <c r="E1629" s="19"/>
      <c r="F1629" s="13">
        <f>IF(B1629="","",IFERROR(INDEX(Leases!$B$2:$B$101,MATCH(B1629,Leases!$A$2:$A$101,0)),""))</f>
      </c>
      <c r="G1629" s="16">
        <f>IF(A1629="","",MONTH(A1629))</f>
      </c>
      <c r="H1629" s="22">
        <f>IF(A1629="",0,IF(YEAR(A1629)&lt;&gt;Properties!$C$5,0,N(D1629)*IFERROR(INDEX(Lists!$B$1:$B$7,MATCH(C1629,Lists!$A$1:$A$7,0)),0)))</f>
      </c>
      <c r="I1629" s="22">
        <f>IF(A1629="",0,IF(YEAR(A1629)&lt;&gt;Properties!$C$5,0,N(D1629)*IFERROR(INDEX(Lists!$C$1:$C$7,MATCH(C1629,Lists!$A$1:$A$7,0)),0)))</f>
      </c>
      <c r="J1629" s="22">
        <f>IF(A1629="",0,IF(YEAR(A1629)&lt;&gt;Properties!$C$5,0,N(D1629)*IFERROR(INDEX(Lists!$D$1:$D$7,MATCH(C1629,Lists!$A$1:$A$7,0)),0)))</f>
      </c>
    </row>
    <row r="1630" spans="1:10" x14ac:dyDescent="0.25">
      <c r="A1630" s="11"/>
      <c r="B1630" s="19"/>
      <c r="C1630" s="19"/>
      <c r="D1630" s="23"/>
      <c r="E1630" s="19"/>
      <c r="F1630" s="13">
        <f>IF(B1630="","",IFERROR(INDEX(Leases!$B$2:$B$101,MATCH(B1630,Leases!$A$2:$A$101,0)),""))</f>
      </c>
      <c r="G1630" s="16">
        <f>IF(A1630="","",MONTH(A1630))</f>
      </c>
      <c r="H1630" s="22">
        <f>IF(A1630="",0,IF(YEAR(A1630)&lt;&gt;Properties!$C$5,0,N(D1630)*IFERROR(INDEX(Lists!$B$1:$B$7,MATCH(C1630,Lists!$A$1:$A$7,0)),0)))</f>
      </c>
      <c r="I1630" s="22">
        <f>IF(A1630="",0,IF(YEAR(A1630)&lt;&gt;Properties!$C$5,0,N(D1630)*IFERROR(INDEX(Lists!$C$1:$C$7,MATCH(C1630,Lists!$A$1:$A$7,0)),0)))</f>
      </c>
      <c r="J1630" s="22">
        <f>IF(A1630="",0,IF(YEAR(A1630)&lt;&gt;Properties!$C$5,0,N(D1630)*IFERROR(INDEX(Lists!$D$1:$D$7,MATCH(C1630,Lists!$A$1:$A$7,0)),0)))</f>
      </c>
    </row>
    <row r="1631" spans="1:10" x14ac:dyDescent="0.25">
      <c r="A1631" s="11"/>
      <c r="B1631" s="19"/>
      <c r="C1631" s="19"/>
      <c r="D1631" s="23"/>
      <c r="E1631" s="19"/>
      <c r="F1631" s="13">
        <f>IF(B1631="","",IFERROR(INDEX(Leases!$B$2:$B$101,MATCH(B1631,Leases!$A$2:$A$101,0)),""))</f>
      </c>
      <c r="G1631" s="16">
        <f>IF(A1631="","",MONTH(A1631))</f>
      </c>
      <c r="H1631" s="22">
        <f>IF(A1631="",0,IF(YEAR(A1631)&lt;&gt;Properties!$C$5,0,N(D1631)*IFERROR(INDEX(Lists!$B$1:$B$7,MATCH(C1631,Lists!$A$1:$A$7,0)),0)))</f>
      </c>
      <c r="I1631" s="22">
        <f>IF(A1631="",0,IF(YEAR(A1631)&lt;&gt;Properties!$C$5,0,N(D1631)*IFERROR(INDEX(Lists!$C$1:$C$7,MATCH(C1631,Lists!$A$1:$A$7,0)),0)))</f>
      </c>
      <c r="J1631" s="22">
        <f>IF(A1631="",0,IF(YEAR(A1631)&lt;&gt;Properties!$C$5,0,N(D1631)*IFERROR(INDEX(Lists!$D$1:$D$7,MATCH(C1631,Lists!$A$1:$A$7,0)),0)))</f>
      </c>
    </row>
    <row r="1632" spans="1:10" x14ac:dyDescent="0.25">
      <c r="A1632" s="11"/>
      <c r="B1632" s="19"/>
      <c r="C1632" s="19"/>
      <c r="D1632" s="23"/>
      <c r="E1632" s="19"/>
      <c r="F1632" s="13">
        <f>IF(B1632="","",IFERROR(INDEX(Leases!$B$2:$B$101,MATCH(B1632,Leases!$A$2:$A$101,0)),""))</f>
      </c>
      <c r="G1632" s="16">
        <f>IF(A1632="","",MONTH(A1632))</f>
      </c>
      <c r="H1632" s="22">
        <f>IF(A1632="",0,IF(YEAR(A1632)&lt;&gt;Properties!$C$5,0,N(D1632)*IFERROR(INDEX(Lists!$B$1:$B$7,MATCH(C1632,Lists!$A$1:$A$7,0)),0)))</f>
      </c>
      <c r="I1632" s="22">
        <f>IF(A1632="",0,IF(YEAR(A1632)&lt;&gt;Properties!$C$5,0,N(D1632)*IFERROR(INDEX(Lists!$C$1:$C$7,MATCH(C1632,Lists!$A$1:$A$7,0)),0)))</f>
      </c>
      <c r="J1632" s="22">
        <f>IF(A1632="",0,IF(YEAR(A1632)&lt;&gt;Properties!$C$5,0,N(D1632)*IFERROR(INDEX(Lists!$D$1:$D$7,MATCH(C1632,Lists!$A$1:$A$7,0)),0)))</f>
      </c>
    </row>
    <row r="1633" spans="1:10" x14ac:dyDescent="0.25">
      <c r="A1633" s="11"/>
      <c r="B1633" s="19"/>
      <c r="C1633" s="19"/>
      <c r="D1633" s="23"/>
      <c r="E1633" s="19"/>
      <c r="F1633" s="13">
        <f>IF(B1633="","",IFERROR(INDEX(Leases!$B$2:$B$101,MATCH(B1633,Leases!$A$2:$A$101,0)),""))</f>
      </c>
      <c r="G1633" s="16">
        <f>IF(A1633="","",MONTH(A1633))</f>
      </c>
      <c r="H1633" s="22">
        <f>IF(A1633="",0,IF(YEAR(A1633)&lt;&gt;Properties!$C$5,0,N(D1633)*IFERROR(INDEX(Lists!$B$1:$B$7,MATCH(C1633,Lists!$A$1:$A$7,0)),0)))</f>
      </c>
      <c r="I1633" s="22">
        <f>IF(A1633="",0,IF(YEAR(A1633)&lt;&gt;Properties!$C$5,0,N(D1633)*IFERROR(INDEX(Lists!$C$1:$C$7,MATCH(C1633,Lists!$A$1:$A$7,0)),0)))</f>
      </c>
      <c r="J1633" s="22">
        <f>IF(A1633="",0,IF(YEAR(A1633)&lt;&gt;Properties!$C$5,0,N(D1633)*IFERROR(INDEX(Lists!$D$1:$D$7,MATCH(C1633,Lists!$A$1:$A$7,0)),0)))</f>
      </c>
    </row>
    <row r="1634" spans="1:10" x14ac:dyDescent="0.25">
      <c r="A1634" s="11"/>
      <c r="B1634" s="19"/>
      <c r="C1634" s="19"/>
      <c r="D1634" s="23"/>
      <c r="E1634" s="19"/>
      <c r="F1634" s="13">
        <f>IF(B1634="","",IFERROR(INDEX(Leases!$B$2:$B$101,MATCH(B1634,Leases!$A$2:$A$101,0)),""))</f>
      </c>
      <c r="G1634" s="16">
        <f>IF(A1634="","",MONTH(A1634))</f>
      </c>
      <c r="H1634" s="22">
        <f>IF(A1634="",0,IF(YEAR(A1634)&lt;&gt;Properties!$C$5,0,N(D1634)*IFERROR(INDEX(Lists!$B$1:$B$7,MATCH(C1634,Lists!$A$1:$A$7,0)),0)))</f>
      </c>
      <c r="I1634" s="22">
        <f>IF(A1634="",0,IF(YEAR(A1634)&lt;&gt;Properties!$C$5,0,N(D1634)*IFERROR(INDEX(Lists!$C$1:$C$7,MATCH(C1634,Lists!$A$1:$A$7,0)),0)))</f>
      </c>
      <c r="J1634" s="22">
        <f>IF(A1634="",0,IF(YEAR(A1634)&lt;&gt;Properties!$C$5,0,N(D1634)*IFERROR(INDEX(Lists!$D$1:$D$7,MATCH(C1634,Lists!$A$1:$A$7,0)),0)))</f>
      </c>
    </row>
    <row r="1635" spans="1:10" x14ac:dyDescent="0.25">
      <c r="A1635" s="11"/>
      <c r="B1635" s="19"/>
      <c r="C1635" s="19"/>
      <c r="D1635" s="23"/>
      <c r="E1635" s="19"/>
      <c r="F1635" s="13">
        <f>IF(B1635="","",IFERROR(INDEX(Leases!$B$2:$B$101,MATCH(B1635,Leases!$A$2:$A$101,0)),""))</f>
      </c>
      <c r="G1635" s="16">
        <f>IF(A1635="","",MONTH(A1635))</f>
      </c>
      <c r="H1635" s="22">
        <f>IF(A1635="",0,IF(YEAR(A1635)&lt;&gt;Properties!$C$5,0,N(D1635)*IFERROR(INDEX(Lists!$B$1:$B$7,MATCH(C1635,Lists!$A$1:$A$7,0)),0)))</f>
      </c>
      <c r="I1635" s="22">
        <f>IF(A1635="",0,IF(YEAR(A1635)&lt;&gt;Properties!$C$5,0,N(D1635)*IFERROR(INDEX(Lists!$C$1:$C$7,MATCH(C1635,Lists!$A$1:$A$7,0)),0)))</f>
      </c>
      <c r="J1635" s="22">
        <f>IF(A1635="",0,IF(YEAR(A1635)&lt;&gt;Properties!$C$5,0,N(D1635)*IFERROR(INDEX(Lists!$D$1:$D$7,MATCH(C1635,Lists!$A$1:$A$7,0)),0)))</f>
      </c>
    </row>
    <row r="1636" spans="1:10" x14ac:dyDescent="0.25">
      <c r="A1636" s="11"/>
      <c r="B1636" s="19"/>
      <c r="C1636" s="19"/>
      <c r="D1636" s="23"/>
      <c r="E1636" s="19"/>
      <c r="F1636" s="13">
        <f>IF(B1636="","",IFERROR(INDEX(Leases!$B$2:$B$101,MATCH(B1636,Leases!$A$2:$A$101,0)),""))</f>
      </c>
      <c r="G1636" s="16">
        <f>IF(A1636="","",MONTH(A1636))</f>
      </c>
      <c r="H1636" s="22">
        <f>IF(A1636="",0,IF(YEAR(A1636)&lt;&gt;Properties!$C$5,0,N(D1636)*IFERROR(INDEX(Lists!$B$1:$B$7,MATCH(C1636,Lists!$A$1:$A$7,0)),0)))</f>
      </c>
      <c r="I1636" s="22">
        <f>IF(A1636="",0,IF(YEAR(A1636)&lt;&gt;Properties!$C$5,0,N(D1636)*IFERROR(INDEX(Lists!$C$1:$C$7,MATCH(C1636,Lists!$A$1:$A$7,0)),0)))</f>
      </c>
      <c r="J1636" s="22">
        <f>IF(A1636="",0,IF(YEAR(A1636)&lt;&gt;Properties!$C$5,0,N(D1636)*IFERROR(INDEX(Lists!$D$1:$D$7,MATCH(C1636,Lists!$A$1:$A$7,0)),0)))</f>
      </c>
    </row>
    <row r="1637" spans="1:10" x14ac:dyDescent="0.25">
      <c r="A1637" s="11"/>
      <c r="B1637" s="19"/>
      <c r="C1637" s="19"/>
      <c r="D1637" s="23"/>
      <c r="E1637" s="19"/>
      <c r="F1637" s="13">
        <f>IF(B1637="","",IFERROR(INDEX(Leases!$B$2:$B$101,MATCH(B1637,Leases!$A$2:$A$101,0)),""))</f>
      </c>
      <c r="G1637" s="16">
        <f>IF(A1637="","",MONTH(A1637))</f>
      </c>
      <c r="H1637" s="22">
        <f>IF(A1637="",0,IF(YEAR(A1637)&lt;&gt;Properties!$C$5,0,N(D1637)*IFERROR(INDEX(Lists!$B$1:$B$7,MATCH(C1637,Lists!$A$1:$A$7,0)),0)))</f>
      </c>
      <c r="I1637" s="22">
        <f>IF(A1637="",0,IF(YEAR(A1637)&lt;&gt;Properties!$C$5,0,N(D1637)*IFERROR(INDEX(Lists!$C$1:$C$7,MATCH(C1637,Lists!$A$1:$A$7,0)),0)))</f>
      </c>
      <c r="J1637" s="22">
        <f>IF(A1637="",0,IF(YEAR(A1637)&lt;&gt;Properties!$C$5,0,N(D1637)*IFERROR(INDEX(Lists!$D$1:$D$7,MATCH(C1637,Lists!$A$1:$A$7,0)),0)))</f>
      </c>
    </row>
    <row r="1638" spans="1:10" x14ac:dyDescent="0.25">
      <c r="A1638" s="11"/>
      <c r="B1638" s="19"/>
      <c r="C1638" s="19"/>
      <c r="D1638" s="23"/>
      <c r="E1638" s="19"/>
      <c r="F1638" s="13">
        <f>IF(B1638="","",IFERROR(INDEX(Leases!$B$2:$B$101,MATCH(B1638,Leases!$A$2:$A$101,0)),""))</f>
      </c>
      <c r="G1638" s="16">
        <f>IF(A1638="","",MONTH(A1638))</f>
      </c>
      <c r="H1638" s="22">
        <f>IF(A1638="",0,IF(YEAR(A1638)&lt;&gt;Properties!$C$5,0,N(D1638)*IFERROR(INDEX(Lists!$B$1:$B$7,MATCH(C1638,Lists!$A$1:$A$7,0)),0)))</f>
      </c>
      <c r="I1638" s="22">
        <f>IF(A1638="",0,IF(YEAR(A1638)&lt;&gt;Properties!$C$5,0,N(D1638)*IFERROR(INDEX(Lists!$C$1:$C$7,MATCH(C1638,Lists!$A$1:$A$7,0)),0)))</f>
      </c>
      <c r="J1638" s="22">
        <f>IF(A1638="",0,IF(YEAR(A1638)&lt;&gt;Properties!$C$5,0,N(D1638)*IFERROR(INDEX(Lists!$D$1:$D$7,MATCH(C1638,Lists!$A$1:$A$7,0)),0)))</f>
      </c>
    </row>
    <row r="1639" spans="1:10" x14ac:dyDescent="0.25">
      <c r="A1639" s="11"/>
      <c r="B1639" s="19"/>
      <c r="C1639" s="19"/>
      <c r="D1639" s="23"/>
      <c r="E1639" s="19"/>
      <c r="F1639" s="13">
        <f>IF(B1639="","",IFERROR(INDEX(Leases!$B$2:$B$101,MATCH(B1639,Leases!$A$2:$A$101,0)),""))</f>
      </c>
      <c r="G1639" s="16">
        <f>IF(A1639="","",MONTH(A1639))</f>
      </c>
      <c r="H1639" s="22">
        <f>IF(A1639="",0,IF(YEAR(A1639)&lt;&gt;Properties!$C$5,0,N(D1639)*IFERROR(INDEX(Lists!$B$1:$B$7,MATCH(C1639,Lists!$A$1:$A$7,0)),0)))</f>
      </c>
      <c r="I1639" s="22">
        <f>IF(A1639="",0,IF(YEAR(A1639)&lt;&gt;Properties!$C$5,0,N(D1639)*IFERROR(INDEX(Lists!$C$1:$C$7,MATCH(C1639,Lists!$A$1:$A$7,0)),0)))</f>
      </c>
      <c r="J1639" s="22">
        <f>IF(A1639="",0,IF(YEAR(A1639)&lt;&gt;Properties!$C$5,0,N(D1639)*IFERROR(INDEX(Lists!$D$1:$D$7,MATCH(C1639,Lists!$A$1:$A$7,0)),0)))</f>
      </c>
    </row>
    <row r="1640" spans="1:10" x14ac:dyDescent="0.25">
      <c r="A1640" s="11"/>
      <c r="B1640" s="19"/>
      <c r="C1640" s="19"/>
      <c r="D1640" s="23"/>
      <c r="E1640" s="19"/>
      <c r="F1640" s="13">
        <f>IF(B1640="","",IFERROR(INDEX(Leases!$B$2:$B$101,MATCH(B1640,Leases!$A$2:$A$101,0)),""))</f>
      </c>
      <c r="G1640" s="16">
        <f>IF(A1640="","",MONTH(A1640))</f>
      </c>
      <c r="H1640" s="22">
        <f>IF(A1640="",0,IF(YEAR(A1640)&lt;&gt;Properties!$C$5,0,N(D1640)*IFERROR(INDEX(Lists!$B$1:$B$7,MATCH(C1640,Lists!$A$1:$A$7,0)),0)))</f>
      </c>
      <c r="I1640" s="22">
        <f>IF(A1640="",0,IF(YEAR(A1640)&lt;&gt;Properties!$C$5,0,N(D1640)*IFERROR(INDEX(Lists!$C$1:$C$7,MATCH(C1640,Lists!$A$1:$A$7,0)),0)))</f>
      </c>
      <c r="J1640" s="22">
        <f>IF(A1640="",0,IF(YEAR(A1640)&lt;&gt;Properties!$C$5,0,N(D1640)*IFERROR(INDEX(Lists!$D$1:$D$7,MATCH(C1640,Lists!$A$1:$A$7,0)),0)))</f>
      </c>
    </row>
    <row r="1641" spans="1:10" x14ac:dyDescent="0.25">
      <c r="A1641" s="11"/>
      <c r="B1641" s="19"/>
      <c r="C1641" s="19"/>
      <c r="D1641" s="23"/>
      <c r="E1641" s="19"/>
      <c r="F1641" s="13">
        <f>IF(B1641="","",IFERROR(INDEX(Leases!$B$2:$B$101,MATCH(B1641,Leases!$A$2:$A$101,0)),""))</f>
      </c>
      <c r="G1641" s="16">
        <f>IF(A1641="","",MONTH(A1641))</f>
      </c>
      <c r="H1641" s="22">
        <f>IF(A1641="",0,IF(YEAR(A1641)&lt;&gt;Properties!$C$5,0,N(D1641)*IFERROR(INDEX(Lists!$B$1:$B$7,MATCH(C1641,Lists!$A$1:$A$7,0)),0)))</f>
      </c>
      <c r="I1641" s="22">
        <f>IF(A1641="",0,IF(YEAR(A1641)&lt;&gt;Properties!$C$5,0,N(D1641)*IFERROR(INDEX(Lists!$C$1:$C$7,MATCH(C1641,Lists!$A$1:$A$7,0)),0)))</f>
      </c>
      <c r="J1641" s="22">
        <f>IF(A1641="",0,IF(YEAR(A1641)&lt;&gt;Properties!$C$5,0,N(D1641)*IFERROR(INDEX(Lists!$D$1:$D$7,MATCH(C1641,Lists!$A$1:$A$7,0)),0)))</f>
      </c>
    </row>
    <row r="1642" spans="1:10" x14ac:dyDescent="0.25">
      <c r="A1642" s="11"/>
      <c r="B1642" s="19"/>
      <c r="C1642" s="19"/>
      <c r="D1642" s="23"/>
      <c r="E1642" s="19"/>
      <c r="F1642" s="13">
        <f>IF(B1642="","",IFERROR(INDEX(Leases!$B$2:$B$101,MATCH(B1642,Leases!$A$2:$A$101,0)),""))</f>
      </c>
      <c r="G1642" s="16">
        <f>IF(A1642="","",MONTH(A1642))</f>
      </c>
      <c r="H1642" s="22">
        <f>IF(A1642="",0,IF(YEAR(A1642)&lt;&gt;Properties!$C$5,0,N(D1642)*IFERROR(INDEX(Lists!$B$1:$B$7,MATCH(C1642,Lists!$A$1:$A$7,0)),0)))</f>
      </c>
      <c r="I1642" s="22">
        <f>IF(A1642="",0,IF(YEAR(A1642)&lt;&gt;Properties!$C$5,0,N(D1642)*IFERROR(INDEX(Lists!$C$1:$C$7,MATCH(C1642,Lists!$A$1:$A$7,0)),0)))</f>
      </c>
      <c r="J1642" s="22">
        <f>IF(A1642="",0,IF(YEAR(A1642)&lt;&gt;Properties!$C$5,0,N(D1642)*IFERROR(INDEX(Lists!$D$1:$D$7,MATCH(C1642,Lists!$A$1:$A$7,0)),0)))</f>
      </c>
    </row>
    <row r="1643" spans="1:10" x14ac:dyDescent="0.25">
      <c r="A1643" s="11"/>
      <c r="B1643" s="19"/>
      <c r="C1643" s="19"/>
      <c r="D1643" s="23"/>
      <c r="E1643" s="19"/>
      <c r="F1643" s="13">
        <f>IF(B1643="","",IFERROR(INDEX(Leases!$B$2:$B$101,MATCH(B1643,Leases!$A$2:$A$101,0)),""))</f>
      </c>
      <c r="G1643" s="16">
        <f>IF(A1643="","",MONTH(A1643))</f>
      </c>
      <c r="H1643" s="22">
        <f>IF(A1643="",0,IF(YEAR(A1643)&lt;&gt;Properties!$C$5,0,N(D1643)*IFERROR(INDEX(Lists!$B$1:$B$7,MATCH(C1643,Lists!$A$1:$A$7,0)),0)))</f>
      </c>
      <c r="I1643" s="22">
        <f>IF(A1643="",0,IF(YEAR(A1643)&lt;&gt;Properties!$C$5,0,N(D1643)*IFERROR(INDEX(Lists!$C$1:$C$7,MATCH(C1643,Lists!$A$1:$A$7,0)),0)))</f>
      </c>
      <c r="J1643" s="22">
        <f>IF(A1643="",0,IF(YEAR(A1643)&lt;&gt;Properties!$C$5,0,N(D1643)*IFERROR(INDEX(Lists!$D$1:$D$7,MATCH(C1643,Lists!$A$1:$A$7,0)),0)))</f>
      </c>
    </row>
    <row r="1644" spans="1:10" x14ac:dyDescent="0.25">
      <c r="A1644" s="11"/>
      <c r="B1644" s="19"/>
      <c r="C1644" s="19"/>
      <c r="D1644" s="23"/>
      <c r="E1644" s="19"/>
      <c r="F1644" s="13">
        <f>IF(B1644="","",IFERROR(INDEX(Leases!$B$2:$B$101,MATCH(B1644,Leases!$A$2:$A$101,0)),""))</f>
      </c>
      <c r="G1644" s="16">
        <f>IF(A1644="","",MONTH(A1644))</f>
      </c>
      <c r="H1644" s="22">
        <f>IF(A1644="",0,IF(YEAR(A1644)&lt;&gt;Properties!$C$5,0,N(D1644)*IFERROR(INDEX(Lists!$B$1:$B$7,MATCH(C1644,Lists!$A$1:$A$7,0)),0)))</f>
      </c>
      <c r="I1644" s="22">
        <f>IF(A1644="",0,IF(YEAR(A1644)&lt;&gt;Properties!$C$5,0,N(D1644)*IFERROR(INDEX(Lists!$C$1:$C$7,MATCH(C1644,Lists!$A$1:$A$7,0)),0)))</f>
      </c>
      <c r="J1644" s="22">
        <f>IF(A1644="",0,IF(YEAR(A1644)&lt;&gt;Properties!$C$5,0,N(D1644)*IFERROR(INDEX(Lists!$D$1:$D$7,MATCH(C1644,Lists!$A$1:$A$7,0)),0)))</f>
      </c>
    </row>
    <row r="1645" spans="1:10" x14ac:dyDescent="0.25">
      <c r="A1645" s="11"/>
      <c r="B1645" s="19"/>
      <c r="C1645" s="19"/>
      <c r="D1645" s="23"/>
      <c r="E1645" s="19"/>
      <c r="F1645" s="13">
        <f>IF(B1645="","",IFERROR(INDEX(Leases!$B$2:$B$101,MATCH(B1645,Leases!$A$2:$A$101,0)),""))</f>
      </c>
      <c r="G1645" s="16">
        <f>IF(A1645="","",MONTH(A1645))</f>
      </c>
      <c r="H1645" s="22">
        <f>IF(A1645="",0,IF(YEAR(A1645)&lt;&gt;Properties!$C$5,0,N(D1645)*IFERROR(INDEX(Lists!$B$1:$B$7,MATCH(C1645,Lists!$A$1:$A$7,0)),0)))</f>
      </c>
      <c r="I1645" s="22">
        <f>IF(A1645="",0,IF(YEAR(A1645)&lt;&gt;Properties!$C$5,0,N(D1645)*IFERROR(INDEX(Lists!$C$1:$C$7,MATCH(C1645,Lists!$A$1:$A$7,0)),0)))</f>
      </c>
      <c r="J1645" s="22">
        <f>IF(A1645="",0,IF(YEAR(A1645)&lt;&gt;Properties!$C$5,0,N(D1645)*IFERROR(INDEX(Lists!$D$1:$D$7,MATCH(C1645,Lists!$A$1:$A$7,0)),0)))</f>
      </c>
    </row>
    <row r="1646" spans="1:10" x14ac:dyDescent="0.25">
      <c r="A1646" s="11"/>
      <c r="B1646" s="19"/>
      <c r="C1646" s="19"/>
      <c r="D1646" s="23"/>
      <c r="E1646" s="19"/>
      <c r="F1646" s="13">
        <f>IF(B1646="","",IFERROR(INDEX(Leases!$B$2:$B$101,MATCH(B1646,Leases!$A$2:$A$101,0)),""))</f>
      </c>
      <c r="G1646" s="16">
        <f>IF(A1646="","",MONTH(A1646))</f>
      </c>
      <c r="H1646" s="22">
        <f>IF(A1646="",0,IF(YEAR(A1646)&lt;&gt;Properties!$C$5,0,N(D1646)*IFERROR(INDEX(Lists!$B$1:$B$7,MATCH(C1646,Lists!$A$1:$A$7,0)),0)))</f>
      </c>
      <c r="I1646" s="22">
        <f>IF(A1646="",0,IF(YEAR(A1646)&lt;&gt;Properties!$C$5,0,N(D1646)*IFERROR(INDEX(Lists!$C$1:$C$7,MATCH(C1646,Lists!$A$1:$A$7,0)),0)))</f>
      </c>
      <c r="J1646" s="22">
        <f>IF(A1646="",0,IF(YEAR(A1646)&lt;&gt;Properties!$C$5,0,N(D1646)*IFERROR(INDEX(Lists!$D$1:$D$7,MATCH(C1646,Lists!$A$1:$A$7,0)),0)))</f>
      </c>
    </row>
    <row r="1647" spans="1:10" x14ac:dyDescent="0.25">
      <c r="A1647" s="11"/>
      <c r="B1647" s="19"/>
      <c r="C1647" s="19"/>
      <c r="D1647" s="23"/>
      <c r="E1647" s="19"/>
      <c r="F1647" s="13">
        <f>IF(B1647="","",IFERROR(INDEX(Leases!$B$2:$B$101,MATCH(B1647,Leases!$A$2:$A$101,0)),""))</f>
      </c>
      <c r="G1647" s="16">
        <f>IF(A1647="","",MONTH(A1647))</f>
      </c>
      <c r="H1647" s="22">
        <f>IF(A1647="",0,IF(YEAR(A1647)&lt;&gt;Properties!$C$5,0,N(D1647)*IFERROR(INDEX(Lists!$B$1:$B$7,MATCH(C1647,Lists!$A$1:$A$7,0)),0)))</f>
      </c>
      <c r="I1647" s="22">
        <f>IF(A1647="",0,IF(YEAR(A1647)&lt;&gt;Properties!$C$5,0,N(D1647)*IFERROR(INDEX(Lists!$C$1:$C$7,MATCH(C1647,Lists!$A$1:$A$7,0)),0)))</f>
      </c>
      <c r="J1647" s="22">
        <f>IF(A1647="",0,IF(YEAR(A1647)&lt;&gt;Properties!$C$5,0,N(D1647)*IFERROR(INDEX(Lists!$D$1:$D$7,MATCH(C1647,Lists!$A$1:$A$7,0)),0)))</f>
      </c>
    </row>
    <row r="1648" spans="1:10" x14ac:dyDescent="0.25">
      <c r="A1648" s="11"/>
      <c r="B1648" s="19"/>
      <c r="C1648" s="19"/>
      <c r="D1648" s="23"/>
      <c r="E1648" s="19"/>
      <c r="F1648" s="13">
        <f>IF(B1648="","",IFERROR(INDEX(Leases!$B$2:$B$101,MATCH(B1648,Leases!$A$2:$A$101,0)),""))</f>
      </c>
      <c r="G1648" s="16">
        <f>IF(A1648="","",MONTH(A1648))</f>
      </c>
      <c r="H1648" s="22">
        <f>IF(A1648="",0,IF(YEAR(A1648)&lt;&gt;Properties!$C$5,0,N(D1648)*IFERROR(INDEX(Lists!$B$1:$B$7,MATCH(C1648,Lists!$A$1:$A$7,0)),0)))</f>
      </c>
      <c r="I1648" s="22">
        <f>IF(A1648="",0,IF(YEAR(A1648)&lt;&gt;Properties!$C$5,0,N(D1648)*IFERROR(INDEX(Lists!$C$1:$C$7,MATCH(C1648,Lists!$A$1:$A$7,0)),0)))</f>
      </c>
      <c r="J1648" s="22">
        <f>IF(A1648="",0,IF(YEAR(A1648)&lt;&gt;Properties!$C$5,0,N(D1648)*IFERROR(INDEX(Lists!$D$1:$D$7,MATCH(C1648,Lists!$A$1:$A$7,0)),0)))</f>
      </c>
    </row>
    <row r="1649" spans="1:10" x14ac:dyDescent="0.25">
      <c r="A1649" s="11"/>
      <c r="B1649" s="19"/>
      <c r="C1649" s="19"/>
      <c r="D1649" s="23"/>
      <c r="E1649" s="19"/>
      <c r="F1649" s="13">
        <f>IF(B1649="","",IFERROR(INDEX(Leases!$B$2:$B$101,MATCH(B1649,Leases!$A$2:$A$101,0)),""))</f>
      </c>
      <c r="G1649" s="16">
        <f>IF(A1649="","",MONTH(A1649))</f>
      </c>
      <c r="H1649" s="22">
        <f>IF(A1649="",0,IF(YEAR(A1649)&lt;&gt;Properties!$C$5,0,N(D1649)*IFERROR(INDEX(Lists!$B$1:$B$7,MATCH(C1649,Lists!$A$1:$A$7,0)),0)))</f>
      </c>
      <c r="I1649" s="22">
        <f>IF(A1649="",0,IF(YEAR(A1649)&lt;&gt;Properties!$C$5,0,N(D1649)*IFERROR(INDEX(Lists!$C$1:$C$7,MATCH(C1649,Lists!$A$1:$A$7,0)),0)))</f>
      </c>
      <c r="J1649" s="22">
        <f>IF(A1649="",0,IF(YEAR(A1649)&lt;&gt;Properties!$C$5,0,N(D1649)*IFERROR(INDEX(Lists!$D$1:$D$7,MATCH(C1649,Lists!$A$1:$A$7,0)),0)))</f>
      </c>
    </row>
    <row r="1650" spans="1:10" x14ac:dyDescent="0.25">
      <c r="A1650" s="11"/>
      <c r="B1650" s="19"/>
      <c r="C1650" s="19"/>
      <c r="D1650" s="23"/>
      <c r="E1650" s="19"/>
      <c r="F1650" s="13">
        <f>IF(B1650="","",IFERROR(INDEX(Leases!$B$2:$B$101,MATCH(B1650,Leases!$A$2:$A$101,0)),""))</f>
      </c>
      <c r="G1650" s="16">
        <f>IF(A1650="","",MONTH(A1650))</f>
      </c>
      <c r="H1650" s="22">
        <f>IF(A1650="",0,IF(YEAR(A1650)&lt;&gt;Properties!$C$5,0,N(D1650)*IFERROR(INDEX(Lists!$B$1:$B$7,MATCH(C1650,Lists!$A$1:$A$7,0)),0)))</f>
      </c>
      <c r="I1650" s="22">
        <f>IF(A1650="",0,IF(YEAR(A1650)&lt;&gt;Properties!$C$5,0,N(D1650)*IFERROR(INDEX(Lists!$C$1:$C$7,MATCH(C1650,Lists!$A$1:$A$7,0)),0)))</f>
      </c>
      <c r="J1650" s="22">
        <f>IF(A1650="",0,IF(YEAR(A1650)&lt;&gt;Properties!$C$5,0,N(D1650)*IFERROR(INDEX(Lists!$D$1:$D$7,MATCH(C1650,Lists!$A$1:$A$7,0)),0)))</f>
      </c>
    </row>
    <row r="1651" spans="1:10" x14ac:dyDescent="0.25">
      <c r="A1651" s="11"/>
      <c r="B1651" s="19"/>
      <c r="C1651" s="19"/>
      <c r="D1651" s="23"/>
      <c r="E1651" s="19"/>
      <c r="F1651" s="13">
        <f>IF(B1651="","",IFERROR(INDEX(Leases!$B$2:$B$101,MATCH(B1651,Leases!$A$2:$A$101,0)),""))</f>
      </c>
      <c r="G1651" s="16">
        <f>IF(A1651="","",MONTH(A1651))</f>
      </c>
      <c r="H1651" s="22">
        <f>IF(A1651="",0,IF(YEAR(A1651)&lt;&gt;Properties!$C$5,0,N(D1651)*IFERROR(INDEX(Lists!$B$1:$B$7,MATCH(C1651,Lists!$A$1:$A$7,0)),0)))</f>
      </c>
      <c r="I1651" s="22">
        <f>IF(A1651="",0,IF(YEAR(A1651)&lt;&gt;Properties!$C$5,0,N(D1651)*IFERROR(INDEX(Lists!$C$1:$C$7,MATCH(C1651,Lists!$A$1:$A$7,0)),0)))</f>
      </c>
      <c r="J1651" s="22">
        <f>IF(A1651="",0,IF(YEAR(A1651)&lt;&gt;Properties!$C$5,0,N(D1651)*IFERROR(INDEX(Lists!$D$1:$D$7,MATCH(C1651,Lists!$A$1:$A$7,0)),0)))</f>
      </c>
    </row>
    <row r="1652" spans="1:10" x14ac:dyDescent="0.25">
      <c r="A1652" s="11"/>
      <c r="B1652" s="19"/>
      <c r="C1652" s="19"/>
      <c r="D1652" s="23"/>
      <c r="E1652" s="19"/>
      <c r="F1652" s="13">
        <f>IF(B1652="","",IFERROR(INDEX(Leases!$B$2:$B$101,MATCH(B1652,Leases!$A$2:$A$101,0)),""))</f>
      </c>
      <c r="G1652" s="16">
        <f>IF(A1652="","",MONTH(A1652))</f>
      </c>
      <c r="H1652" s="22">
        <f>IF(A1652="",0,IF(YEAR(A1652)&lt;&gt;Properties!$C$5,0,N(D1652)*IFERROR(INDEX(Lists!$B$1:$B$7,MATCH(C1652,Lists!$A$1:$A$7,0)),0)))</f>
      </c>
      <c r="I1652" s="22">
        <f>IF(A1652="",0,IF(YEAR(A1652)&lt;&gt;Properties!$C$5,0,N(D1652)*IFERROR(INDEX(Lists!$C$1:$C$7,MATCH(C1652,Lists!$A$1:$A$7,0)),0)))</f>
      </c>
      <c r="J1652" s="22">
        <f>IF(A1652="",0,IF(YEAR(A1652)&lt;&gt;Properties!$C$5,0,N(D1652)*IFERROR(INDEX(Lists!$D$1:$D$7,MATCH(C1652,Lists!$A$1:$A$7,0)),0)))</f>
      </c>
    </row>
    <row r="1653" spans="1:10" x14ac:dyDescent="0.25">
      <c r="A1653" s="11"/>
      <c r="B1653" s="19"/>
      <c r="C1653" s="19"/>
      <c r="D1653" s="23"/>
      <c r="E1653" s="19"/>
      <c r="F1653" s="13">
        <f>IF(B1653="","",IFERROR(INDEX(Leases!$B$2:$B$101,MATCH(B1653,Leases!$A$2:$A$101,0)),""))</f>
      </c>
      <c r="G1653" s="16">
        <f>IF(A1653="","",MONTH(A1653))</f>
      </c>
      <c r="H1653" s="22">
        <f>IF(A1653="",0,IF(YEAR(A1653)&lt;&gt;Properties!$C$5,0,N(D1653)*IFERROR(INDEX(Lists!$B$1:$B$7,MATCH(C1653,Lists!$A$1:$A$7,0)),0)))</f>
      </c>
      <c r="I1653" s="22">
        <f>IF(A1653="",0,IF(YEAR(A1653)&lt;&gt;Properties!$C$5,0,N(D1653)*IFERROR(INDEX(Lists!$C$1:$C$7,MATCH(C1653,Lists!$A$1:$A$7,0)),0)))</f>
      </c>
      <c r="J1653" s="22">
        <f>IF(A1653="",0,IF(YEAR(A1653)&lt;&gt;Properties!$C$5,0,N(D1653)*IFERROR(INDEX(Lists!$D$1:$D$7,MATCH(C1653,Lists!$A$1:$A$7,0)),0)))</f>
      </c>
    </row>
    <row r="1654" spans="1:10" x14ac:dyDescent="0.25">
      <c r="A1654" s="11"/>
      <c r="B1654" s="19"/>
      <c r="C1654" s="19"/>
      <c r="D1654" s="23"/>
      <c r="E1654" s="19"/>
      <c r="F1654" s="13">
        <f>IF(B1654="","",IFERROR(INDEX(Leases!$B$2:$B$101,MATCH(B1654,Leases!$A$2:$A$101,0)),""))</f>
      </c>
      <c r="G1654" s="16">
        <f>IF(A1654="","",MONTH(A1654))</f>
      </c>
      <c r="H1654" s="22">
        <f>IF(A1654="",0,IF(YEAR(A1654)&lt;&gt;Properties!$C$5,0,N(D1654)*IFERROR(INDEX(Lists!$B$1:$B$7,MATCH(C1654,Lists!$A$1:$A$7,0)),0)))</f>
      </c>
      <c r="I1654" s="22">
        <f>IF(A1654="",0,IF(YEAR(A1654)&lt;&gt;Properties!$C$5,0,N(D1654)*IFERROR(INDEX(Lists!$C$1:$C$7,MATCH(C1654,Lists!$A$1:$A$7,0)),0)))</f>
      </c>
      <c r="J1654" s="22">
        <f>IF(A1654="",0,IF(YEAR(A1654)&lt;&gt;Properties!$C$5,0,N(D1654)*IFERROR(INDEX(Lists!$D$1:$D$7,MATCH(C1654,Lists!$A$1:$A$7,0)),0)))</f>
      </c>
    </row>
    <row r="1655" spans="1:10" x14ac:dyDescent="0.25">
      <c r="A1655" s="11"/>
      <c r="B1655" s="19"/>
      <c r="C1655" s="19"/>
      <c r="D1655" s="23"/>
      <c r="E1655" s="19"/>
      <c r="F1655" s="13">
        <f>IF(B1655="","",IFERROR(INDEX(Leases!$B$2:$B$101,MATCH(B1655,Leases!$A$2:$A$101,0)),""))</f>
      </c>
      <c r="G1655" s="16">
        <f>IF(A1655="","",MONTH(A1655))</f>
      </c>
      <c r="H1655" s="22">
        <f>IF(A1655="",0,IF(YEAR(A1655)&lt;&gt;Properties!$C$5,0,N(D1655)*IFERROR(INDEX(Lists!$B$1:$B$7,MATCH(C1655,Lists!$A$1:$A$7,0)),0)))</f>
      </c>
      <c r="I1655" s="22">
        <f>IF(A1655="",0,IF(YEAR(A1655)&lt;&gt;Properties!$C$5,0,N(D1655)*IFERROR(INDEX(Lists!$C$1:$C$7,MATCH(C1655,Lists!$A$1:$A$7,0)),0)))</f>
      </c>
      <c r="J1655" s="22">
        <f>IF(A1655="",0,IF(YEAR(A1655)&lt;&gt;Properties!$C$5,0,N(D1655)*IFERROR(INDEX(Lists!$D$1:$D$7,MATCH(C1655,Lists!$A$1:$A$7,0)),0)))</f>
      </c>
    </row>
    <row r="1656" spans="1:10" x14ac:dyDescent="0.25">
      <c r="A1656" s="11"/>
      <c r="B1656" s="19"/>
      <c r="C1656" s="19"/>
      <c r="D1656" s="23"/>
      <c r="E1656" s="19"/>
      <c r="F1656" s="13">
        <f>IF(B1656="","",IFERROR(INDEX(Leases!$B$2:$B$101,MATCH(B1656,Leases!$A$2:$A$101,0)),""))</f>
      </c>
      <c r="G1656" s="16">
        <f>IF(A1656="","",MONTH(A1656))</f>
      </c>
      <c r="H1656" s="22">
        <f>IF(A1656="",0,IF(YEAR(A1656)&lt;&gt;Properties!$C$5,0,N(D1656)*IFERROR(INDEX(Lists!$B$1:$B$7,MATCH(C1656,Lists!$A$1:$A$7,0)),0)))</f>
      </c>
      <c r="I1656" s="22">
        <f>IF(A1656="",0,IF(YEAR(A1656)&lt;&gt;Properties!$C$5,0,N(D1656)*IFERROR(INDEX(Lists!$C$1:$C$7,MATCH(C1656,Lists!$A$1:$A$7,0)),0)))</f>
      </c>
      <c r="J1656" s="22">
        <f>IF(A1656="",0,IF(YEAR(A1656)&lt;&gt;Properties!$C$5,0,N(D1656)*IFERROR(INDEX(Lists!$D$1:$D$7,MATCH(C1656,Lists!$A$1:$A$7,0)),0)))</f>
      </c>
    </row>
    <row r="1657" spans="1:10" x14ac:dyDescent="0.25">
      <c r="A1657" s="11"/>
      <c r="B1657" s="19"/>
      <c r="C1657" s="19"/>
      <c r="D1657" s="23"/>
      <c r="E1657" s="19"/>
      <c r="F1657" s="13">
        <f>IF(B1657="","",IFERROR(INDEX(Leases!$B$2:$B$101,MATCH(B1657,Leases!$A$2:$A$101,0)),""))</f>
      </c>
      <c r="G1657" s="16">
        <f>IF(A1657="","",MONTH(A1657))</f>
      </c>
      <c r="H1657" s="22">
        <f>IF(A1657="",0,IF(YEAR(A1657)&lt;&gt;Properties!$C$5,0,N(D1657)*IFERROR(INDEX(Lists!$B$1:$B$7,MATCH(C1657,Lists!$A$1:$A$7,0)),0)))</f>
      </c>
      <c r="I1657" s="22">
        <f>IF(A1657="",0,IF(YEAR(A1657)&lt;&gt;Properties!$C$5,0,N(D1657)*IFERROR(INDEX(Lists!$C$1:$C$7,MATCH(C1657,Lists!$A$1:$A$7,0)),0)))</f>
      </c>
      <c r="J1657" s="22">
        <f>IF(A1657="",0,IF(YEAR(A1657)&lt;&gt;Properties!$C$5,0,N(D1657)*IFERROR(INDEX(Lists!$D$1:$D$7,MATCH(C1657,Lists!$A$1:$A$7,0)),0)))</f>
      </c>
    </row>
    <row r="1658" spans="1:10" x14ac:dyDescent="0.25">
      <c r="A1658" s="11"/>
      <c r="B1658" s="19"/>
      <c r="C1658" s="19"/>
      <c r="D1658" s="23"/>
      <c r="E1658" s="19"/>
      <c r="F1658" s="13">
        <f>IF(B1658="","",IFERROR(INDEX(Leases!$B$2:$B$101,MATCH(B1658,Leases!$A$2:$A$101,0)),""))</f>
      </c>
      <c r="G1658" s="16">
        <f>IF(A1658="","",MONTH(A1658))</f>
      </c>
      <c r="H1658" s="22">
        <f>IF(A1658="",0,IF(YEAR(A1658)&lt;&gt;Properties!$C$5,0,N(D1658)*IFERROR(INDEX(Lists!$B$1:$B$7,MATCH(C1658,Lists!$A$1:$A$7,0)),0)))</f>
      </c>
      <c r="I1658" s="22">
        <f>IF(A1658="",0,IF(YEAR(A1658)&lt;&gt;Properties!$C$5,0,N(D1658)*IFERROR(INDEX(Lists!$C$1:$C$7,MATCH(C1658,Lists!$A$1:$A$7,0)),0)))</f>
      </c>
      <c r="J1658" s="22">
        <f>IF(A1658="",0,IF(YEAR(A1658)&lt;&gt;Properties!$C$5,0,N(D1658)*IFERROR(INDEX(Lists!$D$1:$D$7,MATCH(C1658,Lists!$A$1:$A$7,0)),0)))</f>
      </c>
    </row>
    <row r="1659" spans="1:10" x14ac:dyDescent="0.25">
      <c r="A1659" s="11"/>
      <c r="B1659" s="19"/>
      <c r="C1659" s="19"/>
      <c r="D1659" s="23"/>
      <c r="E1659" s="19"/>
      <c r="F1659" s="13">
        <f>IF(B1659="","",IFERROR(INDEX(Leases!$B$2:$B$101,MATCH(B1659,Leases!$A$2:$A$101,0)),""))</f>
      </c>
      <c r="G1659" s="16">
        <f>IF(A1659="","",MONTH(A1659))</f>
      </c>
      <c r="H1659" s="22">
        <f>IF(A1659="",0,IF(YEAR(A1659)&lt;&gt;Properties!$C$5,0,N(D1659)*IFERROR(INDEX(Lists!$B$1:$B$7,MATCH(C1659,Lists!$A$1:$A$7,0)),0)))</f>
      </c>
      <c r="I1659" s="22">
        <f>IF(A1659="",0,IF(YEAR(A1659)&lt;&gt;Properties!$C$5,0,N(D1659)*IFERROR(INDEX(Lists!$C$1:$C$7,MATCH(C1659,Lists!$A$1:$A$7,0)),0)))</f>
      </c>
      <c r="J1659" s="22">
        <f>IF(A1659="",0,IF(YEAR(A1659)&lt;&gt;Properties!$C$5,0,N(D1659)*IFERROR(INDEX(Lists!$D$1:$D$7,MATCH(C1659,Lists!$A$1:$A$7,0)),0)))</f>
      </c>
    </row>
    <row r="1660" spans="1:10" x14ac:dyDescent="0.25">
      <c r="A1660" s="11"/>
      <c r="B1660" s="19"/>
      <c r="C1660" s="19"/>
      <c r="D1660" s="23"/>
      <c r="E1660" s="19"/>
      <c r="F1660" s="13">
        <f>IF(B1660="","",IFERROR(INDEX(Leases!$B$2:$B$101,MATCH(B1660,Leases!$A$2:$A$101,0)),""))</f>
      </c>
      <c r="G1660" s="16">
        <f>IF(A1660="","",MONTH(A1660))</f>
      </c>
      <c r="H1660" s="22">
        <f>IF(A1660="",0,IF(YEAR(A1660)&lt;&gt;Properties!$C$5,0,N(D1660)*IFERROR(INDEX(Lists!$B$1:$B$7,MATCH(C1660,Lists!$A$1:$A$7,0)),0)))</f>
      </c>
      <c r="I1660" s="22">
        <f>IF(A1660="",0,IF(YEAR(A1660)&lt;&gt;Properties!$C$5,0,N(D1660)*IFERROR(INDEX(Lists!$C$1:$C$7,MATCH(C1660,Lists!$A$1:$A$7,0)),0)))</f>
      </c>
      <c r="J1660" s="22">
        <f>IF(A1660="",0,IF(YEAR(A1660)&lt;&gt;Properties!$C$5,0,N(D1660)*IFERROR(INDEX(Lists!$D$1:$D$7,MATCH(C1660,Lists!$A$1:$A$7,0)),0)))</f>
      </c>
    </row>
    <row r="1661" spans="1:10" x14ac:dyDescent="0.25">
      <c r="A1661" s="11"/>
      <c r="B1661" s="19"/>
      <c r="C1661" s="19"/>
      <c r="D1661" s="23"/>
      <c r="E1661" s="19"/>
      <c r="F1661" s="13">
        <f>IF(B1661="","",IFERROR(INDEX(Leases!$B$2:$B$101,MATCH(B1661,Leases!$A$2:$A$101,0)),""))</f>
      </c>
      <c r="G1661" s="16">
        <f>IF(A1661="","",MONTH(A1661))</f>
      </c>
      <c r="H1661" s="22">
        <f>IF(A1661="",0,IF(YEAR(A1661)&lt;&gt;Properties!$C$5,0,N(D1661)*IFERROR(INDEX(Lists!$B$1:$B$7,MATCH(C1661,Lists!$A$1:$A$7,0)),0)))</f>
      </c>
      <c r="I1661" s="22">
        <f>IF(A1661="",0,IF(YEAR(A1661)&lt;&gt;Properties!$C$5,0,N(D1661)*IFERROR(INDEX(Lists!$C$1:$C$7,MATCH(C1661,Lists!$A$1:$A$7,0)),0)))</f>
      </c>
      <c r="J1661" s="22">
        <f>IF(A1661="",0,IF(YEAR(A1661)&lt;&gt;Properties!$C$5,0,N(D1661)*IFERROR(INDEX(Lists!$D$1:$D$7,MATCH(C1661,Lists!$A$1:$A$7,0)),0)))</f>
      </c>
    </row>
    <row r="1662" spans="1:10" x14ac:dyDescent="0.25">
      <c r="A1662" s="11"/>
      <c r="B1662" s="19"/>
      <c r="C1662" s="19"/>
      <c r="D1662" s="23"/>
      <c r="E1662" s="19"/>
      <c r="F1662" s="13">
        <f>IF(B1662="","",IFERROR(INDEX(Leases!$B$2:$B$101,MATCH(B1662,Leases!$A$2:$A$101,0)),""))</f>
      </c>
      <c r="G1662" s="16">
        <f>IF(A1662="","",MONTH(A1662))</f>
      </c>
      <c r="H1662" s="22">
        <f>IF(A1662="",0,IF(YEAR(A1662)&lt;&gt;Properties!$C$5,0,N(D1662)*IFERROR(INDEX(Lists!$B$1:$B$7,MATCH(C1662,Lists!$A$1:$A$7,0)),0)))</f>
      </c>
      <c r="I1662" s="22">
        <f>IF(A1662="",0,IF(YEAR(A1662)&lt;&gt;Properties!$C$5,0,N(D1662)*IFERROR(INDEX(Lists!$C$1:$C$7,MATCH(C1662,Lists!$A$1:$A$7,0)),0)))</f>
      </c>
      <c r="J1662" s="22">
        <f>IF(A1662="",0,IF(YEAR(A1662)&lt;&gt;Properties!$C$5,0,N(D1662)*IFERROR(INDEX(Lists!$D$1:$D$7,MATCH(C1662,Lists!$A$1:$A$7,0)),0)))</f>
      </c>
    </row>
    <row r="1663" spans="1:10" x14ac:dyDescent="0.25">
      <c r="A1663" s="11"/>
      <c r="B1663" s="19"/>
      <c r="C1663" s="19"/>
      <c r="D1663" s="23"/>
      <c r="E1663" s="19"/>
      <c r="F1663" s="13">
        <f>IF(B1663="","",IFERROR(INDEX(Leases!$B$2:$B$101,MATCH(B1663,Leases!$A$2:$A$101,0)),""))</f>
      </c>
      <c r="G1663" s="16">
        <f>IF(A1663="","",MONTH(A1663))</f>
      </c>
      <c r="H1663" s="22">
        <f>IF(A1663="",0,IF(YEAR(A1663)&lt;&gt;Properties!$C$5,0,N(D1663)*IFERROR(INDEX(Lists!$B$1:$B$7,MATCH(C1663,Lists!$A$1:$A$7,0)),0)))</f>
      </c>
      <c r="I1663" s="22">
        <f>IF(A1663="",0,IF(YEAR(A1663)&lt;&gt;Properties!$C$5,0,N(D1663)*IFERROR(INDEX(Lists!$C$1:$C$7,MATCH(C1663,Lists!$A$1:$A$7,0)),0)))</f>
      </c>
      <c r="J1663" s="22">
        <f>IF(A1663="",0,IF(YEAR(A1663)&lt;&gt;Properties!$C$5,0,N(D1663)*IFERROR(INDEX(Lists!$D$1:$D$7,MATCH(C1663,Lists!$A$1:$A$7,0)),0)))</f>
      </c>
    </row>
    <row r="1664" spans="1:10" x14ac:dyDescent="0.25">
      <c r="A1664" s="11"/>
      <c r="B1664" s="19"/>
      <c r="C1664" s="19"/>
      <c r="D1664" s="23"/>
      <c r="E1664" s="19"/>
      <c r="F1664" s="13">
        <f>IF(B1664="","",IFERROR(INDEX(Leases!$B$2:$B$101,MATCH(B1664,Leases!$A$2:$A$101,0)),""))</f>
      </c>
      <c r="G1664" s="16">
        <f>IF(A1664="","",MONTH(A1664))</f>
      </c>
      <c r="H1664" s="22">
        <f>IF(A1664="",0,IF(YEAR(A1664)&lt;&gt;Properties!$C$5,0,N(D1664)*IFERROR(INDEX(Lists!$B$1:$B$7,MATCH(C1664,Lists!$A$1:$A$7,0)),0)))</f>
      </c>
      <c r="I1664" s="22">
        <f>IF(A1664="",0,IF(YEAR(A1664)&lt;&gt;Properties!$C$5,0,N(D1664)*IFERROR(INDEX(Lists!$C$1:$C$7,MATCH(C1664,Lists!$A$1:$A$7,0)),0)))</f>
      </c>
      <c r="J1664" s="22">
        <f>IF(A1664="",0,IF(YEAR(A1664)&lt;&gt;Properties!$C$5,0,N(D1664)*IFERROR(INDEX(Lists!$D$1:$D$7,MATCH(C1664,Lists!$A$1:$A$7,0)),0)))</f>
      </c>
    </row>
    <row r="1665" spans="1:10" x14ac:dyDescent="0.25">
      <c r="A1665" s="11"/>
      <c r="B1665" s="19"/>
      <c r="C1665" s="19"/>
      <c r="D1665" s="23"/>
      <c r="E1665" s="19"/>
      <c r="F1665" s="13">
        <f>IF(B1665="","",IFERROR(INDEX(Leases!$B$2:$B$101,MATCH(B1665,Leases!$A$2:$A$101,0)),""))</f>
      </c>
      <c r="G1665" s="16">
        <f>IF(A1665="","",MONTH(A1665))</f>
      </c>
      <c r="H1665" s="22">
        <f>IF(A1665="",0,IF(YEAR(A1665)&lt;&gt;Properties!$C$5,0,N(D1665)*IFERROR(INDEX(Lists!$B$1:$B$7,MATCH(C1665,Lists!$A$1:$A$7,0)),0)))</f>
      </c>
      <c r="I1665" s="22">
        <f>IF(A1665="",0,IF(YEAR(A1665)&lt;&gt;Properties!$C$5,0,N(D1665)*IFERROR(INDEX(Lists!$C$1:$C$7,MATCH(C1665,Lists!$A$1:$A$7,0)),0)))</f>
      </c>
      <c r="J1665" s="22">
        <f>IF(A1665="",0,IF(YEAR(A1665)&lt;&gt;Properties!$C$5,0,N(D1665)*IFERROR(INDEX(Lists!$D$1:$D$7,MATCH(C1665,Lists!$A$1:$A$7,0)),0)))</f>
      </c>
    </row>
    <row r="1666" spans="1:10" x14ac:dyDescent="0.25">
      <c r="A1666" s="11"/>
      <c r="B1666" s="19"/>
      <c r="C1666" s="19"/>
      <c r="D1666" s="23"/>
      <c r="E1666" s="19"/>
      <c r="F1666" s="13">
        <f>IF(B1666="","",IFERROR(INDEX(Leases!$B$2:$B$101,MATCH(B1666,Leases!$A$2:$A$101,0)),""))</f>
      </c>
      <c r="G1666" s="16">
        <f>IF(A1666="","",MONTH(A1666))</f>
      </c>
      <c r="H1666" s="22">
        <f>IF(A1666="",0,IF(YEAR(A1666)&lt;&gt;Properties!$C$5,0,N(D1666)*IFERROR(INDEX(Lists!$B$1:$B$7,MATCH(C1666,Lists!$A$1:$A$7,0)),0)))</f>
      </c>
      <c r="I1666" s="22">
        <f>IF(A1666="",0,IF(YEAR(A1666)&lt;&gt;Properties!$C$5,0,N(D1666)*IFERROR(INDEX(Lists!$C$1:$C$7,MATCH(C1666,Lists!$A$1:$A$7,0)),0)))</f>
      </c>
      <c r="J1666" s="22">
        <f>IF(A1666="",0,IF(YEAR(A1666)&lt;&gt;Properties!$C$5,0,N(D1666)*IFERROR(INDEX(Lists!$D$1:$D$7,MATCH(C1666,Lists!$A$1:$A$7,0)),0)))</f>
      </c>
    </row>
    <row r="1667" spans="1:10" x14ac:dyDescent="0.25">
      <c r="A1667" s="11"/>
      <c r="B1667" s="19"/>
      <c r="C1667" s="19"/>
      <c r="D1667" s="23"/>
      <c r="E1667" s="19"/>
      <c r="F1667" s="13">
        <f>IF(B1667="","",IFERROR(INDEX(Leases!$B$2:$B$101,MATCH(B1667,Leases!$A$2:$A$101,0)),""))</f>
      </c>
      <c r="G1667" s="16">
        <f>IF(A1667="","",MONTH(A1667))</f>
      </c>
      <c r="H1667" s="22">
        <f>IF(A1667="",0,IF(YEAR(A1667)&lt;&gt;Properties!$C$5,0,N(D1667)*IFERROR(INDEX(Lists!$B$1:$B$7,MATCH(C1667,Lists!$A$1:$A$7,0)),0)))</f>
      </c>
      <c r="I1667" s="22">
        <f>IF(A1667="",0,IF(YEAR(A1667)&lt;&gt;Properties!$C$5,0,N(D1667)*IFERROR(INDEX(Lists!$C$1:$C$7,MATCH(C1667,Lists!$A$1:$A$7,0)),0)))</f>
      </c>
      <c r="J1667" s="22">
        <f>IF(A1667="",0,IF(YEAR(A1667)&lt;&gt;Properties!$C$5,0,N(D1667)*IFERROR(INDEX(Lists!$D$1:$D$7,MATCH(C1667,Lists!$A$1:$A$7,0)),0)))</f>
      </c>
    </row>
    <row r="1668" spans="1:10" x14ac:dyDescent="0.25">
      <c r="A1668" s="11"/>
      <c r="B1668" s="19"/>
      <c r="C1668" s="19"/>
      <c r="D1668" s="23"/>
      <c r="E1668" s="19"/>
      <c r="F1668" s="13">
        <f>IF(B1668="","",IFERROR(INDEX(Leases!$B$2:$B$101,MATCH(B1668,Leases!$A$2:$A$101,0)),""))</f>
      </c>
      <c r="G1668" s="16">
        <f>IF(A1668="","",MONTH(A1668))</f>
      </c>
      <c r="H1668" s="22">
        <f>IF(A1668="",0,IF(YEAR(A1668)&lt;&gt;Properties!$C$5,0,N(D1668)*IFERROR(INDEX(Lists!$B$1:$B$7,MATCH(C1668,Lists!$A$1:$A$7,0)),0)))</f>
      </c>
      <c r="I1668" s="22">
        <f>IF(A1668="",0,IF(YEAR(A1668)&lt;&gt;Properties!$C$5,0,N(D1668)*IFERROR(INDEX(Lists!$C$1:$C$7,MATCH(C1668,Lists!$A$1:$A$7,0)),0)))</f>
      </c>
      <c r="J1668" s="22">
        <f>IF(A1668="",0,IF(YEAR(A1668)&lt;&gt;Properties!$C$5,0,N(D1668)*IFERROR(INDEX(Lists!$D$1:$D$7,MATCH(C1668,Lists!$A$1:$A$7,0)),0)))</f>
      </c>
    </row>
    <row r="1669" spans="1:10" x14ac:dyDescent="0.25">
      <c r="A1669" s="11"/>
      <c r="B1669" s="19"/>
      <c r="C1669" s="19"/>
      <c r="D1669" s="23"/>
      <c r="E1669" s="19"/>
      <c r="F1669" s="13">
        <f>IF(B1669="","",IFERROR(INDEX(Leases!$B$2:$B$101,MATCH(B1669,Leases!$A$2:$A$101,0)),""))</f>
      </c>
      <c r="G1669" s="16">
        <f>IF(A1669="","",MONTH(A1669))</f>
      </c>
      <c r="H1669" s="22">
        <f>IF(A1669="",0,IF(YEAR(A1669)&lt;&gt;Properties!$C$5,0,N(D1669)*IFERROR(INDEX(Lists!$B$1:$B$7,MATCH(C1669,Lists!$A$1:$A$7,0)),0)))</f>
      </c>
      <c r="I1669" s="22">
        <f>IF(A1669="",0,IF(YEAR(A1669)&lt;&gt;Properties!$C$5,0,N(D1669)*IFERROR(INDEX(Lists!$C$1:$C$7,MATCH(C1669,Lists!$A$1:$A$7,0)),0)))</f>
      </c>
      <c r="J1669" s="22">
        <f>IF(A1669="",0,IF(YEAR(A1669)&lt;&gt;Properties!$C$5,0,N(D1669)*IFERROR(INDEX(Lists!$D$1:$D$7,MATCH(C1669,Lists!$A$1:$A$7,0)),0)))</f>
      </c>
    </row>
    <row r="1670" spans="1:10" x14ac:dyDescent="0.25">
      <c r="A1670" s="11"/>
      <c r="B1670" s="19"/>
      <c r="C1670" s="19"/>
      <c r="D1670" s="23"/>
      <c r="E1670" s="19"/>
      <c r="F1670" s="13">
        <f>IF(B1670="","",IFERROR(INDEX(Leases!$B$2:$B$101,MATCH(B1670,Leases!$A$2:$A$101,0)),""))</f>
      </c>
      <c r="G1670" s="16">
        <f>IF(A1670="","",MONTH(A1670))</f>
      </c>
      <c r="H1670" s="22">
        <f>IF(A1670="",0,IF(YEAR(A1670)&lt;&gt;Properties!$C$5,0,N(D1670)*IFERROR(INDEX(Lists!$B$1:$B$7,MATCH(C1670,Lists!$A$1:$A$7,0)),0)))</f>
      </c>
      <c r="I1670" s="22">
        <f>IF(A1670="",0,IF(YEAR(A1670)&lt;&gt;Properties!$C$5,0,N(D1670)*IFERROR(INDEX(Lists!$C$1:$C$7,MATCH(C1670,Lists!$A$1:$A$7,0)),0)))</f>
      </c>
      <c r="J1670" s="22">
        <f>IF(A1670="",0,IF(YEAR(A1670)&lt;&gt;Properties!$C$5,0,N(D1670)*IFERROR(INDEX(Lists!$D$1:$D$7,MATCH(C1670,Lists!$A$1:$A$7,0)),0)))</f>
      </c>
    </row>
    <row r="1671" spans="1:10" x14ac:dyDescent="0.25">
      <c r="A1671" s="11"/>
      <c r="B1671" s="19"/>
      <c r="C1671" s="19"/>
      <c r="D1671" s="23"/>
      <c r="E1671" s="19"/>
      <c r="F1671" s="13">
        <f>IF(B1671="","",IFERROR(INDEX(Leases!$B$2:$B$101,MATCH(B1671,Leases!$A$2:$A$101,0)),""))</f>
      </c>
      <c r="G1671" s="16">
        <f>IF(A1671="","",MONTH(A1671))</f>
      </c>
      <c r="H1671" s="22">
        <f>IF(A1671="",0,IF(YEAR(A1671)&lt;&gt;Properties!$C$5,0,N(D1671)*IFERROR(INDEX(Lists!$B$1:$B$7,MATCH(C1671,Lists!$A$1:$A$7,0)),0)))</f>
      </c>
      <c r="I1671" s="22">
        <f>IF(A1671="",0,IF(YEAR(A1671)&lt;&gt;Properties!$C$5,0,N(D1671)*IFERROR(INDEX(Lists!$C$1:$C$7,MATCH(C1671,Lists!$A$1:$A$7,0)),0)))</f>
      </c>
      <c r="J1671" s="22">
        <f>IF(A1671="",0,IF(YEAR(A1671)&lt;&gt;Properties!$C$5,0,N(D1671)*IFERROR(INDEX(Lists!$D$1:$D$7,MATCH(C1671,Lists!$A$1:$A$7,0)),0)))</f>
      </c>
    </row>
    <row r="1672" spans="1:10" x14ac:dyDescent="0.25">
      <c r="A1672" s="11"/>
      <c r="B1672" s="19"/>
      <c r="C1672" s="19"/>
      <c r="D1672" s="23"/>
      <c r="E1672" s="19"/>
      <c r="F1672" s="13">
        <f>IF(B1672="","",IFERROR(INDEX(Leases!$B$2:$B$101,MATCH(B1672,Leases!$A$2:$A$101,0)),""))</f>
      </c>
      <c r="G1672" s="16">
        <f>IF(A1672="","",MONTH(A1672))</f>
      </c>
      <c r="H1672" s="22">
        <f>IF(A1672="",0,IF(YEAR(A1672)&lt;&gt;Properties!$C$5,0,N(D1672)*IFERROR(INDEX(Lists!$B$1:$B$7,MATCH(C1672,Lists!$A$1:$A$7,0)),0)))</f>
      </c>
      <c r="I1672" s="22">
        <f>IF(A1672="",0,IF(YEAR(A1672)&lt;&gt;Properties!$C$5,0,N(D1672)*IFERROR(INDEX(Lists!$C$1:$C$7,MATCH(C1672,Lists!$A$1:$A$7,0)),0)))</f>
      </c>
      <c r="J1672" s="22">
        <f>IF(A1672="",0,IF(YEAR(A1672)&lt;&gt;Properties!$C$5,0,N(D1672)*IFERROR(INDEX(Lists!$D$1:$D$7,MATCH(C1672,Lists!$A$1:$A$7,0)),0)))</f>
      </c>
    </row>
    <row r="1673" spans="1:10" x14ac:dyDescent="0.25">
      <c r="A1673" s="11"/>
      <c r="B1673" s="19"/>
      <c r="C1673" s="19"/>
      <c r="D1673" s="23"/>
      <c r="E1673" s="19"/>
      <c r="F1673" s="13">
        <f>IF(B1673="","",IFERROR(INDEX(Leases!$B$2:$B$101,MATCH(B1673,Leases!$A$2:$A$101,0)),""))</f>
      </c>
      <c r="G1673" s="16">
        <f>IF(A1673="","",MONTH(A1673))</f>
      </c>
      <c r="H1673" s="22">
        <f>IF(A1673="",0,IF(YEAR(A1673)&lt;&gt;Properties!$C$5,0,N(D1673)*IFERROR(INDEX(Lists!$B$1:$B$7,MATCH(C1673,Lists!$A$1:$A$7,0)),0)))</f>
      </c>
      <c r="I1673" s="22">
        <f>IF(A1673="",0,IF(YEAR(A1673)&lt;&gt;Properties!$C$5,0,N(D1673)*IFERROR(INDEX(Lists!$C$1:$C$7,MATCH(C1673,Lists!$A$1:$A$7,0)),0)))</f>
      </c>
      <c r="J1673" s="22">
        <f>IF(A1673="",0,IF(YEAR(A1673)&lt;&gt;Properties!$C$5,0,N(D1673)*IFERROR(INDEX(Lists!$D$1:$D$7,MATCH(C1673,Lists!$A$1:$A$7,0)),0)))</f>
      </c>
    </row>
    <row r="1674" spans="1:10" x14ac:dyDescent="0.25">
      <c r="A1674" s="11"/>
      <c r="B1674" s="19"/>
      <c r="C1674" s="19"/>
      <c r="D1674" s="23"/>
      <c r="E1674" s="19"/>
      <c r="F1674" s="13">
        <f>IF(B1674="","",IFERROR(INDEX(Leases!$B$2:$B$101,MATCH(B1674,Leases!$A$2:$A$101,0)),""))</f>
      </c>
      <c r="G1674" s="16">
        <f>IF(A1674="","",MONTH(A1674))</f>
      </c>
      <c r="H1674" s="22">
        <f>IF(A1674="",0,IF(YEAR(A1674)&lt;&gt;Properties!$C$5,0,N(D1674)*IFERROR(INDEX(Lists!$B$1:$B$7,MATCH(C1674,Lists!$A$1:$A$7,0)),0)))</f>
      </c>
      <c r="I1674" s="22">
        <f>IF(A1674="",0,IF(YEAR(A1674)&lt;&gt;Properties!$C$5,0,N(D1674)*IFERROR(INDEX(Lists!$C$1:$C$7,MATCH(C1674,Lists!$A$1:$A$7,0)),0)))</f>
      </c>
      <c r="J1674" s="22">
        <f>IF(A1674="",0,IF(YEAR(A1674)&lt;&gt;Properties!$C$5,0,N(D1674)*IFERROR(INDEX(Lists!$D$1:$D$7,MATCH(C1674,Lists!$A$1:$A$7,0)),0)))</f>
      </c>
    </row>
    <row r="1675" spans="1:10" x14ac:dyDescent="0.25">
      <c r="A1675" s="11"/>
      <c r="B1675" s="19"/>
      <c r="C1675" s="19"/>
      <c r="D1675" s="23"/>
      <c r="E1675" s="19"/>
      <c r="F1675" s="13">
        <f>IF(B1675="","",IFERROR(INDEX(Leases!$B$2:$B$101,MATCH(B1675,Leases!$A$2:$A$101,0)),""))</f>
      </c>
      <c r="G1675" s="16">
        <f>IF(A1675="","",MONTH(A1675))</f>
      </c>
      <c r="H1675" s="22">
        <f>IF(A1675="",0,IF(YEAR(A1675)&lt;&gt;Properties!$C$5,0,N(D1675)*IFERROR(INDEX(Lists!$B$1:$B$7,MATCH(C1675,Lists!$A$1:$A$7,0)),0)))</f>
      </c>
      <c r="I1675" s="22">
        <f>IF(A1675="",0,IF(YEAR(A1675)&lt;&gt;Properties!$C$5,0,N(D1675)*IFERROR(INDEX(Lists!$C$1:$C$7,MATCH(C1675,Lists!$A$1:$A$7,0)),0)))</f>
      </c>
      <c r="J1675" s="22">
        <f>IF(A1675="",0,IF(YEAR(A1675)&lt;&gt;Properties!$C$5,0,N(D1675)*IFERROR(INDEX(Lists!$D$1:$D$7,MATCH(C1675,Lists!$A$1:$A$7,0)),0)))</f>
      </c>
    </row>
    <row r="1676" spans="1:10" x14ac:dyDescent="0.25">
      <c r="A1676" s="11"/>
      <c r="B1676" s="19"/>
      <c r="C1676" s="19"/>
      <c r="D1676" s="23"/>
      <c r="E1676" s="19"/>
      <c r="F1676" s="13">
        <f>IF(B1676="","",IFERROR(INDEX(Leases!$B$2:$B$101,MATCH(B1676,Leases!$A$2:$A$101,0)),""))</f>
      </c>
      <c r="G1676" s="16">
        <f>IF(A1676="","",MONTH(A1676))</f>
      </c>
      <c r="H1676" s="22">
        <f>IF(A1676="",0,IF(YEAR(A1676)&lt;&gt;Properties!$C$5,0,N(D1676)*IFERROR(INDEX(Lists!$B$1:$B$7,MATCH(C1676,Lists!$A$1:$A$7,0)),0)))</f>
      </c>
      <c r="I1676" s="22">
        <f>IF(A1676="",0,IF(YEAR(A1676)&lt;&gt;Properties!$C$5,0,N(D1676)*IFERROR(INDEX(Lists!$C$1:$C$7,MATCH(C1676,Lists!$A$1:$A$7,0)),0)))</f>
      </c>
      <c r="J1676" s="22">
        <f>IF(A1676="",0,IF(YEAR(A1676)&lt;&gt;Properties!$C$5,0,N(D1676)*IFERROR(INDEX(Lists!$D$1:$D$7,MATCH(C1676,Lists!$A$1:$A$7,0)),0)))</f>
      </c>
    </row>
    <row r="1677" spans="1:10" x14ac:dyDescent="0.25">
      <c r="A1677" s="11"/>
      <c r="B1677" s="19"/>
      <c r="C1677" s="19"/>
      <c r="D1677" s="23"/>
      <c r="E1677" s="19"/>
      <c r="F1677" s="13">
        <f>IF(B1677="","",IFERROR(INDEX(Leases!$B$2:$B$101,MATCH(B1677,Leases!$A$2:$A$101,0)),""))</f>
      </c>
      <c r="G1677" s="16">
        <f>IF(A1677="","",MONTH(A1677))</f>
      </c>
      <c r="H1677" s="22">
        <f>IF(A1677="",0,IF(YEAR(A1677)&lt;&gt;Properties!$C$5,0,N(D1677)*IFERROR(INDEX(Lists!$B$1:$B$7,MATCH(C1677,Lists!$A$1:$A$7,0)),0)))</f>
      </c>
      <c r="I1677" s="22">
        <f>IF(A1677="",0,IF(YEAR(A1677)&lt;&gt;Properties!$C$5,0,N(D1677)*IFERROR(INDEX(Lists!$C$1:$C$7,MATCH(C1677,Lists!$A$1:$A$7,0)),0)))</f>
      </c>
      <c r="J1677" s="22">
        <f>IF(A1677="",0,IF(YEAR(A1677)&lt;&gt;Properties!$C$5,0,N(D1677)*IFERROR(INDEX(Lists!$D$1:$D$7,MATCH(C1677,Lists!$A$1:$A$7,0)),0)))</f>
      </c>
    </row>
    <row r="1678" spans="1:10" x14ac:dyDescent="0.25">
      <c r="A1678" s="11"/>
      <c r="B1678" s="19"/>
      <c r="C1678" s="19"/>
      <c r="D1678" s="23"/>
      <c r="E1678" s="19"/>
      <c r="F1678" s="13">
        <f>IF(B1678="","",IFERROR(INDEX(Leases!$B$2:$B$101,MATCH(B1678,Leases!$A$2:$A$101,0)),""))</f>
      </c>
      <c r="G1678" s="16">
        <f>IF(A1678="","",MONTH(A1678))</f>
      </c>
      <c r="H1678" s="22">
        <f>IF(A1678="",0,IF(YEAR(A1678)&lt;&gt;Properties!$C$5,0,N(D1678)*IFERROR(INDEX(Lists!$B$1:$B$7,MATCH(C1678,Lists!$A$1:$A$7,0)),0)))</f>
      </c>
      <c r="I1678" s="22">
        <f>IF(A1678="",0,IF(YEAR(A1678)&lt;&gt;Properties!$C$5,0,N(D1678)*IFERROR(INDEX(Lists!$C$1:$C$7,MATCH(C1678,Lists!$A$1:$A$7,0)),0)))</f>
      </c>
      <c r="J1678" s="22">
        <f>IF(A1678="",0,IF(YEAR(A1678)&lt;&gt;Properties!$C$5,0,N(D1678)*IFERROR(INDEX(Lists!$D$1:$D$7,MATCH(C1678,Lists!$A$1:$A$7,0)),0)))</f>
      </c>
    </row>
    <row r="1679" spans="1:10" x14ac:dyDescent="0.25">
      <c r="A1679" s="11"/>
      <c r="B1679" s="19"/>
      <c r="C1679" s="19"/>
      <c r="D1679" s="23"/>
      <c r="E1679" s="19"/>
      <c r="F1679" s="13">
        <f>IF(B1679="","",IFERROR(INDEX(Leases!$B$2:$B$101,MATCH(B1679,Leases!$A$2:$A$101,0)),""))</f>
      </c>
      <c r="G1679" s="16">
        <f>IF(A1679="","",MONTH(A1679))</f>
      </c>
      <c r="H1679" s="22">
        <f>IF(A1679="",0,IF(YEAR(A1679)&lt;&gt;Properties!$C$5,0,N(D1679)*IFERROR(INDEX(Lists!$B$1:$B$7,MATCH(C1679,Lists!$A$1:$A$7,0)),0)))</f>
      </c>
      <c r="I1679" s="22">
        <f>IF(A1679="",0,IF(YEAR(A1679)&lt;&gt;Properties!$C$5,0,N(D1679)*IFERROR(INDEX(Lists!$C$1:$C$7,MATCH(C1679,Lists!$A$1:$A$7,0)),0)))</f>
      </c>
      <c r="J1679" s="22">
        <f>IF(A1679="",0,IF(YEAR(A1679)&lt;&gt;Properties!$C$5,0,N(D1679)*IFERROR(INDEX(Lists!$D$1:$D$7,MATCH(C1679,Lists!$A$1:$A$7,0)),0)))</f>
      </c>
    </row>
    <row r="1680" spans="1:10" x14ac:dyDescent="0.25">
      <c r="A1680" s="11"/>
      <c r="B1680" s="19"/>
      <c r="C1680" s="19"/>
      <c r="D1680" s="23"/>
      <c r="E1680" s="19"/>
      <c r="F1680" s="13">
        <f>IF(B1680="","",IFERROR(INDEX(Leases!$B$2:$B$101,MATCH(B1680,Leases!$A$2:$A$101,0)),""))</f>
      </c>
      <c r="G1680" s="16">
        <f>IF(A1680="","",MONTH(A1680))</f>
      </c>
      <c r="H1680" s="22">
        <f>IF(A1680="",0,IF(YEAR(A1680)&lt;&gt;Properties!$C$5,0,N(D1680)*IFERROR(INDEX(Lists!$B$1:$B$7,MATCH(C1680,Lists!$A$1:$A$7,0)),0)))</f>
      </c>
      <c r="I1680" s="22">
        <f>IF(A1680="",0,IF(YEAR(A1680)&lt;&gt;Properties!$C$5,0,N(D1680)*IFERROR(INDEX(Lists!$C$1:$C$7,MATCH(C1680,Lists!$A$1:$A$7,0)),0)))</f>
      </c>
      <c r="J1680" s="22">
        <f>IF(A1680="",0,IF(YEAR(A1680)&lt;&gt;Properties!$C$5,0,N(D1680)*IFERROR(INDEX(Lists!$D$1:$D$7,MATCH(C1680,Lists!$A$1:$A$7,0)),0)))</f>
      </c>
    </row>
    <row r="1681" spans="1:10" x14ac:dyDescent="0.25">
      <c r="A1681" s="11"/>
      <c r="B1681" s="19"/>
      <c r="C1681" s="19"/>
      <c r="D1681" s="23"/>
      <c r="E1681" s="19"/>
      <c r="F1681" s="13">
        <f>IF(B1681="","",IFERROR(INDEX(Leases!$B$2:$B$101,MATCH(B1681,Leases!$A$2:$A$101,0)),""))</f>
      </c>
      <c r="G1681" s="16">
        <f>IF(A1681="","",MONTH(A1681))</f>
      </c>
      <c r="H1681" s="22">
        <f>IF(A1681="",0,IF(YEAR(A1681)&lt;&gt;Properties!$C$5,0,N(D1681)*IFERROR(INDEX(Lists!$B$1:$B$7,MATCH(C1681,Lists!$A$1:$A$7,0)),0)))</f>
      </c>
      <c r="I1681" s="22">
        <f>IF(A1681="",0,IF(YEAR(A1681)&lt;&gt;Properties!$C$5,0,N(D1681)*IFERROR(INDEX(Lists!$C$1:$C$7,MATCH(C1681,Lists!$A$1:$A$7,0)),0)))</f>
      </c>
      <c r="J1681" s="22">
        <f>IF(A1681="",0,IF(YEAR(A1681)&lt;&gt;Properties!$C$5,0,N(D1681)*IFERROR(INDEX(Lists!$D$1:$D$7,MATCH(C1681,Lists!$A$1:$A$7,0)),0)))</f>
      </c>
    </row>
    <row r="1682" spans="1:10" x14ac:dyDescent="0.25">
      <c r="A1682" s="11"/>
      <c r="B1682" s="19"/>
      <c r="C1682" s="19"/>
      <c r="D1682" s="23"/>
      <c r="E1682" s="19"/>
      <c r="F1682" s="13">
        <f>IF(B1682="","",IFERROR(INDEX(Leases!$B$2:$B$101,MATCH(B1682,Leases!$A$2:$A$101,0)),""))</f>
      </c>
      <c r="G1682" s="16">
        <f>IF(A1682="","",MONTH(A1682))</f>
      </c>
      <c r="H1682" s="22">
        <f>IF(A1682="",0,IF(YEAR(A1682)&lt;&gt;Properties!$C$5,0,N(D1682)*IFERROR(INDEX(Lists!$B$1:$B$7,MATCH(C1682,Lists!$A$1:$A$7,0)),0)))</f>
      </c>
      <c r="I1682" s="22">
        <f>IF(A1682="",0,IF(YEAR(A1682)&lt;&gt;Properties!$C$5,0,N(D1682)*IFERROR(INDEX(Lists!$C$1:$C$7,MATCH(C1682,Lists!$A$1:$A$7,0)),0)))</f>
      </c>
      <c r="J1682" s="22">
        <f>IF(A1682="",0,IF(YEAR(A1682)&lt;&gt;Properties!$C$5,0,N(D1682)*IFERROR(INDEX(Lists!$D$1:$D$7,MATCH(C1682,Lists!$A$1:$A$7,0)),0)))</f>
      </c>
    </row>
    <row r="1683" spans="1:10" x14ac:dyDescent="0.25">
      <c r="A1683" s="11"/>
      <c r="B1683" s="19"/>
      <c r="C1683" s="19"/>
      <c r="D1683" s="23"/>
      <c r="E1683" s="19"/>
      <c r="F1683" s="13">
        <f>IF(B1683="","",IFERROR(INDEX(Leases!$B$2:$B$101,MATCH(B1683,Leases!$A$2:$A$101,0)),""))</f>
      </c>
      <c r="G1683" s="16">
        <f>IF(A1683="","",MONTH(A1683))</f>
      </c>
      <c r="H1683" s="22">
        <f>IF(A1683="",0,IF(YEAR(A1683)&lt;&gt;Properties!$C$5,0,N(D1683)*IFERROR(INDEX(Lists!$B$1:$B$7,MATCH(C1683,Lists!$A$1:$A$7,0)),0)))</f>
      </c>
      <c r="I1683" s="22">
        <f>IF(A1683="",0,IF(YEAR(A1683)&lt;&gt;Properties!$C$5,0,N(D1683)*IFERROR(INDEX(Lists!$C$1:$C$7,MATCH(C1683,Lists!$A$1:$A$7,0)),0)))</f>
      </c>
      <c r="J1683" s="22">
        <f>IF(A1683="",0,IF(YEAR(A1683)&lt;&gt;Properties!$C$5,0,N(D1683)*IFERROR(INDEX(Lists!$D$1:$D$7,MATCH(C1683,Lists!$A$1:$A$7,0)),0)))</f>
      </c>
    </row>
    <row r="1684" spans="1:10" x14ac:dyDescent="0.25">
      <c r="A1684" s="11"/>
      <c r="B1684" s="19"/>
      <c r="C1684" s="19"/>
      <c r="D1684" s="23"/>
      <c r="E1684" s="19"/>
      <c r="F1684" s="13">
        <f>IF(B1684="","",IFERROR(INDEX(Leases!$B$2:$B$101,MATCH(B1684,Leases!$A$2:$A$101,0)),""))</f>
      </c>
      <c r="G1684" s="16">
        <f>IF(A1684="","",MONTH(A1684))</f>
      </c>
      <c r="H1684" s="22">
        <f>IF(A1684="",0,IF(YEAR(A1684)&lt;&gt;Properties!$C$5,0,N(D1684)*IFERROR(INDEX(Lists!$B$1:$B$7,MATCH(C1684,Lists!$A$1:$A$7,0)),0)))</f>
      </c>
      <c r="I1684" s="22">
        <f>IF(A1684="",0,IF(YEAR(A1684)&lt;&gt;Properties!$C$5,0,N(D1684)*IFERROR(INDEX(Lists!$C$1:$C$7,MATCH(C1684,Lists!$A$1:$A$7,0)),0)))</f>
      </c>
      <c r="J1684" s="22">
        <f>IF(A1684="",0,IF(YEAR(A1684)&lt;&gt;Properties!$C$5,0,N(D1684)*IFERROR(INDEX(Lists!$D$1:$D$7,MATCH(C1684,Lists!$A$1:$A$7,0)),0)))</f>
      </c>
    </row>
    <row r="1685" spans="1:10" x14ac:dyDescent="0.25">
      <c r="A1685" s="11"/>
      <c r="B1685" s="19"/>
      <c r="C1685" s="19"/>
      <c r="D1685" s="23"/>
      <c r="E1685" s="19"/>
      <c r="F1685" s="13">
        <f>IF(B1685="","",IFERROR(INDEX(Leases!$B$2:$B$101,MATCH(B1685,Leases!$A$2:$A$101,0)),""))</f>
      </c>
      <c r="G1685" s="16">
        <f>IF(A1685="","",MONTH(A1685))</f>
      </c>
      <c r="H1685" s="22">
        <f>IF(A1685="",0,IF(YEAR(A1685)&lt;&gt;Properties!$C$5,0,N(D1685)*IFERROR(INDEX(Lists!$B$1:$B$7,MATCH(C1685,Lists!$A$1:$A$7,0)),0)))</f>
      </c>
      <c r="I1685" s="22">
        <f>IF(A1685="",0,IF(YEAR(A1685)&lt;&gt;Properties!$C$5,0,N(D1685)*IFERROR(INDEX(Lists!$C$1:$C$7,MATCH(C1685,Lists!$A$1:$A$7,0)),0)))</f>
      </c>
      <c r="J1685" s="22">
        <f>IF(A1685="",0,IF(YEAR(A1685)&lt;&gt;Properties!$C$5,0,N(D1685)*IFERROR(INDEX(Lists!$D$1:$D$7,MATCH(C1685,Lists!$A$1:$A$7,0)),0)))</f>
      </c>
    </row>
    <row r="1686" spans="1:10" x14ac:dyDescent="0.25">
      <c r="A1686" s="11"/>
      <c r="B1686" s="19"/>
      <c r="C1686" s="19"/>
      <c r="D1686" s="23"/>
      <c r="E1686" s="19"/>
      <c r="F1686" s="13">
        <f>IF(B1686="","",IFERROR(INDEX(Leases!$B$2:$B$101,MATCH(B1686,Leases!$A$2:$A$101,0)),""))</f>
      </c>
      <c r="G1686" s="16">
        <f>IF(A1686="","",MONTH(A1686))</f>
      </c>
      <c r="H1686" s="22">
        <f>IF(A1686="",0,IF(YEAR(A1686)&lt;&gt;Properties!$C$5,0,N(D1686)*IFERROR(INDEX(Lists!$B$1:$B$7,MATCH(C1686,Lists!$A$1:$A$7,0)),0)))</f>
      </c>
      <c r="I1686" s="22">
        <f>IF(A1686="",0,IF(YEAR(A1686)&lt;&gt;Properties!$C$5,0,N(D1686)*IFERROR(INDEX(Lists!$C$1:$C$7,MATCH(C1686,Lists!$A$1:$A$7,0)),0)))</f>
      </c>
      <c r="J1686" s="22">
        <f>IF(A1686="",0,IF(YEAR(A1686)&lt;&gt;Properties!$C$5,0,N(D1686)*IFERROR(INDEX(Lists!$D$1:$D$7,MATCH(C1686,Lists!$A$1:$A$7,0)),0)))</f>
      </c>
    </row>
    <row r="1687" spans="1:10" x14ac:dyDescent="0.25">
      <c r="A1687" s="11"/>
      <c r="B1687" s="19"/>
      <c r="C1687" s="19"/>
      <c r="D1687" s="23"/>
      <c r="E1687" s="19"/>
      <c r="F1687" s="13">
        <f>IF(B1687="","",IFERROR(INDEX(Leases!$B$2:$B$101,MATCH(B1687,Leases!$A$2:$A$101,0)),""))</f>
      </c>
      <c r="G1687" s="16">
        <f>IF(A1687="","",MONTH(A1687))</f>
      </c>
      <c r="H1687" s="22">
        <f>IF(A1687="",0,IF(YEAR(A1687)&lt;&gt;Properties!$C$5,0,N(D1687)*IFERROR(INDEX(Lists!$B$1:$B$7,MATCH(C1687,Lists!$A$1:$A$7,0)),0)))</f>
      </c>
      <c r="I1687" s="22">
        <f>IF(A1687="",0,IF(YEAR(A1687)&lt;&gt;Properties!$C$5,0,N(D1687)*IFERROR(INDEX(Lists!$C$1:$C$7,MATCH(C1687,Lists!$A$1:$A$7,0)),0)))</f>
      </c>
      <c r="J1687" s="22">
        <f>IF(A1687="",0,IF(YEAR(A1687)&lt;&gt;Properties!$C$5,0,N(D1687)*IFERROR(INDEX(Lists!$D$1:$D$7,MATCH(C1687,Lists!$A$1:$A$7,0)),0)))</f>
      </c>
    </row>
    <row r="1688" spans="1:10" x14ac:dyDescent="0.25">
      <c r="A1688" s="11"/>
      <c r="B1688" s="19"/>
      <c r="C1688" s="19"/>
      <c r="D1688" s="23"/>
      <c r="E1688" s="19"/>
      <c r="F1688" s="13">
        <f>IF(B1688="","",IFERROR(INDEX(Leases!$B$2:$B$101,MATCH(B1688,Leases!$A$2:$A$101,0)),""))</f>
      </c>
      <c r="G1688" s="16">
        <f>IF(A1688="","",MONTH(A1688))</f>
      </c>
      <c r="H1688" s="22">
        <f>IF(A1688="",0,IF(YEAR(A1688)&lt;&gt;Properties!$C$5,0,N(D1688)*IFERROR(INDEX(Lists!$B$1:$B$7,MATCH(C1688,Lists!$A$1:$A$7,0)),0)))</f>
      </c>
      <c r="I1688" s="22">
        <f>IF(A1688="",0,IF(YEAR(A1688)&lt;&gt;Properties!$C$5,0,N(D1688)*IFERROR(INDEX(Lists!$C$1:$C$7,MATCH(C1688,Lists!$A$1:$A$7,0)),0)))</f>
      </c>
      <c r="J1688" s="22">
        <f>IF(A1688="",0,IF(YEAR(A1688)&lt;&gt;Properties!$C$5,0,N(D1688)*IFERROR(INDEX(Lists!$D$1:$D$7,MATCH(C1688,Lists!$A$1:$A$7,0)),0)))</f>
      </c>
    </row>
    <row r="1689" spans="1:10" x14ac:dyDescent="0.25">
      <c r="A1689" s="11"/>
      <c r="B1689" s="19"/>
      <c r="C1689" s="19"/>
      <c r="D1689" s="23"/>
      <c r="E1689" s="19"/>
      <c r="F1689" s="13">
        <f>IF(B1689="","",IFERROR(INDEX(Leases!$B$2:$B$101,MATCH(B1689,Leases!$A$2:$A$101,0)),""))</f>
      </c>
      <c r="G1689" s="16">
        <f>IF(A1689="","",MONTH(A1689))</f>
      </c>
      <c r="H1689" s="22">
        <f>IF(A1689="",0,IF(YEAR(A1689)&lt;&gt;Properties!$C$5,0,N(D1689)*IFERROR(INDEX(Lists!$B$1:$B$7,MATCH(C1689,Lists!$A$1:$A$7,0)),0)))</f>
      </c>
      <c r="I1689" s="22">
        <f>IF(A1689="",0,IF(YEAR(A1689)&lt;&gt;Properties!$C$5,0,N(D1689)*IFERROR(INDEX(Lists!$C$1:$C$7,MATCH(C1689,Lists!$A$1:$A$7,0)),0)))</f>
      </c>
      <c r="J1689" s="22">
        <f>IF(A1689="",0,IF(YEAR(A1689)&lt;&gt;Properties!$C$5,0,N(D1689)*IFERROR(INDEX(Lists!$D$1:$D$7,MATCH(C1689,Lists!$A$1:$A$7,0)),0)))</f>
      </c>
    </row>
    <row r="1690" spans="1:10" x14ac:dyDescent="0.25">
      <c r="A1690" s="11"/>
      <c r="B1690" s="19"/>
      <c r="C1690" s="19"/>
      <c r="D1690" s="23"/>
      <c r="E1690" s="19"/>
      <c r="F1690" s="13">
        <f>IF(B1690="","",IFERROR(INDEX(Leases!$B$2:$B$101,MATCH(B1690,Leases!$A$2:$A$101,0)),""))</f>
      </c>
      <c r="G1690" s="16">
        <f>IF(A1690="","",MONTH(A1690))</f>
      </c>
      <c r="H1690" s="22">
        <f>IF(A1690="",0,IF(YEAR(A1690)&lt;&gt;Properties!$C$5,0,N(D1690)*IFERROR(INDEX(Lists!$B$1:$B$7,MATCH(C1690,Lists!$A$1:$A$7,0)),0)))</f>
      </c>
      <c r="I1690" s="22">
        <f>IF(A1690="",0,IF(YEAR(A1690)&lt;&gt;Properties!$C$5,0,N(D1690)*IFERROR(INDEX(Lists!$C$1:$C$7,MATCH(C1690,Lists!$A$1:$A$7,0)),0)))</f>
      </c>
      <c r="J1690" s="22">
        <f>IF(A1690="",0,IF(YEAR(A1690)&lt;&gt;Properties!$C$5,0,N(D1690)*IFERROR(INDEX(Lists!$D$1:$D$7,MATCH(C1690,Lists!$A$1:$A$7,0)),0)))</f>
      </c>
    </row>
    <row r="1691" spans="1:10" x14ac:dyDescent="0.25">
      <c r="A1691" s="11"/>
      <c r="B1691" s="19"/>
      <c r="C1691" s="19"/>
      <c r="D1691" s="23"/>
      <c r="E1691" s="19"/>
      <c r="F1691" s="13">
        <f>IF(B1691="","",IFERROR(INDEX(Leases!$B$2:$B$101,MATCH(B1691,Leases!$A$2:$A$101,0)),""))</f>
      </c>
      <c r="G1691" s="16">
        <f>IF(A1691="","",MONTH(A1691))</f>
      </c>
      <c r="H1691" s="22">
        <f>IF(A1691="",0,IF(YEAR(A1691)&lt;&gt;Properties!$C$5,0,N(D1691)*IFERROR(INDEX(Lists!$B$1:$B$7,MATCH(C1691,Lists!$A$1:$A$7,0)),0)))</f>
      </c>
      <c r="I1691" s="22">
        <f>IF(A1691="",0,IF(YEAR(A1691)&lt;&gt;Properties!$C$5,0,N(D1691)*IFERROR(INDEX(Lists!$C$1:$C$7,MATCH(C1691,Lists!$A$1:$A$7,0)),0)))</f>
      </c>
      <c r="J1691" s="22">
        <f>IF(A1691="",0,IF(YEAR(A1691)&lt;&gt;Properties!$C$5,0,N(D1691)*IFERROR(INDEX(Lists!$D$1:$D$7,MATCH(C1691,Lists!$A$1:$A$7,0)),0)))</f>
      </c>
    </row>
    <row r="1692" spans="1:10" x14ac:dyDescent="0.25">
      <c r="A1692" s="11"/>
      <c r="B1692" s="19"/>
      <c r="C1692" s="19"/>
      <c r="D1692" s="23"/>
      <c r="E1692" s="19"/>
      <c r="F1692" s="13">
        <f>IF(B1692="","",IFERROR(INDEX(Leases!$B$2:$B$101,MATCH(B1692,Leases!$A$2:$A$101,0)),""))</f>
      </c>
      <c r="G1692" s="16">
        <f>IF(A1692="","",MONTH(A1692))</f>
      </c>
      <c r="H1692" s="22">
        <f>IF(A1692="",0,IF(YEAR(A1692)&lt;&gt;Properties!$C$5,0,N(D1692)*IFERROR(INDEX(Lists!$B$1:$B$7,MATCH(C1692,Lists!$A$1:$A$7,0)),0)))</f>
      </c>
      <c r="I1692" s="22">
        <f>IF(A1692="",0,IF(YEAR(A1692)&lt;&gt;Properties!$C$5,0,N(D1692)*IFERROR(INDEX(Lists!$C$1:$C$7,MATCH(C1692,Lists!$A$1:$A$7,0)),0)))</f>
      </c>
      <c r="J1692" s="22">
        <f>IF(A1692="",0,IF(YEAR(A1692)&lt;&gt;Properties!$C$5,0,N(D1692)*IFERROR(INDEX(Lists!$D$1:$D$7,MATCH(C1692,Lists!$A$1:$A$7,0)),0)))</f>
      </c>
    </row>
    <row r="1693" spans="1:10" x14ac:dyDescent="0.25">
      <c r="A1693" s="11"/>
      <c r="B1693" s="19"/>
      <c r="C1693" s="19"/>
      <c r="D1693" s="23"/>
      <c r="E1693" s="19"/>
      <c r="F1693" s="13">
        <f>IF(B1693="","",IFERROR(INDEX(Leases!$B$2:$B$101,MATCH(B1693,Leases!$A$2:$A$101,0)),""))</f>
      </c>
      <c r="G1693" s="16">
        <f>IF(A1693="","",MONTH(A1693))</f>
      </c>
      <c r="H1693" s="22">
        <f>IF(A1693="",0,IF(YEAR(A1693)&lt;&gt;Properties!$C$5,0,N(D1693)*IFERROR(INDEX(Lists!$B$1:$B$7,MATCH(C1693,Lists!$A$1:$A$7,0)),0)))</f>
      </c>
      <c r="I1693" s="22">
        <f>IF(A1693="",0,IF(YEAR(A1693)&lt;&gt;Properties!$C$5,0,N(D1693)*IFERROR(INDEX(Lists!$C$1:$C$7,MATCH(C1693,Lists!$A$1:$A$7,0)),0)))</f>
      </c>
      <c r="J1693" s="22">
        <f>IF(A1693="",0,IF(YEAR(A1693)&lt;&gt;Properties!$C$5,0,N(D1693)*IFERROR(INDEX(Lists!$D$1:$D$7,MATCH(C1693,Lists!$A$1:$A$7,0)),0)))</f>
      </c>
    </row>
    <row r="1694" spans="1:10" x14ac:dyDescent="0.25">
      <c r="A1694" s="11"/>
      <c r="B1694" s="19"/>
      <c r="C1694" s="19"/>
      <c r="D1694" s="23"/>
      <c r="E1694" s="19"/>
      <c r="F1694" s="13">
        <f>IF(B1694="","",IFERROR(INDEX(Leases!$B$2:$B$101,MATCH(B1694,Leases!$A$2:$A$101,0)),""))</f>
      </c>
      <c r="G1694" s="16">
        <f>IF(A1694="","",MONTH(A1694))</f>
      </c>
      <c r="H1694" s="22">
        <f>IF(A1694="",0,IF(YEAR(A1694)&lt;&gt;Properties!$C$5,0,N(D1694)*IFERROR(INDEX(Lists!$B$1:$B$7,MATCH(C1694,Lists!$A$1:$A$7,0)),0)))</f>
      </c>
      <c r="I1694" s="22">
        <f>IF(A1694="",0,IF(YEAR(A1694)&lt;&gt;Properties!$C$5,0,N(D1694)*IFERROR(INDEX(Lists!$C$1:$C$7,MATCH(C1694,Lists!$A$1:$A$7,0)),0)))</f>
      </c>
      <c r="J1694" s="22">
        <f>IF(A1694="",0,IF(YEAR(A1694)&lt;&gt;Properties!$C$5,0,N(D1694)*IFERROR(INDEX(Lists!$D$1:$D$7,MATCH(C1694,Lists!$A$1:$A$7,0)),0)))</f>
      </c>
    </row>
    <row r="1695" spans="1:10" x14ac:dyDescent="0.25">
      <c r="A1695" s="11"/>
      <c r="B1695" s="19"/>
      <c r="C1695" s="19"/>
      <c r="D1695" s="23"/>
      <c r="E1695" s="19"/>
      <c r="F1695" s="13">
        <f>IF(B1695="","",IFERROR(INDEX(Leases!$B$2:$B$101,MATCH(B1695,Leases!$A$2:$A$101,0)),""))</f>
      </c>
      <c r="G1695" s="16">
        <f>IF(A1695="","",MONTH(A1695))</f>
      </c>
      <c r="H1695" s="22">
        <f>IF(A1695="",0,IF(YEAR(A1695)&lt;&gt;Properties!$C$5,0,N(D1695)*IFERROR(INDEX(Lists!$B$1:$B$7,MATCH(C1695,Lists!$A$1:$A$7,0)),0)))</f>
      </c>
      <c r="I1695" s="22">
        <f>IF(A1695="",0,IF(YEAR(A1695)&lt;&gt;Properties!$C$5,0,N(D1695)*IFERROR(INDEX(Lists!$C$1:$C$7,MATCH(C1695,Lists!$A$1:$A$7,0)),0)))</f>
      </c>
      <c r="J1695" s="22">
        <f>IF(A1695="",0,IF(YEAR(A1695)&lt;&gt;Properties!$C$5,0,N(D1695)*IFERROR(INDEX(Lists!$D$1:$D$7,MATCH(C1695,Lists!$A$1:$A$7,0)),0)))</f>
      </c>
    </row>
    <row r="1696" spans="1:10" x14ac:dyDescent="0.25">
      <c r="A1696" s="11"/>
      <c r="B1696" s="19"/>
      <c r="C1696" s="19"/>
      <c r="D1696" s="23"/>
      <c r="E1696" s="19"/>
      <c r="F1696" s="13">
        <f>IF(B1696="","",IFERROR(INDEX(Leases!$B$2:$B$101,MATCH(B1696,Leases!$A$2:$A$101,0)),""))</f>
      </c>
      <c r="G1696" s="16">
        <f>IF(A1696="","",MONTH(A1696))</f>
      </c>
      <c r="H1696" s="22">
        <f>IF(A1696="",0,IF(YEAR(A1696)&lt;&gt;Properties!$C$5,0,N(D1696)*IFERROR(INDEX(Lists!$B$1:$B$7,MATCH(C1696,Lists!$A$1:$A$7,0)),0)))</f>
      </c>
      <c r="I1696" s="22">
        <f>IF(A1696="",0,IF(YEAR(A1696)&lt;&gt;Properties!$C$5,0,N(D1696)*IFERROR(INDEX(Lists!$C$1:$C$7,MATCH(C1696,Lists!$A$1:$A$7,0)),0)))</f>
      </c>
      <c r="J1696" s="22">
        <f>IF(A1696="",0,IF(YEAR(A1696)&lt;&gt;Properties!$C$5,0,N(D1696)*IFERROR(INDEX(Lists!$D$1:$D$7,MATCH(C1696,Lists!$A$1:$A$7,0)),0)))</f>
      </c>
    </row>
    <row r="1697" spans="1:10" x14ac:dyDescent="0.25">
      <c r="A1697" s="11"/>
      <c r="B1697" s="19"/>
      <c r="C1697" s="19"/>
      <c r="D1697" s="23"/>
      <c r="E1697" s="19"/>
      <c r="F1697" s="13">
        <f>IF(B1697="","",IFERROR(INDEX(Leases!$B$2:$B$101,MATCH(B1697,Leases!$A$2:$A$101,0)),""))</f>
      </c>
      <c r="G1697" s="16">
        <f>IF(A1697="","",MONTH(A1697))</f>
      </c>
      <c r="H1697" s="22">
        <f>IF(A1697="",0,IF(YEAR(A1697)&lt;&gt;Properties!$C$5,0,N(D1697)*IFERROR(INDEX(Lists!$B$1:$B$7,MATCH(C1697,Lists!$A$1:$A$7,0)),0)))</f>
      </c>
      <c r="I1697" s="22">
        <f>IF(A1697="",0,IF(YEAR(A1697)&lt;&gt;Properties!$C$5,0,N(D1697)*IFERROR(INDEX(Lists!$C$1:$C$7,MATCH(C1697,Lists!$A$1:$A$7,0)),0)))</f>
      </c>
      <c r="J1697" s="22">
        <f>IF(A1697="",0,IF(YEAR(A1697)&lt;&gt;Properties!$C$5,0,N(D1697)*IFERROR(INDEX(Lists!$D$1:$D$7,MATCH(C1697,Lists!$A$1:$A$7,0)),0)))</f>
      </c>
    </row>
    <row r="1698" spans="1:10" x14ac:dyDescent="0.25">
      <c r="A1698" s="11"/>
      <c r="B1698" s="19"/>
      <c r="C1698" s="19"/>
      <c r="D1698" s="23"/>
      <c r="E1698" s="19"/>
      <c r="F1698" s="13">
        <f>IF(B1698="","",IFERROR(INDEX(Leases!$B$2:$B$101,MATCH(B1698,Leases!$A$2:$A$101,0)),""))</f>
      </c>
      <c r="G1698" s="16">
        <f>IF(A1698="","",MONTH(A1698))</f>
      </c>
      <c r="H1698" s="22">
        <f>IF(A1698="",0,IF(YEAR(A1698)&lt;&gt;Properties!$C$5,0,N(D1698)*IFERROR(INDEX(Lists!$B$1:$B$7,MATCH(C1698,Lists!$A$1:$A$7,0)),0)))</f>
      </c>
      <c r="I1698" s="22">
        <f>IF(A1698="",0,IF(YEAR(A1698)&lt;&gt;Properties!$C$5,0,N(D1698)*IFERROR(INDEX(Lists!$C$1:$C$7,MATCH(C1698,Lists!$A$1:$A$7,0)),0)))</f>
      </c>
      <c r="J1698" s="22">
        <f>IF(A1698="",0,IF(YEAR(A1698)&lt;&gt;Properties!$C$5,0,N(D1698)*IFERROR(INDEX(Lists!$D$1:$D$7,MATCH(C1698,Lists!$A$1:$A$7,0)),0)))</f>
      </c>
    </row>
    <row r="1699" spans="1:10" x14ac:dyDescent="0.25">
      <c r="A1699" s="11"/>
      <c r="B1699" s="19"/>
      <c r="C1699" s="19"/>
      <c r="D1699" s="23"/>
      <c r="E1699" s="19"/>
      <c r="F1699" s="13">
        <f>IF(B1699="","",IFERROR(INDEX(Leases!$B$2:$B$101,MATCH(B1699,Leases!$A$2:$A$101,0)),""))</f>
      </c>
      <c r="G1699" s="16">
        <f>IF(A1699="","",MONTH(A1699))</f>
      </c>
      <c r="H1699" s="22">
        <f>IF(A1699="",0,IF(YEAR(A1699)&lt;&gt;Properties!$C$5,0,N(D1699)*IFERROR(INDEX(Lists!$B$1:$B$7,MATCH(C1699,Lists!$A$1:$A$7,0)),0)))</f>
      </c>
      <c r="I1699" s="22">
        <f>IF(A1699="",0,IF(YEAR(A1699)&lt;&gt;Properties!$C$5,0,N(D1699)*IFERROR(INDEX(Lists!$C$1:$C$7,MATCH(C1699,Lists!$A$1:$A$7,0)),0)))</f>
      </c>
      <c r="J1699" s="22">
        <f>IF(A1699="",0,IF(YEAR(A1699)&lt;&gt;Properties!$C$5,0,N(D1699)*IFERROR(INDEX(Lists!$D$1:$D$7,MATCH(C1699,Lists!$A$1:$A$7,0)),0)))</f>
      </c>
    </row>
    <row r="1700" spans="1:10" x14ac:dyDescent="0.25">
      <c r="A1700" s="11"/>
      <c r="B1700" s="19"/>
      <c r="C1700" s="19"/>
      <c r="D1700" s="23"/>
      <c r="E1700" s="19"/>
      <c r="F1700" s="13">
        <f>IF(B1700="","",IFERROR(INDEX(Leases!$B$2:$B$101,MATCH(B1700,Leases!$A$2:$A$101,0)),""))</f>
      </c>
      <c r="G1700" s="16">
        <f>IF(A1700="","",MONTH(A1700))</f>
      </c>
      <c r="H1700" s="22">
        <f>IF(A1700="",0,IF(YEAR(A1700)&lt;&gt;Properties!$C$5,0,N(D1700)*IFERROR(INDEX(Lists!$B$1:$B$7,MATCH(C1700,Lists!$A$1:$A$7,0)),0)))</f>
      </c>
      <c r="I1700" s="22">
        <f>IF(A1700="",0,IF(YEAR(A1700)&lt;&gt;Properties!$C$5,0,N(D1700)*IFERROR(INDEX(Lists!$C$1:$C$7,MATCH(C1700,Lists!$A$1:$A$7,0)),0)))</f>
      </c>
      <c r="J1700" s="22">
        <f>IF(A1700="",0,IF(YEAR(A1700)&lt;&gt;Properties!$C$5,0,N(D1700)*IFERROR(INDEX(Lists!$D$1:$D$7,MATCH(C1700,Lists!$A$1:$A$7,0)),0)))</f>
      </c>
    </row>
    <row r="1701" spans="1:10" x14ac:dyDescent="0.25">
      <c r="A1701" s="11"/>
      <c r="B1701" s="19"/>
      <c r="C1701" s="19"/>
      <c r="D1701" s="23"/>
      <c r="E1701" s="19"/>
      <c r="F1701" s="13">
        <f>IF(B1701="","",IFERROR(INDEX(Leases!$B$2:$B$101,MATCH(B1701,Leases!$A$2:$A$101,0)),""))</f>
      </c>
      <c r="G1701" s="16">
        <f>IF(A1701="","",MONTH(A1701))</f>
      </c>
      <c r="H1701" s="22">
        <f>IF(A1701="",0,IF(YEAR(A1701)&lt;&gt;Properties!$C$5,0,N(D1701)*IFERROR(INDEX(Lists!$B$1:$B$7,MATCH(C1701,Lists!$A$1:$A$7,0)),0)))</f>
      </c>
      <c r="I1701" s="22">
        <f>IF(A1701="",0,IF(YEAR(A1701)&lt;&gt;Properties!$C$5,0,N(D1701)*IFERROR(INDEX(Lists!$C$1:$C$7,MATCH(C1701,Lists!$A$1:$A$7,0)),0)))</f>
      </c>
      <c r="J1701" s="22">
        <f>IF(A1701="",0,IF(YEAR(A1701)&lt;&gt;Properties!$C$5,0,N(D1701)*IFERROR(INDEX(Lists!$D$1:$D$7,MATCH(C1701,Lists!$A$1:$A$7,0)),0)))</f>
      </c>
    </row>
    <row r="1702" spans="1:10" x14ac:dyDescent="0.25">
      <c r="A1702" s="11"/>
      <c r="B1702" s="19"/>
      <c r="C1702" s="19"/>
      <c r="D1702" s="23"/>
      <c r="E1702" s="19"/>
      <c r="F1702" s="13">
        <f>IF(B1702="","",IFERROR(INDEX(Leases!$B$2:$B$101,MATCH(B1702,Leases!$A$2:$A$101,0)),""))</f>
      </c>
      <c r="G1702" s="16">
        <f>IF(A1702="","",MONTH(A1702))</f>
      </c>
      <c r="H1702" s="22">
        <f>IF(A1702="",0,IF(YEAR(A1702)&lt;&gt;Properties!$C$5,0,N(D1702)*IFERROR(INDEX(Lists!$B$1:$B$7,MATCH(C1702,Lists!$A$1:$A$7,0)),0)))</f>
      </c>
      <c r="I1702" s="22">
        <f>IF(A1702="",0,IF(YEAR(A1702)&lt;&gt;Properties!$C$5,0,N(D1702)*IFERROR(INDEX(Lists!$C$1:$C$7,MATCH(C1702,Lists!$A$1:$A$7,0)),0)))</f>
      </c>
      <c r="J1702" s="22">
        <f>IF(A1702="",0,IF(YEAR(A1702)&lt;&gt;Properties!$C$5,0,N(D1702)*IFERROR(INDEX(Lists!$D$1:$D$7,MATCH(C1702,Lists!$A$1:$A$7,0)),0)))</f>
      </c>
    </row>
    <row r="1703" spans="1:10" x14ac:dyDescent="0.25">
      <c r="A1703" s="11"/>
      <c r="B1703" s="19"/>
      <c r="C1703" s="19"/>
      <c r="D1703" s="23"/>
      <c r="E1703" s="19"/>
      <c r="F1703" s="13">
        <f>IF(B1703="","",IFERROR(INDEX(Leases!$B$2:$B$101,MATCH(B1703,Leases!$A$2:$A$101,0)),""))</f>
      </c>
      <c r="G1703" s="16">
        <f>IF(A1703="","",MONTH(A1703))</f>
      </c>
      <c r="H1703" s="22">
        <f>IF(A1703="",0,IF(YEAR(A1703)&lt;&gt;Properties!$C$5,0,N(D1703)*IFERROR(INDEX(Lists!$B$1:$B$7,MATCH(C1703,Lists!$A$1:$A$7,0)),0)))</f>
      </c>
      <c r="I1703" s="22">
        <f>IF(A1703="",0,IF(YEAR(A1703)&lt;&gt;Properties!$C$5,0,N(D1703)*IFERROR(INDEX(Lists!$C$1:$C$7,MATCH(C1703,Lists!$A$1:$A$7,0)),0)))</f>
      </c>
      <c r="J1703" s="22">
        <f>IF(A1703="",0,IF(YEAR(A1703)&lt;&gt;Properties!$C$5,0,N(D1703)*IFERROR(INDEX(Lists!$D$1:$D$7,MATCH(C1703,Lists!$A$1:$A$7,0)),0)))</f>
      </c>
    </row>
    <row r="1704" spans="1:10" x14ac:dyDescent="0.25">
      <c r="A1704" s="11"/>
      <c r="B1704" s="19"/>
      <c r="C1704" s="19"/>
      <c r="D1704" s="23"/>
      <c r="E1704" s="19"/>
      <c r="F1704" s="13">
        <f>IF(B1704="","",IFERROR(INDEX(Leases!$B$2:$B$101,MATCH(B1704,Leases!$A$2:$A$101,0)),""))</f>
      </c>
      <c r="G1704" s="16">
        <f>IF(A1704="","",MONTH(A1704))</f>
      </c>
      <c r="H1704" s="22">
        <f>IF(A1704="",0,IF(YEAR(A1704)&lt;&gt;Properties!$C$5,0,N(D1704)*IFERROR(INDEX(Lists!$B$1:$B$7,MATCH(C1704,Lists!$A$1:$A$7,0)),0)))</f>
      </c>
      <c r="I1704" s="22">
        <f>IF(A1704="",0,IF(YEAR(A1704)&lt;&gt;Properties!$C$5,0,N(D1704)*IFERROR(INDEX(Lists!$C$1:$C$7,MATCH(C1704,Lists!$A$1:$A$7,0)),0)))</f>
      </c>
      <c r="J1704" s="22">
        <f>IF(A1704="",0,IF(YEAR(A1704)&lt;&gt;Properties!$C$5,0,N(D1704)*IFERROR(INDEX(Lists!$D$1:$D$7,MATCH(C1704,Lists!$A$1:$A$7,0)),0)))</f>
      </c>
    </row>
    <row r="1705" spans="1:10" x14ac:dyDescent="0.25">
      <c r="A1705" s="11"/>
      <c r="B1705" s="19"/>
      <c r="C1705" s="19"/>
      <c r="D1705" s="23"/>
      <c r="E1705" s="19"/>
      <c r="F1705" s="13">
        <f>IF(B1705="","",IFERROR(INDEX(Leases!$B$2:$B$101,MATCH(B1705,Leases!$A$2:$A$101,0)),""))</f>
      </c>
      <c r="G1705" s="16">
        <f>IF(A1705="","",MONTH(A1705))</f>
      </c>
      <c r="H1705" s="22">
        <f>IF(A1705="",0,IF(YEAR(A1705)&lt;&gt;Properties!$C$5,0,N(D1705)*IFERROR(INDEX(Lists!$B$1:$B$7,MATCH(C1705,Lists!$A$1:$A$7,0)),0)))</f>
      </c>
      <c r="I1705" s="22">
        <f>IF(A1705="",0,IF(YEAR(A1705)&lt;&gt;Properties!$C$5,0,N(D1705)*IFERROR(INDEX(Lists!$C$1:$C$7,MATCH(C1705,Lists!$A$1:$A$7,0)),0)))</f>
      </c>
      <c r="J1705" s="22">
        <f>IF(A1705="",0,IF(YEAR(A1705)&lt;&gt;Properties!$C$5,0,N(D1705)*IFERROR(INDEX(Lists!$D$1:$D$7,MATCH(C1705,Lists!$A$1:$A$7,0)),0)))</f>
      </c>
    </row>
    <row r="1706" spans="1:10" x14ac:dyDescent="0.25">
      <c r="A1706" s="11"/>
      <c r="B1706" s="19"/>
      <c r="C1706" s="19"/>
      <c r="D1706" s="23"/>
      <c r="E1706" s="19"/>
      <c r="F1706" s="13">
        <f>IF(B1706="","",IFERROR(INDEX(Leases!$B$2:$B$101,MATCH(B1706,Leases!$A$2:$A$101,0)),""))</f>
      </c>
      <c r="G1706" s="16">
        <f>IF(A1706="","",MONTH(A1706))</f>
      </c>
      <c r="H1706" s="22">
        <f>IF(A1706="",0,IF(YEAR(A1706)&lt;&gt;Properties!$C$5,0,N(D1706)*IFERROR(INDEX(Lists!$B$1:$B$7,MATCH(C1706,Lists!$A$1:$A$7,0)),0)))</f>
      </c>
      <c r="I1706" s="22">
        <f>IF(A1706="",0,IF(YEAR(A1706)&lt;&gt;Properties!$C$5,0,N(D1706)*IFERROR(INDEX(Lists!$C$1:$C$7,MATCH(C1706,Lists!$A$1:$A$7,0)),0)))</f>
      </c>
      <c r="J1706" s="22">
        <f>IF(A1706="",0,IF(YEAR(A1706)&lt;&gt;Properties!$C$5,0,N(D1706)*IFERROR(INDEX(Lists!$D$1:$D$7,MATCH(C1706,Lists!$A$1:$A$7,0)),0)))</f>
      </c>
    </row>
    <row r="1707" spans="1:10" x14ac:dyDescent="0.25">
      <c r="A1707" s="11"/>
      <c r="B1707" s="19"/>
      <c r="C1707" s="19"/>
      <c r="D1707" s="23"/>
      <c r="E1707" s="19"/>
      <c r="F1707" s="13">
        <f>IF(B1707="","",IFERROR(INDEX(Leases!$B$2:$B$101,MATCH(B1707,Leases!$A$2:$A$101,0)),""))</f>
      </c>
      <c r="G1707" s="16">
        <f>IF(A1707="","",MONTH(A1707))</f>
      </c>
      <c r="H1707" s="22">
        <f>IF(A1707="",0,IF(YEAR(A1707)&lt;&gt;Properties!$C$5,0,N(D1707)*IFERROR(INDEX(Lists!$B$1:$B$7,MATCH(C1707,Lists!$A$1:$A$7,0)),0)))</f>
      </c>
      <c r="I1707" s="22">
        <f>IF(A1707="",0,IF(YEAR(A1707)&lt;&gt;Properties!$C$5,0,N(D1707)*IFERROR(INDEX(Lists!$C$1:$C$7,MATCH(C1707,Lists!$A$1:$A$7,0)),0)))</f>
      </c>
      <c r="J1707" s="22">
        <f>IF(A1707="",0,IF(YEAR(A1707)&lt;&gt;Properties!$C$5,0,N(D1707)*IFERROR(INDEX(Lists!$D$1:$D$7,MATCH(C1707,Lists!$A$1:$A$7,0)),0)))</f>
      </c>
    </row>
    <row r="1708" spans="1:10" x14ac:dyDescent="0.25">
      <c r="A1708" s="11"/>
      <c r="B1708" s="19"/>
      <c r="C1708" s="19"/>
      <c r="D1708" s="23"/>
      <c r="E1708" s="19"/>
      <c r="F1708" s="13">
        <f>IF(B1708="","",IFERROR(INDEX(Leases!$B$2:$B$101,MATCH(B1708,Leases!$A$2:$A$101,0)),""))</f>
      </c>
      <c r="G1708" s="16">
        <f>IF(A1708="","",MONTH(A1708))</f>
      </c>
      <c r="H1708" s="22">
        <f>IF(A1708="",0,IF(YEAR(A1708)&lt;&gt;Properties!$C$5,0,N(D1708)*IFERROR(INDEX(Lists!$B$1:$B$7,MATCH(C1708,Lists!$A$1:$A$7,0)),0)))</f>
      </c>
      <c r="I1708" s="22">
        <f>IF(A1708="",0,IF(YEAR(A1708)&lt;&gt;Properties!$C$5,0,N(D1708)*IFERROR(INDEX(Lists!$C$1:$C$7,MATCH(C1708,Lists!$A$1:$A$7,0)),0)))</f>
      </c>
      <c r="J1708" s="22">
        <f>IF(A1708="",0,IF(YEAR(A1708)&lt;&gt;Properties!$C$5,0,N(D1708)*IFERROR(INDEX(Lists!$D$1:$D$7,MATCH(C1708,Lists!$A$1:$A$7,0)),0)))</f>
      </c>
    </row>
    <row r="1709" spans="1:10" x14ac:dyDescent="0.25">
      <c r="A1709" s="11"/>
      <c r="B1709" s="19"/>
      <c r="C1709" s="19"/>
      <c r="D1709" s="23"/>
      <c r="E1709" s="19"/>
      <c r="F1709" s="13">
        <f>IF(B1709="","",IFERROR(INDEX(Leases!$B$2:$B$101,MATCH(B1709,Leases!$A$2:$A$101,0)),""))</f>
      </c>
      <c r="G1709" s="16">
        <f>IF(A1709="","",MONTH(A1709))</f>
      </c>
      <c r="H1709" s="22">
        <f>IF(A1709="",0,IF(YEAR(A1709)&lt;&gt;Properties!$C$5,0,N(D1709)*IFERROR(INDEX(Lists!$B$1:$B$7,MATCH(C1709,Lists!$A$1:$A$7,0)),0)))</f>
      </c>
      <c r="I1709" s="22">
        <f>IF(A1709="",0,IF(YEAR(A1709)&lt;&gt;Properties!$C$5,0,N(D1709)*IFERROR(INDEX(Lists!$C$1:$C$7,MATCH(C1709,Lists!$A$1:$A$7,0)),0)))</f>
      </c>
      <c r="J1709" s="22">
        <f>IF(A1709="",0,IF(YEAR(A1709)&lt;&gt;Properties!$C$5,0,N(D1709)*IFERROR(INDEX(Lists!$D$1:$D$7,MATCH(C1709,Lists!$A$1:$A$7,0)),0)))</f>
      </c>
    </row>
    <row r="1710" spans="1:10" x14ac:dyDescent="0.25">
      <c r="A1710" s="11"/>
      <c r="B1710" s="19"/>
      <c r="C1710" s="19"/>
      <c r="D1710" s="23"/>
      <c r="E1710" s="19"/>
      <c r="F1710" s="13">
        <f>IF(B1710="","",IFERROR(INDEX(Leases!$B$2:$B$101,MATCH(B1710,Leases!$A$2:$A$101,0)),""))</f>
      </c>
      <c r="G1710" s="16">
        <f>IF(A1710="","",MONTH(A1710))</f>
      </c>
      <c r="H1710" s="22">
        <f>IF(A1710="",0,IF(YEAR(A1710)&lt;&gt;Properties!$C$5,0,N(D1710)*IFERROR(INDEX(Lists!$B$1:$B$7,MATCH(C1710,Lists!$A$1:$A$7,0)),0)))</f>
      </c>
      <c r="I1710" s="22">
        <f>IF(A1710="",0,IF(YEAR(A1710)&lt;&gt;Properties!$C$5,0,N(D1710)*IFERROR(INDEX(Lists!$C$1:$C$7,MATCH(C1710,Lists!$A$1:$A$7,0)),0)))</f>
      </c>
      <c r="J1710" s="22">
        <f>IF(A1710="",0,IF(YEAR(A1710)&lt;&gt;Properties!$C$5,0,N(D1710)*IFERROR(INDEX(Lists!$D$1:$D$7,MATCH(C1710,Lists!$A$1:$A$7,0)),0)))</f>
      </c>
    </row>
    <row r="1711" spans="1:10" x14ac:dyDescent="0.25">
      <c r="A1711" s="11"/>
      <c r="B1711" s="19"/>
      <c r="C1711" s="19"/>
      <c r="D1711" s="23"/>
      <c r="E1711" s="19"/>
      <c r="F1711" s="13">
        <f>IF(B1711="","",IFERROR(INDEX(Leases!$B$2:$B$101,MATCH(B1711,Leases!$A$2:$A$101,0)),""))</f>
      </c>
      <c r="G1711" s="16">
        <f>IF(A1711="","",MONTH(A1711))</f>
      </c>
      <c r="H1711" s="22">
        <f>IF(A1711="",0,IF(YEAR(A1711)&lt;&gt;Properties!$C$5,0,N(D1711)*IFERROR(INDEX(Lists!$B$1:$B$7,MATCH(C1711,Lists!$A$1:$A$7,0)),0)))</f>
      </c>
      <c r="I1711" s="22">
        <f>IF(A1711="",0,IF(YEAR(A1711)&lt;&gt;Properties!$C$5,0,N(D1711)*IFERROR(INDEX(Lists!$C$1:$C$7,MATCH(C1711,Lists!$A$1:$A$7,0)),0)))</f>
      </c>
      <c r="J1711" s="22">
        <f>IF(A1711="",0,IF(YEAR(A1711)&lt;&gt;Properties!$C$5,0,N(D1711)*IFERROR(INDEX(Lists!$D$1:$D$7,MATCH(C1711,Lists!$A$1:$A$7,0)),0)))</f>
      </c>
    </row>
    <row r="1712" spans="1:10" x14ac:dyDescent="0.25">
      <c r="A1712" s="11"/>
      <c r="B1712" s="19"/>
      <c r="C1712" s="19"/>
      <c r="D1712" s="23"/>
      <c r="E1712" s="19"/>
      <c r="F1712" s="13">
        <f>IF(B1712="","",IFERROR(INDEX(Leases!$B$2:$B$101,MATCH(B1712,Leases!$A$2:$A$101,0)),""))</f>
      </c>
      <c r="G1712" s="16">
        <f>IF(A1712="","",MONTH(A1712))</f>
      </c>
      <c r="H1712" s="22">
        <f>IF(A1712="",0,IF(YEAR(A1712)&lt;&gt;Properties!$C$5,0,N(D1712)*IFERROR(INDEX(Lists!$B$1:$B$7,MATCH(C1712,Lists!$A$1:$A$7,0)),0)))</f>
      </c>
      <c r="I1712" s="22">
        <f>IF(A1712="",0,IF(YEAR(A1712)&lt;&gt;Properties!$C$5,0,N(D1712)*IFERROR(INDEX(Lists!$C$1:$C$7,MATCH(C1712,Lists!$A$1:$A$7,0)),0)))</f>
      </c>
      <c r="J1712" s="22">
        <f>IF(A1712="",0,IF(YEAR(A1712)&lt;&gt;Properties!$C$5,0,N(D1712)*IFERROR(INDEX(Lists!$D$1:$D$7,MATCH(C1712,Lists!$A$1:$A$7,0)),0)))</f>
      </c>
    </row>
    <row r="1713" spans="1:10" x14ac:dyDescent="0.25">
      <c r="A1713" s="11"/>
      <c r="B1713" s="19"/>
      <c r="C1713" s="19"/>
      <c r="D1713" s="23"/>
      <c r="E1713" s="19"/>
      <c r="F1713" s="13">
        <f>IF(B1713="","",IFERROR(INDEX(Leases!$B$2:$B$101,MATCH(B1713,Leases!$A$2:$A$101,0)),""))</f>
      </c>
      <c r="G1713" s="16">
        <f>IF(A1713="","",MONTH(A1713))</f>
      </c>
      <c r="H1713" s="22">
        <f>IF(A1713="",0,IF(YEAR(A1713)&lt;&gt;Properties!$C$5,0,N(D1713)*IFERROR(INDEX(Lists!$B$1:$B$7,MATCH(C1713,Lists!$A$1:$A$7,0)),0)))</f>
      </c>
      <c r="I1713" s="22">
        <f>IF(A1713="",0,IF(YEAR(A1713)&lt;&gt;Properties!$C$5,0,N(D1713)*IFERROR(INDEX(Lists!$C$1:$C$7,MATCH(C1713,Lists!$A$1:$A$7,0)),0)))</f>
      </c>
      <c r="J1713" s="22">
        <f>IF(A1713="",0,IF(YEAR(A1713)&lt;&gt;Properties!$C$5,0,N(D1713)*IFERROR(INDEX(Lists!$D$1:$D$7,MATCH(C1713,Lists!$A$1:$A$7,0)),0)))</f>
      </c>
    </row>
    <row r="1714" spans="1:10" x14ac:dyDescent="0.25">
      <c r="A1714" s="11"/>
      <c r="B1714" s="19"/>
      <c r="C1714" s="19"/>
      <c r="D1714" s="23"/>
      <c r="E1714" s="19"/>
      <c r="F1714" s="13">
        <f>IF(B1714="","",IFERROR(INDEX(Leases!$B$2:$B$101,MATCH(B1714,Leases!$A$2:$A$101,0)),""))</f>
      </c>
      <c r="G1714" s="16">
        <f>IF(A1714="","",MONTH(A1714))</f>
      </c>
      <c r="H1714" s="22">
        <f>IF(A1714="",0,IF(YEAR(A1714)&lt;&gt;Properties!$C$5,0,N(D1714)*IFERROR(INDEX(Lists!$B$1:$B$7,MATCH(C1714,Lists!$A$1:$A$7,0)),0)))</f>
      </c>
      <c r="I1714" s="22">
        <f>IF(A1714="",0,IF(YEAR(A1714)&lt;&gt;Properties!$C$5,0,N(D1714)*IFERROR(INDEX(Lists!$C$1:$C$7,MATCH(C1714,Lists!$A$1:$A$7,0)),0)))</f>
      </c>
      <c r="J1714" s="22">
        <f>IF(A1714="",0,IF(YEAR(A1714)&lt;&gt;Properties!$C$5,0,N(D1714)*IFERROR(INDEX(Lists!$D$1:$D$7,MATCH(C1714,Lists!$A$1:$A$7,0)),0)))</f>
      </c>
    </row>
    <row r="1715" spans="1:10" x14ac:dyDescent="0.25">
      <c r="A1715" s="11"/>
      <c r="B1715" s="19"/>
      <c r="C1715" s="19"/>
      <c r="D1715" s="23"/>
      <c r="E1715" s="19"/>
      <c r="F1715" s="13">
        <f>IF(B1715="","",IFERROR(INDEX(Leases!$B$2:$B$101,MATCH(B1715,Leases!$A$2:$A$101,0)),""))</f>
      </c>
      <c r="G1715" s="16">
        <f>IF(A1715="","",MONTH(A1715))</f>
      </c>
      <c r="H1715" s="22">
        <f>IF(A1715="",0,IF(YEAR(A1715)&lt;&gt;Properties!$C$5,0,N(D1715)*IFERROR(INDEX(Lists!$B$1:$B$7,MATCH(C1715,Lists!$A$1:$A$7,0)),0)))</f>
      </c>
      <c r="I1715" s="22">
        <f>IF(A1715="",0,IF(YEAR(A1715)&lt;&gt;Properties!$C$5,0,N(D1715)*IFERROR(INDEX(Lists!$C$1:$C$7,MATCH(C1715,Lists!$A$1:$A$7,0)),0)))</f>
      </c>
      <c r="J1715" s="22">
        <f>IF(A1715="",0,IF(YEAR(A1715)&lt;&gt;Properties!$C$5,0,N(D1715)*IFERROR(INDEX(Lists!$D$1:$D$7,MATCH(C1715,Lists!$A$1:$A$7,0)),0)))</f>
      </c>
    </row>
    <row r="1716" spans="1:10" x14ac:dyDescent="0.25">
      <c r="A1716" s="11"/>
      <c r="B1716" s="19"/>
      <c r="C1716" s="19"/>
      <c r="D1716" s="23"/>
      <c r="E1716" s="19"/>
      <c r="F1716" s="13">
        <f>IF(B1716="","",IFERROR(INDEX(Leases!$B$2:$B$101,MATCH(B1716,Leases!$A$2:$A$101,0)),""))</f>
      </c>
      <c r="G1716" s="16">
        <f>IF(A1716="","",MONTH(A1716))</f>
      </c>
      <c r="H1716" s="22">
        <f>IF(A1716="",0,IF(YEAR(A1716)&lt;&gt;Properties!$C$5,0,N(D1716)*IFERROR(INDEX(Lists!$B$1:$B$7,MATCH(C1716,Lists!$A$1:$A$7,0)),0)))</f>
      </c>
      <c r="I1716" s="22">
        <f>IF(A1716="",0,IF(YEAR(A1716)&lt;&gt;Properties!$C$5,0,N(D1716)*IFERROR(INDEX(Lists!$C$1:$C$7,MATCH(C1716,Lists!$A$1:$A$7,0)),0)))</f>
      </c>
      <c r="J1716" s="22">
        <f>IF(A1716="",0,IF(YEAR(A1716)&lt;&gt;Properties!$C$5,0,N(D1716)*IFERROR(INDEX(Lists!$D$1:$D$7,MATCH(C1716,Lists!$A$1:$A$7,0)),0)))</f>
      </c>
    </row>
    <row r="1717" spans="1:10" x14ac:dyDescent="0.25">
      <c r="A1717" s="11"/>
      <c r="B1717" s="19"/>
      <c r="C1717" s="19"/>
      <c r="D1717" s="23"/>
      <c r="E1717" s="19"/>
      <c r="F1717" s="13">
        <f>IF(B1717="","",IFERROR(INDEX(Leases!$B$2:$B$101,MATCH(B1717,Leases!$A$2:$A$101,0)),""))</f>
      </c>
      <c r="G1717" s="16">
        <f>IF(A1717="","",MONTH(A1717))</f>
      </c>
      <c r="H1717" s="22">
        <f>IF(A1717="",0,IF(YEAR(A1717)&lt;&gt;Properties!$C$5,0,N(D1717)*IFERROR(INDEX(Lists!$B$1:$B$7,MATCH(C1717,Lists!$A$1:$A$7,0)),0)))</f>
      </c>
      <c r="I1717" s="22">
        <f>IF(A1717="",0,IF(YEAR(A1717)&lt;&gt;Properties!$C$5,0,N(D1717)*IFERROR(INDEX(Lists!$C$1:$C$7,MATCH(C1717,Lists!$A$1:$A$7,0)),0)))</f>
      </c>
      <c r="J1717" s="22">
        <f>IF(A1717="",0,IF(YEAR(A1717)&lt;&gt;Properties!$C$5,0,N(D1717)*IFERROR(INDEX(Lists!$D$1:$D$7,MATCH(C1717,Lists!$A$1:$A$7,0)),0)))</f>
      </c>
    </row>
    <row r="1718" spans="1:10" x14ac:dyDescent="0.25">
      <c r="A1718" s="11"/>
      <c r="B1718" s="19"/>
      <c r="C1718" s="19"/>
      <c r="D1718" s="23"/>
      <c r="E1718" s="19"/>
      <c r="F1718" s="13">
        <f>IF(B1718="","",IFERROR(INDEX(Leases!$B$2:$B$101,MATCH(B1718,Leases!$A$2:$A$101,0)),""))</f>
      </c>
      <c r="G1718" s="16">
        <f>IF(A1718="","",MONTH(A1718))</f>
      </c>
      <c r="H1718" s="22">
        <f>IF(A1718="",0,IF(YEAR(A1718)&lt;&gt;Properties!$C$5,0,N(D1718)*IFERROR(INDEX(Lists!$B$1:$B$7,MATCH(C1718,Lists!$A$1:$A$7,0)),0)))</f>
      </c>
      <c r="I1718" s="22">
        <f>IF(A1718="",0,IF(YEAR(A1718)&lt;&gt;Properties!$C$5,0,N(D1718)*IFERROR(INDEX(Lists!$C$1:$C$7,MATCH(C1718,Lists!$A$1:$A$7,0)),0)))</f>
      </c>
      <c r="J1718" s="22">
        <f>IF(A1718="",0,IF(YEAR(A1718)&lt;&gt;Properties!$C$5,0,N(D1718)*IFERROR(INDEX(Lists!$D$1:$D$7,MATCH(C1718,Lists!$A$1:$A$7,0)),0)))</f>
      </c>
    </row>
    <row r="1719" spans="1:10" x14ac:dyDescent="0.25">
      <c r="A1719" s="11"/>
      <c r="B1719" s="19"/>
      <c r="C1719" s="19"/>
      <c r="D1719" s="23"/>
      <c r="E1719" s="19"/>
      <c r="F1719" s="13">
        <f>IF(B1719="","",IFERROR(INDEX(Leases!$B$2:$B$101,MATCH(B1719,Leases!$A$2:$A$101,0)),""))</f>
      </c>
      <c r="G1719" s="16">
        <f>IF(A1719="","",MONTH(A1719))</f>
      </c>
      <c r="H1719" s="22">
        <f>IF(A1719="",0,IF(YEAR(A1719)&lt;&gt;Properties!$C$5,0,N(D1719)*IFERROR(INDEX(Lists!$B$1:$B$7,MATCH(C1719,Lists!$A$1:$A$7,0)),0)))</f>
      </c>
      <c r="I1719" s="22">
        <f>IF(A1719="",0,IF(YEAR(A1719)&lt;&gt;Properties!$C$5,0,N(D1719)*IFERROR(INDEX(Lists!$C$1:$C$7,MATCH(C1719,Lists!$A$1:$A$7,0)),0)))</f>
      </c>
      <c r="J1719" s="22">
        <f>IF(A1719="",0,IF(YEAR(A1719)&lt;&gt;Properties!$C$5,0,N(D1719)*IFERROR(INDEX(Lists!$D$1:$D$7,MATCH(C1719,Lists!$A$1:$A$7,0)),0)))</f>
      </c>
    </row>
    <row r="1720" spans="1:10" x14ac:dyDescent="0.25">
      <c r="A1720" s="11"/>
      <c r="B1720" s="19"/>
      <c r="C1720" s="19"/>
      <c r="D1720" s="23"/>
      <c r="E1720" s="19"/>
      <c r="F1720" s="13">
        <f>IF(B1720="","",IFERROR(INDEX(Leases!$B$2:$B$101,MATCH(B1720,Leases!$A$2:$A$101,0)),""))</f>
      </c>
      <c r="G1720" s="16">
        <f>IF(A1720="","",MONTH(A1720))</f>
      </c>
      <c r="H1720" s="22">
        <f>IF(A1720="",0,IF(YEAR(A1720)&lt;&gt;Properties!$C$5,0,N(D1720)*IFERROR(INDEX(Lists!$B$1:$B$7,MATCH(C1720,Lists!$A$1:$A$7,0)),0)))</f>
      </c>
      <c r="I1720" s="22">
        <f>IF(A1720="",0,IF(YEAR(A1720)&lt;&gt;Properties!$C$5,0,N(D1720)*IFERROR(INDEX(Lists!$C$1:$C$7,MATCH(C1720,Lists!$A$1:$A$7,0)),0)))</f>
      </c>
      <c r="J1720" s="22">
        <f>IF(A1720="",0,IF(YEAR(A1720)&lt;&gt;Properties!$C$5,0,N(D1720)*IFERROR(INDEX(Lists!$D$1:$D$7,MATCH(C1720,Lists!$A$1:$A$7,0)),0)))</f>
      </c>
    </row>
    <row r="1721" spans="1:10" x14ac:dyDescent="0.25">
      <c r="A1721" s="11"/>
      <c r="B1721" s="19"/>
      <c r="C1721" s="19"/>
      <c r="D1721" s="23"/>
      <c r="E1721" s="19"/>
      <c r="F1721" s="13">
        <f>IF(B1721="","",IFERROR(INDEX(Leases!$B$2:$B$101,MATCH(B1721,Leases!$A$2:$A$101,0)),""))</f>
      </c>
      <c r="G1721" s="16">
        <f>IF(A1721="","",MONTH(A1721))</f>
      </c>
      <c r="H1721" s="22">
        <f>IF(A1721="",0,IF(YEAR(A1721)&lt;&gt;Properties!$C$5,0,N(D1721)*IFERROR(INDEX(Lists!$B$1:$B$7,MATCH(C1721,Lists!$A$1:$A$7,0)),0)))</f>
      </c>
      <c r="I1721" s="22">
        <f>IF(A1721="",0,IF(YEAR(A1721)&lt;&gt;Properties!$C$5,0,N(D1721)*IFERROR(INDEX(Lists!$C$1:$C$7,MATCH(C1721,Lists!$A$1:$A$7,0)),0)))</f>
      </c>
      <c r="J1721" s="22">
        <f>IF(A1721="",0,IF(YEAR(A1721)&lt;&gt;Properties!$C$5,0,N(D1721)*IFERROR(INDEX(Lists!$D$1:$D$7,MATCH(C1721,Lists!$A$1:$A$7,0)),0)))</f>
      </c>
    </row>
    <row r="1722" spans="1:10" x14ac:dyDescent="0.25">
      <c r="A1722" s="11"/>
      <c r="B1722" s="19"/>
      <c r="C1722" s="19"/>
      <c r="D1722" s="23"/>
      <c r="E1722" s="19"/>
      <c r="F1722" s="13">
        <f>IF(B1722="","",IFERROR(INDEX(Leases!$B$2:$B$101,MATCH(B1722,Leases!$A$2:$A$101,0)),""))</f>
      </c>
      <c r="G1722" s="16">
        <f>IF(A1722="","",MONTH(A1722))</f>
      </c>
      <c r="H1722" s="22">
        <f>IF(A1722="",0,IF(YEAR(A1722)&lt;&gt;Properties!$C$5,0,N(D1722)*IFERROR(INDEX(Lists!$B$1:$B$7,MATCH(C1722,Lists!$A$1:$A$7,0)),0)))</f>
      </c>
      <c r="I1722" s="22">
        <f>IF(A1722="",0,IF(YEAR(A1722)&lt;&gt;Properties!$C$5,0,N(D1722)*IFERROR(INDEX(Lists!$C$1:$C$7,MATCH(C1722,Lists!$A$1:$A$7,0)),0)))</f>
      </c>
      <c r="J1722" s="22">
        <f>IF(A1722="",0,IF(YEAR(A1722)&lt;&gt;Properties!$C$5,0,N(D1722)*IFERROR(INDEX(Lists!$D$1:$D$7,MATCH(C1722,Lists!$A$1:$A$7,0)),0)))</f>
      </c>
    </row>
    <row r="1723" spans="1:10" x14ac:dyDescent="0.25">
      <c r="A1723" s="11"/>
      <c r="B1723" s="19"/>
      <c r="C1723" s="19"/>
      <c r="D1723" s="23"/>
      <c r="E1723" s="19"/>
      <c r="F1723" s="13">
        <f>IF(B1723="","",IFERROR(INDEX(Leases!$B$2:$B$101,MATCH(B1723,Leases!$A$2:$A$101,0)),""))</f>
      </c>
      <c r="G1723" s="16">
        <f>IF(A1723="","",MONTH(A1723))</f>
      </c>
      <c r="H1723" s="22">
        <f>IF(A1723="",0,IF(YEAR(A1723)&lt;&gt;Properties!$C$5,0,N(D1723)*IFERROR(INDEX(Lists!$B$1:$B$7,MATCH(C1723,Lists!$A$1:$A$7,0)),0)))</f>
      </c>
      <c r="I1723" s="22">
        <f>IF(A1723="",0,IF(YEAR(A1723)&lt;&gt;Properties!$C$5,0,N(D1723)*IFERROR(INDEX(Lists!$C$1:$C$7,MATCH(C1723,Lists!$A$1:$A$7,0)),0)))</f>
      </c>
      <c r="J1723" s="22">
        <f>IF(A1723="",0,IF(YEAR(A1723)&lt;&gt;Properties!$C$5,0,N(D1723)*IFERROR(INDEX(Lists!$D$1:$D$7,MATCH(C1723,Lists!$A$1:$A$7,0)),0)))</f>
      </c>
    </row>
    <row r="1724" spans="1:10" x14ac:dyDescent="0.25">
      <c r="A1724" s="11"/>
      <c r="B1724" s="19"/>
      <c r="C1724" s="19"/>
      <c r="D1724" s="23"/>
      <c r="E1724" s="19"/>
      <c r="F1724" s="13">
        <f>IF(B1724="","",IFERROR(INDEX(Leases!$B$2:$B$101,MATCH(B1724,Leases!$A$2:$A$101,0)),""))</f>
      </c>
      <c r="G1724" s="16">
        <f>IF(A1724="","",MONTH(A1724))</f>
      </c>
      <c r="H1724" s="22">
        <f>IF(A1724="",0,IF(YEAR(A1724)&lt;&gt;Properties!$C$5,0,N(D1724)*IFERROR(INDEX(Lists!$B$1:$B$7,MATCH(C1724,Lists!$A$1:$A$7,0)),0)))</f>
      </c>
      <c r="I1724" s="22">
        <f>IF(A1724="",0,IF(YEAR(A1724)&lt;&gt;Properties!$C$5,0,N(D1724)*IFERROR(INDEX(Lists!$C$1:$C$7,MATCH(C1724,Lists!$A$1:$A$7,0)),0)))</f>
      </c>
      <c r="J1724" s="22">
        <f>IF(A1724="",0,IF(YEAR(A1724)&lt;&gt;Properties!$C$5,0,N(D1724)*IFERROR(INDEX(Lists!$D$1:$D$7,MATCH(C1724,Lists!$A$1:$A$7,0)),0)))</f>
      </c>
    </row>
    <row r="1725" spans="1:10" x14ac:dyDescent="0.25">
      <c r="A1725" s="11"/>
      <c r="B1725" s="19"/>
      <c r="C1725" s="19"/>
      <c r="D1725" s="23"/>
      <c r="E1725" s="19"/>
      <c r="F1725" s="13">
        <f>IF(B1725="","",IFERROR(INDEX(Leases!$B$2:$B$101,MATCH(B1725,Leases!$A$2:$A$101,0)),""))</f>
      </c>
      <c r="G1725" s="16">
        <f>IF(A1725="","",MONTH(A1725))</f>
      </c>
      <c r="H1725" s="22">
        <f>IF(A1725="",0,IF(YEAR(A1725)&lt;&gt;Properties!$C$5,0,N(D1725)*IFERROR(INDEX(Lists!$B$1:$B$7,MATCH(C1725,Lists!$A$1:$A$7,0)),0)))</f>
      </c>
      <c r="I1725" s="22">
        <f>IF(A1725="",0,IF(YEAR(A1725)&lt;&gt;Properties!$C$5,0,N(D1725)*IFERROR(INDEX(Lists!$C$1:$C$7,MATCH(C1725,Lists!$A$1:$A$7,0)),0)))</f>
      </c>
      <c r="J1725" s="22">
        <f>IF(A1725="",0,IF(YEAR(A1725)&lt;&gt;Properties!$C$5,0,N(D1725)*IFERROR(INDEX(Lists!$D$1:$D$7,MATCH(C1725,Lists!$A$1:$A$7,0)),0)))</f>
      </c>
    </row>
    <row r="1726" spans="1:10" x14ac:dyDescent="0.25">
      <c r="A1726" s="11"/>
      <c r="B1726" s="19"/>
      <c r="C1726" s="19"/>
      <c r="D1726" s="23"/>
      <c r="E1726" s="19"/>
      <c r="F1726" s="13">
        <f>IF(B1726="","",IFERROR(INDEX(Leases!$B$2:$B$101,MATCH(B1726,Leases!$A$2:$A$101,0)),""))</f>
      </c>
      <c r="G1726" s="16">
        <f>IF(A1726="","",MONTH(A1726))</f>
      </c>
      <c r="H1726" s="22">
        <f>IF(A1726="",0,IF(YEAR(A1726)&lt;&gt;Properties!$C$5,0,N(D1726)*IFERROR(INDEX(Lists!$B$1:$B$7,MATCH(C1726,Lists!$A$1:$A$7,0)),0)))</f>
      </c>
      <c r="I1726" s="22">
        <f>IF(A1726="",0,IF(YEAR(A1726)&lt;&gt;Properties!$C$5,0,N(D1726)*IFERROR(INDEX(Lists!$C$1:$C$7,MATCH(C1726,Lists!$A$1:$A$7,0)),0)))</f>
      </c>
      <c r="J1726" s="22">
        <f>IF(A1726="",0,IF(YEAR(A1726)&lt;&gt;Properties!$C$5,0,N(D1726)*IFERROR(INDEX(Lists!$D$1:$D$7,MATCH(C1726,Lists!$A$1:$A$7,0)),0)))</f>
      </c>
    </row>
    <row r="1727" spans="1:10" x14ac:dyDescent="0.25">
      <c r="A1727" s="11"/>
      <c r="B1727" s="19"/>
      <c r="C1727" s="19"/>
      <c r="D1727" s="23"/>
      <c r="E1727" s="19"/>
      <c r="F1727" s="13">
        <f>IF(B1727="","",IFERROR(INDEX(Leases!$B$2:$B$101,MATCH(B1727,Leases!$A$2:$A$101,0)),""))</f>
      </c>
      <c r="G1727" s="16">
        <f>IF(A1727="","",MONTH(A1727))</f>
      </c>
      <c r="H1727" s="22">
        <f>IF(A1727="",0,IF(YEAR(A1727)&lt;&gt;Properties!$C$5,0,N(D1727)*IFERROR(INDEX(Lists!$B$1:$B$7,MATCH(C1727,Lists!$A$1:$A$7,0)),0)))</f>
      </c>
      <c r="I1727" s="22">
        <f>IF(A1727="",0,IF(YEAR(A1727)&lt;&gt;Properties!$C$5,0,N(D1727)*IFERROR(INDEX(Lists!$C$1:$C$7,MATCH(C1727,Lists!$A$1:$A$7,0)),0)))</f>
      </c>
      <c r="J1727" s="22">
        <f>IF(A1727="",0,IF(YEAR(A1727)&lt;&gt;Properties!$C$5,0,N(D1727)*IFERROR(INDEX(Lists!$D$1:$D$7,MATCH(C1727,Lists!$A$1:$A$7,0)),0)))</f>
      </c>
    </row>
    <row r="1728" spans="1:10" x14ac:dyDescent="0.25">
      <c r="A1728" s="11"/>
      <c r="B1728" s="19"/>
      <c r="C1728" s="19"/>
      <c r="D1728" s="23"/>
      <c r="E1728" s="19"/>
      <c r="F1728" s="13">
        <f>IF(B1728="","",IFERROR(INDEX(Leases!$B$2:$B$101,MATCH(B1728,Leases!$A$2:$A$101,0)),""))</f>
      </c>
      <c r="G1728" s="16">
        <f>IF(A1728="","",MONTH(A1728))</f>
      </c>
      <c r="H1728" s="22">
        <f>IF(A1728="",0,IF(YEAR(A1728)&lt;&gt;Properties!$C$5,0,N(D1728)*IFERROR(INDEX(Lists!$B$1:$B$7,MATCH(C1728,Lists!$A$1:$A$7,0)),0)))</f>
      </c>
      <c r="I1728" s="22">
        <f>IF(A1728="",0,IF(YEAR(A1728)&lt;&gt;Properties!$C$5,0,N(D1728)*IFERROR(INDEX(Lists!$C$1:$C$7,MATCH(C1728,Lists!$A$1:$A$7,0)),0)))</f>
      </c>
      <c r="J1728" s="22">
        <f>IF(A1728="",0,IF(YEAR(A1728)&lt;&gt;Properties!$C$5,0,N(D1728)*IFERROR(INDEX(Lists!$D$1:$D$7,MATCH(C1728,Lists!$A$1:$A$7,0)),0)))</f>
      </c>
    </row>
    <row r="1729" spans="1:10" x14ac:dyDescent="0.25">
      <c r="A1729" s="11"/>
      <c r="B1729" s="19"/>
      <c r="C1729" s="19"/>
      <c r="D1729" s="23"/>
      <c r="E1729" s="19"/>
      <c r="F1729" s="13">
        <f>IF(B1729="","",IFERROR(INDEX(Leases!$B$2:$B$101,MATCH(B1729,Leases!$A$2:$A$101,0)),""))</f>
      </c>
      <c r="G1729" s="16">
        <f>IF(A1729="","",MONTH(A1729))</f>
      </c>
      <c r="H1729" s="22">
        <f>IF(A1729="",0,IF(YEAR(A1729)&lt;&gt;Properties!$C$5,0,N(D1729)*IFERROR(INDEX(Lists!$B$1:$B$7,MATCH(C1729,Lists!$A$1:$A$7,0)),0)))</f>
      </c>
      <c r="I1729" s="22">
        <f>IF(A1729="",0,IF(YEAR(A1729)&lt;&gt;Properties!$C$5,0,N(D1729)*IFERROR(INDEX(Lists!$C$1:$C$7,MATCH(C1729,Lists!$A$1:$A$7,0)),0)))</f>
      </c>
      <c r="J1729" s="22">
        <f>IF(A1729="",0,IF(YEAR(A1729)&lt;&gt;Properties!$C$5,0,N(D1729)*IFERROR(INDEX(Lists!$D$1:$D$7,MATCH(C1729,Lists!$A$1:$A$7,0)),0)))</f>
      </c>
    </row>
    <row r="1730" spans="1:10" x14ac:dyDescent="0.25">
      <c r="A1730" s="11"/>
      <c r="B1730" s="19"/>
      <c r="C1730" s="19"/>
      <c r="D1730" s="23"/>
      <c r="E1730" s="19"/>
      <c r="F1730" s="13">
        <f>IF(B1730="","",IFERROR(INDEX(Leases!$B$2:$B$101,MATCH(B1730,Leases!$A$2:$A$101,0)),""))</f>
      </c>
      <c r="G1730" s="16">
        <f>IF(A1730="","",MONTH(A1730))</f>
      </c>
      <c r="H1730" s="22">
        <f>IF(A1730="",0,IF(YEAR(A1730)&lt;&gt;Properties!$C$5,0,N(D1730)*IFERROR(INDEX(Lists!$B$1:$B$7,MATCH(C1730,Lists!$A$1:$A$7,0)),0)))</f>
      </c>
      <c r="I1730" s="22">
        <f>IF(A1730="",0,IF(YEAR(A1730)&lt;&gt;Properties!$C$5,0,N(D1730)*IFERROR(INDEX(Lists!$C$1:$C$7,MATCH(C1730,Lists!$A$1:$A$7,0)),0)))</f>
      </c>
      <c r="J1730" s="22">
        <f>IF(A1730="",0,IF(YEAR(A1730)&lt;&gt;Properties!$C$5,0,N(D1730)*IFERROR(INDEX(Lists!$D$1:$D$7,MATCH(C1730,Lists!$A$1:$A$7,0)),0)))</f>
      </c>
    </row>
    <row r="1731" spans="1:10" x14ac:dyDescent="0.25">
      <c r="A1731" s="11"/>
      <c r="B1731" s="19"/>
      <c r="C1731" s="19"/>
      <c r="D1731" s="23"/>
      <c r="E1731" s="19"/>
      <c r="F1731" s="13">
        <f>IF(B1731="","",IFERROR(INDEX(Leases!$B$2:$B$101,MATCH(B1731,Leases!$A$2:$A$101,0)),""))</f>
      </c>
      <c r="G1731" s="16">
        <f>IF(A1731="","",MONTH(A1731))</f>
      </c>
      <c r="H1731" s="22">
        <f>IF(A1731="",0,IF(YEAR(A1731)&lt;&gt;Properties!$C$5,0,N(D1731)*IFERROR(INDEX(Lists!$B$1:$B$7,MATCH(C1731,Lists!$A$1:$A$7,0)),0)))</f>
      </c>
      <c r="I1731" s="22">
        <f>IF(A1731="",0,IF(YEAR(A1731)&lt;&gt;Properties!$C$5,0,N(D1731)*IFERROR(INDEX(Lists!$C$1:$C$7,MATCH(C1731,Lists!$A$1:$A$7,0)),0)))</f>
      </c>
      <c r="J1731" s="22">
        <f>IF(A1731="",0,IF(YEAR(A1731)&lt;&gt;Properties!$C$5,0,N(D1731)*IFERROR(INDEX(Lists!$D$1:$D$7,MATCH(C1731,Lists!$A$1:$A$7,0)),0)))</f>
      </c>
    </row>
    <row r="1732" spans="1:10" x14ac:dyDescent="0.25">
      <c r="A1732" s="11"/>
      <c r="B1732" s="19"/>
      <c r="C1732" s="19"/>
      <c r="D1732" s="23"/>
      <c r="E1732" s="19"/>
      <c r="F1732" s="13">
        <f>IF(B1732="","",IFERROR(INDEX(Leases!$B$2:$B$101,MATCH(B1732,Leases!$A$2:$A$101,0)),""))</f>
      </c>
      <c r="G1732" s="16">
        <f>IF(A1732="","",MONTH(A1732))</f>
      </c>
      <c r="H1732" s="22">
        <f>IF(A1732="",0,IF(YEAR(A1732)&lt;&gt;Properties!$C$5,0,N(D1732)*IFERROR(INDEX(Lists!$B$1:$B$7,MATCH(C1732,Lists!$A$1:$A$7,0)),0)))</f>
      </c>
      <c r="I1732" s="22">
        <f>IF(A1732="",0,IF(YEAR(A1732)&lt;&gt;Properties!$C$5,0,N(D1732)*IFERROR(INDEX(Lists!$C$1:$C$7,MATCH(C1732,Lists!$A$1:$A$7,0)),0)))</f>
      </c>
      <c r="J1732" s="22">
        <f>IF(A1732="",0,IF(YEAR(A1732)&lt;&gt;Properties!$C$5,0,N(D1732)*IFERROR(INDEX(Lists!$D$1:$D$7,MATCH(C1732,Lists!$A$1:$A$7,0)),0)))</f>
      </c>
    </row>
    <row r="1733" spans="1:10" x14ac:dyDescent="0.25">
      <c r="A1733" s="11"/>
      <c r="B1733" s="19"/>
      <c r="C1733" s="19"/>
      <c r="D1733" s="23"/>
      <c r="E1733" s="19"/>
      <c r="F1733" s="13">
        <f>IF(B1733="","",IFERROR(INDEX(Leases!$B$2:$B$101,MATCH(B1733,Leases!$A$2:$A$101,0)),""))</f>
      </c>
      <c r="G1733" s="16">
        <f>IF(A1733="","",MONTH(A1733))</f>
      </c>
      <c r="H1733" s="22">
        <f>IF(A1733="",0,IF(YEAR(A1733)&lt;&gt;Properties!$C$5,0,N(D1733)*IFERROR(INDEX(Lists!$B$1:$B$7,MATCH(C1733,Lists!$A$1:$A$7,0)),0)))</f>
      </c>
      <c r="I1733" s="22">
        <f>IF(A1733="",0,IF(YEAR(A1733)&lt;&gt;Properties!$C$5,0,N(D1733)*IFERROR(INDEX(Lists!$C$1:$C$7,MATCH(C1733,Lists!$A$1:$A$7,0)),0)))</f>
      </c>
      <c r="J1733" s="22">
        <f>IF(A1733="",0,IF(YEAR(A1733)&lt;&gt;Properties!$C$5,0,N(D1733)*IFERROR(INDEX(Lists!$D$1:$D$7,MATCH(C1733,Lists!$A$1:$A$7,0)),0)))</f>
      </c>
    </row>
    <row r="1734" spans="1:10" x14ac:dyDescent="0.25">
      <c r="A1734" s="11"/>
      <c r="B1734" s="19"/>
      <c r="C1734" s="19"/>
      <c r="D1734" s="23"/>
      <c r="E1734" s="19"/>
      <c r="F1734" s="13">
        <f>IF(B1734="","",IFERROR(INDEX(Leases!$B$2:$B$101,MATCH(B1734,Leases!$A$2:$A$101,0)),""))</f>
      </c>
      <c r="G1734" s="16">
        <f>IF(A1734="","",MONTH(A1734))</f>
      </c>
      <c r="H1734" s="22">
        <f>IF(A1734="",0,IF(YEAR(A1734)&lt;&gt;Properties!$C$5,0,N(D1734)*IFERROR(INDEX(Lists!$B$1:$B$7,MATCH(C1734,Lists!$A$1:$A$7,0)),0)))</f>
      </c>
      <c r="I1734" s="22">
        <f>IF(A1734="",0,IF(YEAR(A1734)&lt;&gt;Properties!$C$5,0,N(D1734)*IFERROR(INDEX(Lists!$C$1:$C$7,MATCH(C1734,Lists!$A$1:$A$7,0)),0)))</f>
      </c>
      <c r="J1734" s="22">
        <f>IF(A1734="",0,IF(YEAR(A1734)&lt;&gt;Properties!$C$5,0,N(D1734)*IFERROR(INDEX(Lists!$D$1:$D$7,MATCH(C1734,Lists!$A$1:$A$7,0)),0)))</f>
      </c>
    </row>
    <row r="1735" spans="1:10" x14ac:dyDescent="0.25">
      <c r="A1735" s="11"/>
      <c r="B1735" s="19"/>
      <c r="C1735" s="19"/>
      <c r="D1735" s="23"/>
      <c r="E1735" s="19"/>
      <c r="F1735" s="13">
        <f>IF(B1735="","",IFERROR(INDEX(Leases!$B$2:$B$101,MATCH(B1735,Leases!$A$2:$A$101,0)),""))</f>
      </c>
      <c r="G1735" s="16">
        <f>IF(A1735="","",MONTH(A1735))</f>
      </c>
      <c r="H1735" s="22">
        <f>IF(A1735="",0,IF(YEAR(A1735)&lt;&gt;Properties!$C$5,0,N(D1735)*IFERROR(INDEX(Lists!$B$1:$B$7,MATCH(C1735,Lists!$A$1:$A$7,0)),0)))</f>
      </c>
      <c r="I1735" s="22">
        <f>IF(A1735="",0,IF(YEAR(A1735)&lt;&gt;Properties!$C$5,0,N(D1735)*IFERROR(INDEX(Lists!$C$1:$C$7,MATCH(C1735,Lists!$A$1:$A$7,0)),0)))</f>
      </c>
      <c r="J1735" s="22">
        <f>IF(A1735="",0,IF(YEAR(A1735)&lt;&gt;Properties!$C$5,0,N(D1735)*IFERROR(INDEX(Lists!$D$1:$D$7,MATCH(C1735,Lists!$A$1:$A$7,0)),0)))</f>
      </c>
    </row>
    <row r="1736" spans="1:10" x14ac:dyDescent="0.25">
      <c r="A1736" s="11"/>
      <c r="B1736" s="19"/>
      <c r="C1736" s="19"/>
      <c r="D1736" s="23"/>
      <c r="E1736" s="19"/>
      <c r="F1736" s="13">
        <f>IF(B1736="","",IFERROR(INDEX(Leases!$B$2:$B$101,MATCH(B1736,Leases!$A$2:$A$101,0)),""))</f>
      </c>
      <c r="G1736" s="16">
        <f>IF(A1736="","",MONTH(A1736))</f>
      </c>
      <c r="H1736" s="22">
        <f>IF(A1736="",0,IF(YEAR(A1736)&lt;&gt;Properties!$C$5,0,N(D1736)*IFERROR(INDEX(Lists!$B$1:$B$7,MATCH(C1736,Lists!$A$1:$A$7,0)),0)))</f>
      </c>
      <c r="I1736" s="22">
        <f>IF(A1736="",0,IF(YEAR(A1736)&lt;&gt;Properties!$C$5,0,N(D1736)*IFERROR(INDEX(Lists!$C$1:$C$7,MATCH(C1736,Lists!$A$1:$A$7,0)),0)))</f>
      </c>
      <c r="J1736" s="22">
        <f>IF(A1736="",0,IF(YEAR(A1736)&lt;&gt;Properties!$C$5,0,N(D1736)*IFERROR(INDEX(Lists!$D$1:$D$7,MATCH(C1736,Lists!$A$1:$A$7,0)),0)))</f>
      </c>
    </row>
    <row r="1737" spans="1:10" x14ac:dyDescent="0.25">
      <c r="A1737" s="11"/>
      <c r="B1737" s="19"/>
      <c r="C1737" s="19"/>
      <c r="D1737" s="23"/>
      <c r="E1737" s="19"/>
      <c r="F1737" s="13">
        <f>IF(B1737="","",IFERROR(INDEX(Leases!$B$2:$B$101,MATCH(B1737,Leases!$A$2:$A$101,0)),""))</f>
      </c>
      <c r="G1737" s="16">
        <f>IF(A1737="","",MONTH(A1737))</f>
      </c>
      <c r="H1737" s="22">
        <f>IF(A1737="",0,IF(YEAR(A1737)&lt;&gt;Properties!$C$5,0,N(D1737)*IFERROR(INDEX(Lists!$B$1:$B$7,MATCH(C1737,Lists!$A$1:$A$7,0)),0)))</f>
      </c>
      <c r="I1737" s="22">
        <f>IF(A1737="",0,IF(YEAR(A1737)&lt;&gt;Properties!$C$5,0,N(D1737)*IFERROR(INDEX(Lists!$C$1:$C$7,MATCH(C1737,Lists!$A$1:$A$7,0)),0)))</f>
      </c>
      <c r="J1737" s="22">
        <f>IF(A1737="",0,IF(YEAR(A1737)&lt;&gt;Properties!$C$5,0,N(D1737)*IFERROR(INDEX(Lists!$D$1:$D$7,MATCH(C1737,Lists!$A$1:$A$7,0)),0)))</f>
      </c>
    </row>
    <row r="1738" spans="1:10" x14ac:dyDescent="0.25">
      <c r="A1738" s="11"/>
      <c r="B1738" s="19"/>
      <c r="C1738" s="19"/>
      <c r="D1738" s="23"/>
      <c r="E1738" s="19"/>
      <c r="F1738" s="13">
        <f>IF(B1738="","",IFERROR(INDEX(Leases!$B$2:$B$101,MATCH(B1738,Leases!$A$2:$A$101,0)),""))</f>
      </c>
      <c r="G1738" s="16">
        <f>IF(A1738="","",MONTH(A1738))</f>
      </c>
      <c r="H1738" s="22">
        <f>IF(A1738="",0,IF(YEAR(A1738)&lt;&gt;Properties!$C$5,0,N(D1738)*IFERROR(INDEX(Lists!$B$1:$B$7,MATCH(C1738,Lists!$A$1:$A$7,0)),0)))</f>
      </c>
      <c r="I1738" s="22">
        <f>IF(A1738="",0,IF(YEAR(A1738)&lt;&gt;Properties!$C$5,0,N(D1738)*IFERROR(INDEX(Lists!$C$1:$C$7,MATCH(C1738,Lists!$A$1:$A$7,0)),0)))</f>
      </c>
      <c r="J1738" s="22">
        <f>IF(A1738="",0,IF(YEAR(A1738)&lt;&gt;Properties!$C$5,0,N(D1738)*IFERROR(INDEX(Lists!$D$1:$D$7,MATCH(C1738,Lists!$A$1:$A$7,0)),0)))</f>
      </c>
    </row>
    <row r="1739" spans="1:10" x14ac:dyDescent="0.25">
      <c r="A1739" s="11"/>
      <c r="B1739" s="19"/>
      <c r="C1739" s="19"/>
      <c r="D1739" s="23"/>
      <c r="E1739" s="19"/>
      <c r="F1739" s="13">
        <f>IF(B1739="","",IFERROR(INDEX(Leases!$B$2:$B$101,MATCH(B1739,Leases!$A$2:$A$101,0)),""))</f>
      </c>
      <c r="G1739" s="16">
        <f>IF(A1739="","",MONTH(A1739))</f>
      </c>
      <c r="H1739" s="22">
        <f>IF(A1739="",0,IF(YEAR(A1739)&lt;&gt;Properties!$C$5,0,N(D1739)*IFERROR(INDEX(Lists!$B$1:$B$7,MATCH(C1739,Lists!$A$1:$A$7,0)),0)))</f>
      </c>
      <c r="I1739" s="22">
        <f>IF(A1739="",0,IF(YEAR(A1739)&lt;&gt;Properties!$C$5,0,N(D1739)*IFERROR(INDEX(Lists!$C$1:$C$7,MATCH(C1739,Lists!$A$1:$A$7,0)),0)))</f>
      </c>
      <c r="J1739" s="22">
        <f>IF(A1739="",0,IF(YEAR(A1739)&lt;&gt;Properties!$C$5,0,N(D1739)*IFERROR(INDEX(Lists!$D$1:$D$7,MATCH(C1739,Lists!$A$1:$A$7,0)),0)))</f>
      </c>
    </row>
    <row r="1740" spans="1:10" x14ac:dyDescent="0.25">
      <c r="A1740" s="11"/>
      <c r="B1740" s="19"/>
      <c r="C1740" s="19"/>
      <c r="D1740" s="23"/>
      <c r="E1740" s="19"/>
      <c r="F1740" s="13">
        <f>IF(B1740="","",IFERROR(INDEX(Leases!$B$2:$B$101,MATCH(B1740,Leases!$A$2:$A$101,0)),""))</f>
      </c>
      <c r="G1740" s="16">
        <f>IF(A1740="","",MONTH(A1740))</f>
      </c>
      <c r="H1740" s="22">
        <f>IF(A1740="",0,IF(YEAR(A1740)&lt;&gt;Properties!$C$5,0,N(D1740)*IFERROR(INDEX(Lists!$B$1:$B$7,MATCH(C1740,Lists!$A$1:$A$7,0)),0)))</f>
      </c>
      <c r="I1740" s="22">
        <f>IF(A1740="",0,IF(YEAR(A1740)&lt;&gt;Properties!$C$5,0,N(D1740)*IFERROR(INDEX(Lists!$C$1:$C$7,MATCH(C1740,Lists!$A$1:$A$7,0)),0)))</f>
      </c>
      <c r="J1740" s="22">
        <f>IF(A1740="",0,IF(YEAR(A1740)&lt;&gt;Properties!$C$5,0,N(D1740)*IFERROR(INDEX(Lists!$D$1:$D$7,MATCH(C1740,Lists!$A$1:$A$7,0)),0)))</f>
      </c>
    </row>
    <row r="1741" spans="1:10" x14ac:dyDescent="0.25">
      <c r="A1741" s="11"/>
      <c r="B1741" s="19"/>
      <c r="C1741" s="19"/>
      <c r="D1741" s="23"/>
      <c r="E1741" s="19"/>
      <c r="F1741" s="13">
        <f>IF(B1741="","",IFERROR(INDEX(Leases!$B$2:$B$101,MATCH(B1741,Leases!$A$2:$A$101,0)),""))</f>
      </c>
      <c r="G1741" s="16">
        <f>IF(A1741="","",MONTH(A1741))</f>
      </c>
      <c r="H1741" s="22">
        <f>IF(A1741="",0,IF(YEAR(A1741)&lt;&gt;Properties!$C$5,0,N(D1741)*IFERROR(INDEX(Lists!$B$1:$B$7,MATCH(C1741,Lists!$A$1:$A$7,0)),0)))</f>
      </c>
      <c r="I1741" s="22">
        <f>IF(A1741="",0,IF(YEAR(A1741)&lt;&gt;Properties!$C$5,0,N(D1741)*IFERROR(INDEX(Lists!$C$1:$C$7,MATCH(C1741,Lists!$A$1:$A$7,0)),0)))</f>
      </c>
      <c r="J1741" s="22">
        <f>IF(A1741="",0,IF(YEAR(A1741)&lt;&gt;Properties!$C$5,0,N(D1741)*IFERROR(INDEX(Lists!$D$1:$D$7,MATCH(C1741,Lists!$A$1:$A$7,0)),0)))</f>
      </c>
    </row>
    <row r="1742" spans="1:10" x14ac:dyDescent="0.25">
      <c r="A1742" s="11"/>
      <c r="B1742" s="19"/>
      <c r="C1742" s="19"/>
      <c r="D1742" s="23"/>
      <c r="E1742" s="19"/>
      <c r="F1742" s="13">
        <f>IF(B1742="","",IFERROR(INDEX(Leases!$B$2:$B$101,MATCH(B1742,Leases!$A$2:$A$101,0)),""))</f>
      </c>
      <c r="G1742" s="16">
        <f>IF(A1742="","",MONTH(A1742))</f>
      </c>
      <c r="H1742" s="22">
        <f>IF(A1742="",0,IF(YEAR(A1742)&lt;&gt;Properties!$C$5,0,N(D1742)*IFERROR(INDEX(Lists!$B$1:$B$7,MATCH(C1742,Lists!$A$1:$A$7,0)),0)))</f>
      </c>
      <c r="I1742" s="22">
        <f>IF(A1742="",0,IF(YEAR(A1742)&lt;&gt;Properties!$C$5,0,N(D1742)*IFERROR(INDEX(Lists!$C$1:$C$7,MATCH(C1742,Lists!$A$1:$A$7,0)),0)))</f>
      </c>
      <c r="J1742" s="22">
        <f>IF(A1742="",0,IF(YEAR(A1742)&lt;&gt;Properties!$C$5,0,N(D1742)*IFERROR(INDEX(Lists!$D$1:$D$7,MATCH(C1742,Lists!$A$1:$A$7,0)),0)))</f>
      </c>
    </row>
    <row r="1743" spans="1:10" x14ac:dyDescent="0.25">
      <c r="A1743" s="11"/>
      <c r="B1743" s="19"/>
      <c r="C1743" s="19"/>
      <c r="D1743" s="23"/>
      <c r="E1743" s="19"/>
      <c r="F1743" s="13">
        <f>IF(B1743="","",IFERROR(INDEX(Leases!$B$2:$B$101,MATCH(B1743,Leases!$A$2:$A$101,0)),""))</f>
      </c>
      <c r="G1743" s="16">
        <f>IF(A1743="","",MONTH(A1743))</f>
      </c>
      <c r="H1743" s="22">
        <f>IF(A1743="",0,IF(YEAR(A1743)&lt;&gt;Properties!$C$5,0,N(D1743)*IFERROR(INDEX(Lists!$B$1:$B$7,MATCH(C1743,Lists!$A$1:$A$7,0)),0)))</f>
      </c>
      <c r="I1743" s="22">
        <f>IF(A1743="",0,IF(YEAR(A1743)&lt;&gt;Properties!$C$5,0,N(D1743)*IFERROR(INDEX(Lists!$C$1:$C$7,MATCH(C1743,Lists!$A$1:$A$7,0)),0)))</f>
      </c>
      <c r="J1743" s="22">
        <f>IF(A1743="",0,IF(YEAR(A1743)&lt;&gt;Properties!$C$5,0,N(D1743)*IFERROR(INDEX(Lists!$D$1:$D$7,MATCH(C1743,Lists!$A$1:$A$7,0)),0)))</f>
      </c>
    </row>
    <row r="1744" spans="1:10" x14ac:dyDescent="0.25">
      <c r="A1744" s="11"/>
      <c r="B1744" s="19"/>
      <c r="C1744" s="19"/>
      <c r="D1744" s="23"/>
      <c r="E1744" s="19"/>
      <c r="F1744" s="13">
        <f>IF(B1744="","",IFERROR(INDEX(Leases!$B$2:$B$101,MATCH(B1744,Leases!$A$2:$A$101,0)),""))</f>
      </c>
      <c r="G1744" s="16">
        <f>IF(A1744="","",MONTH(A1744))</f>
      </c>
      <c r="H1744" s="22">
        <f>IF(A1744="",0,IF(YEAR(A1744)&lt;&gt;Properties!$C$5,0,N(D1744)*IFERROR(INDEX(Lists!$B$1:$B$7,MATCH(C1744,Lists!$A$1:$A$7,0)),0)))</f>
      </c>
      <c r="I1744" s="22">
        <f>IF(A1744="",0,IF(YEAR(A1744)&lt;&gt;Properties!$C$5,0,N(D1744)*IFERROR(INDEX(Lists!$C$1:$C$7,MATCH(C1744,Lists!$A$1:$A$7,0)),0)))</f>
      </c>
      <c r="J1744" s="22">
        <f>IF(A1744="",0,IF(YEAR(A1744)&lt;&gt;Properties!$C$5,0,N(D1744)*IFERROR(INDEX(Lists!$D$1:$D$7,MATCH(C1744,Lists!$A$1:$A$7,0)),0)))</f>
      </c>
    </row>
    <row r="1745" spans="1:10" x14ac:dyDescent="0.25">
      <c r="A1745" s="11"/>
      <c r="B1745" s="19"/>
      <c r="C1745" s="19"/>
      <c r="D1745" s="23"/>
      <c r="E1745" s="19"/>
      <c r="F1745" s="13">
        <f>IF(B1745="","",IFERROR(INDEX(Leases!$B$2:$B$101,MATCH(B1745,Leases!$A$2:$A$101,0)),""))</f>
      </c>
      <c r="G1745" s="16">
        <f>IF(A1745="","",MONTH(A1745))</f>
      </c>
      <c r="H1745" s="22">
        <f>IF(A1745="",0,IF(YEAR(A1745)&lt;&gt;Properties!$C$5,0,N(D1745)*IFERROR(INDEX(Lists!$B$1:$B$7,MATCH(C1745,Lists!$A$1:$A$7,0)),0)))</f>
      </c>
      <c r="I1745" s="22">
        <f>IF(A1745="",0,IF(YEAR(A1745)&lt;&gt;Properties!$C$5,0,N(D1745)*IFERROR(INDEX(Lists!$C$1:$C$7,MATCH(C1745,Lists!$A$1:$A$7,0)),0)))</f>
      </c>
      <c r="J1745" s="22">
        <f>IF(A1745="",0,IF(YEAR(A1745)&lt;&gt;Properties!$C$5,0,N(D1745)*IFERROR(INDEX(Lists!$D$1:$D$7,MATCH(C1745,Lists!$A$1:$A$7,0)),0)))</f>
      </c>
    </row>
    <row r="1746" spans="1:10" x14ac:dyDescent="0.25">
      <c r="A1746" s="11"/>
      <c r="B1746" s="19"/>
      <c r="C1746" s="19"/>
      <c r="D1746" s="23"/>
      <c r="E1746" s="19"/>
      <c r="F1746" s="13">
        <f>IF(B1746="","",IFERROR(INDEX(Leases!$B$2:$B$101,MATCH(B1746,Leases!$A$2:$A$101,0)),""))</f>
      </c>
      <c r="G1746" s="16">
        <f>IF(A1746="","",MONTH(A1746))</f>
      </c>
      <c r="H1746" s="22">
        <f>IF(A1746="",0,IF(YEAR(A1746)&lt;&gt;Properties!$C$5,0,N(D1746)*IFERROR(INDEX(Lists!$B$1:$B$7,MATCH(C1746,Lists!$A$1:$A$7,0)),0)))</f>
      </c>
      <c r="I1746" s="22">
        <f>IF(A1746="",0,IF(YEAR(A1746)&lt;&gt;Properties!$C$5,0,N(D1746)*IFERROR(INDEX(Lists!$C$1:$C$7,MATCH(C1746,Lists!$A$1:$A$7,0)),0)))</f>
      </c>
      <c r="J1746" s="22">
        <f>IF(A1746="",0,IF(YEAR(A1746)&lt;&gt;Properties!$C$5,0,N(D1746)*IFERROR(INDEX(Lists!$D$1:$D$7,MATCH(C1746,Lists!$A$1:$A$7,0)),0)))</f>
      </c>
    </row>
    <row r="1747" spans="1:10" x14ac:dyDescent="0.25">
      <c r="A1747" s="11"/>
      <c r="B1747" s="19"/>
      <c r="C1747" s="19"/>
      <c r="D1747" s="23"/>
      <c r="E1747" s="19"/>
      <c r="F1747" s="13">
        <f>IF(B1747="","",IFERROR(INDEX(Leases!$B$2:$B$101,MATCH(B1747,Leases!$A$2:$A$101,0)),""))</f>
      </c>
      <c r="G1747" s="16">
        <f>IF(A1747="","",MONTH(A1747))</f>
      </c>
      <c r="H1747" s="22">
        <f>IF(A1747="",0,IF(YEAR(A1747)&lt;&gt;Properties!$C$5,0,N(D1747)*IFERROR(INDEX(Lists!$B$1:$B$7,MATCH(C1747,Lists!$A$1:$A$7,0)),0)))</f>
      </c>
      <c r="I1747" s="22">
        <f>IF(A1747="",0,IF(YEAR(A1747)&lt;&gt;Properties!$C$5,0,N(D1747)*IFERROR(INDEX(Lists!$C$1:$C$7,MATCH(C1747,Lists!$A$1:$A$7,0)),0)))</f>
      </c>
      <c r="J1747" s="22">
        <f>IF(A1747="",0,IF(YEAR(A1747)&lt;&gt;Properties!$C$5,0,N(D1747)*IFERROR(INDEX(Lists!$D$1:$D$7,MATCH(C1747,Lists!$A$1:$A$7,0)),0)))</f>
      </c>
    </row>
    <row r="1748" spans="1:10" x14ac:dyDescent="0.25">
      <c r="A1748" s="11"/>
      <c r="B1748" s="19"/>
      <c r="C1748" s="19"/>
      <c r="D1748" s="23"/>
      <c r="E1748" s="19"/>
      <c r="F1748" s="13">
        <f>IF(B1748="","",IFERROR(INDEX(Leases!$B$2:$B$101,MATCH(B1748,Leases!$A$2:$A$101,0)),""))</f>
      </c>
      <c r="G1748" s="16">
        <f>IF(A1748="","",MONTH(A1748))</f>
      </c>
      <c r="H1748" s="22">
        <f>IF(A1748="",0,IF(YEAR(A1748)&lt;&gt;Properties!$C$5,0,N(D1748)*IFERROR(INDEX(Lists!$B$1:$B$7,MATCH(C1748,Lists!$A$1:$A$7,0)),0)))</f>
      </c>
      <c r="I1748" s="22">
        <f>IF(A1748="",0,IF(YEAR(A1748)&lt;&gt;Properties!$C$5,0,N(D1748)*IFERROR(INDEX(Lists!$C$1:$C$7,MATCH(C1748,Lists!$A$1:$A$7,0)),0)))</f>
      </c>
      <c r="J1748" s="22">
        <f>IF(A1748="",0,IF(YEAR(A1748)&lt;&gt;Properties!$C$5,0,N(D1748)*IFERROR(INDEX(Lists!$D$1:$D$7,MATCH(C1748,Lists!$A$1:$A$7,0)),0)))</f>
      </c>
    </row>
    <row r="1749" spans="1:10" x14ac:dyDescent="0.25">
      <c r="A1749" s="11"/>
      <c r="B1749" s="19"/>
      <c r="C1749" s="19"/>
      <c r="D1749" s="23"/>
      <c r="E1749" s="19"/>
      <c r="F1749" s="13">
        <f>IF(B1749="","",IFERROR(INDEX(Leases!$B$2:$B$101,MATCH(B1749,Leases!$A$2:$A$101,0)),""))</f>
      </c>
      <c r="G1749" s="16">
        <f>IF(A1749="","",MONTH(A1749))</f>
      </c>
      <c r="H1749" s="22">
        <f>IF(A1749="",0,IF(YEAR(A1749)&lt;&gt;Properties!$C$5,0,N(D1749)*IFERROR(INDEX(Lists!$B$1:$B$7,MATCH(C1749,Lists!$A$1:$A$7,0)),0)))</f>
      </c>
      <c r="I1749" s="22">
        <f>IF(A1749="",0,IF(YEAR(A1749)&lt;&gt;Properties!$C$5,0,N(D1749)*IFERROR(INDEX(Lists!$C$1:$C$7,MATCH(C1749,Lists!$A$1:$A$7,0)),0)))</f>
      </c>
      <c r="J1749" s="22">
        <f>IF(A1749="",0,IF(YEAR(A1749)&lt;&gt;Properties!$C$5,0,N(D1749)*IFERROR(INDEX(Lists!$D$1:$D$7,MATCH(C1749,Lists!$A$1:$A$7,0)),0)))</f>
      </c>
    </row>
    <row r="1750" spans="1:10" x14ac:dyDescent="0.25">
      <c r="A1750" s="11"/>
      <c r="B1750" s="19"/>
      <c r="C1750" s="19"/>
      <c r="D1750" s="23"/>
      <c r="E1750" s="19"/>
      <c r="F1750" s="13">
        <f>IF(B1750="","",IFERROR(INDEX(Leases!$B$2:$B$101,MATCH(B1750,Leases!$A$2:$A$101,0)),""))</f>
      </c>
      <c r="G1750" s="16">
        <f>IF(A1750="","",MONTH(A1750))</f>
      </c>
      <c r="H1750" s="22">
        <f>IF(A1750="",0,IF(YEAR(A1750)&lt;&gt;Properties!$C$5,0,N(D1750)*IFERROR(INDEX(Lists!$B$1:$B$7,MATCH(C1750,Lists!$A$1:$A$7,0)),0)))</f>
      </c>
      <c r="I1750" s="22">
        <f>IF(A1750="",0,IF(YEAR(A1750)&lt;&gt;Properties!$C$5,0,N(D1750)*IFERROR(INDEX(Lists!$C$1:$C$7,MATCH(C1750,Lists!$A$1:$A$7,0)),0)))</f>
      </c>
      <c r="J1750" s="22">
        <f>IF(A1750="",0,IF(YEAR(A1750)&lt;&gt;Properties!$C$5,0,N(D1750)*IFERROR(INDEX(Lists!$D$1:$D$7,MATCH(C1750,Lists!$A$1:$A$7,0)),0)))</f>
      </c>
    </row>
    <row r="1751" spans="1:10" x14ac:dyDescent="0.25">
      <c r="A1751" s="11"/>
      <c r="B1751" s="19"/>
      <c r="C1751" s="19"/>
      <c r="D1751" s="23"/>
      <c r="E1751" s="19"/>
      <c r="F1751" s="13">
        <f>IF(B1751="","",IFERROR(INDEX(Leases!$B$2:$B$101,MATCH(B1751,Leases!$A$2:$A$101,0)),""))</f>
      </c>
      <c r="G1751" s="16">
        <f>IF(A1751="","",MONTH(A1751))</f>
      </c>
      <c r="H1751" s="22">
        <f>IF(A1751="",0,IF(YEAR(A1751)&lt;&gt;Properties!$C$5,0,N(D1751)*IFERROR(INDEX(Lists!$B$1:$B$7,MATCH(C1751,Lists!$A$1:$A$7,0)),0)))</f>
      </c>
      <c r="I1751" s="22">
        <f>IF(A1751="",0,IF(YEAR(A1751)&lt;&gt;Properties!$C$5,0,N(D1751)*IFERROR(INDEX(Lists!$C$1:$C$7,MATCH(C1751,Lists!$A$1:$A$7,0)),0)))</f>
      </c>
      <c r="J1751" s="22">
        <f>IF(A1751="",0,IF(YEAR(A1751)&lt;&gt;Properties!$C$5,0,N(D1751)*IFERROR(INDEX(Lists!$D$1:$D$7,MATCH(C1751,Lists!$A$1:$A$7,0)),0)))</f>
      </c>
    </row>
    <row r="1752" spans="1:10" x14ac:dyDescent="0.25">
      <c r="A1752" s="11"/>
      <c r="B1752" s="19"/>
      <c r="C1752" s="19"/>
      <c r="D1752" s="23"/>
      <c r="E1752" s="19"/>
      <c r="F1752" s="13">
        <f>IF(B1752="","",IFERROR(INDEX(Leases!$B$2:$B$101,MATCH(B1752,Leases!$A$2:$A$101,0)),""))</f>
      </c>
      <c r="G1752" s="16">
        <f>IF(A1752="","",MONTH(A1752))</f>
      </c>
      <c r="H1752" s="22">
        <f>IF(A1752="",0,IF(YEAR(A1752)&lt;&gt;Properties!$C$5,0,N(D1752)*IFERROR(INDEX(Lists!$B$1:$B$7,MATCH(C1752,Lists!$A$1:$A$7,0)),0)))</f>
      </c>
      <c r="I1752" s="22">
        <f>IF(A1752="",0,IF(YEAR(A1752)&lt;&gt;Properties!$C$5,0,N(D1752)*IFERROR(INDEX(Lists!$C$1:$C$7,MATCH(C1752,Lists!$A$1:$A$7,0)),0)))</f>
      </c>
      <c r="J1752" s="22">
        <f>IF(A1752="",0,IF(YEAR(A1752)&lt;&gt;Properties!$C$5,0,N(D1752)*IFERROR(INDEX(Lists!$D$1:$D$7,MATCH(C1752,Lists!$A$1:$A$7,0)),0)))</f>
      </c>
    </row>
    <row r="1753" spans="1:10" x14ac:dyDescent="0.25">
      <c r="A1753" s="11"/>
      <c r="B1753" s="19"/>
      <c r="C1753" s="19"/>
      <c r="D1753" s="23"/>
      <c r="E1753" s="19"/>
      <c r="F1753" s="13">
        <f>IF(B1753="","",IFERROR(INDEX(Leases!$B$2:$B$101,MATCH(B1753,Leases!$A$2:$A$101,0)),""))</f>
      </c>
      <c r="G1753" s="16">
        <f>IF(A1753="","",MONTH(A1753))</f>
      </c>
      <c r="H1753" s="22">
        <f>IF(A1753="",0,IF(YEAR(A1753)&lt;&gt;Properties!$C$5,0,N(D1753)*IFERROR(INDEX(Lists!$B$1:$B$7,MATCH(C1753,Lists!$A$1:$A$7,0)),0)))</f>
      </c>
      <c r="I1753" s="22">
        <f>IF(A1753="",0,IF(YEAR(A1753)&lt;&gt;Properties!$C$5,0,N(D1753)*IFERROR(INDEX(Lists!$C$1:$C$7,MATCH(C1753,Lists!$A$1:$A$7,0)),0)))</f>
      </c>
      <c r="J1753" s="22">
        <f>IF(A1753="",0,IF(YEAR(A1753)&lt;&gt;Properties!$C$5,0,N(D1753)*IFERROR(INDEX(Lists!$D$1:$D$7,MATCH(C1753,Lists!$A$1:$A$7,0)),0)))</f>
      </c>
    </row>
    <row r="1754" spans="1:10" x14ac:dyDescent="0.25">
      <c r="A1754" s="11"/>
      <c r="B1754" s="19"/>
      <c r="C1754" s="19"/>
      <c r="D1754" s="23"/>
      <c r="E1754" s="19"/>
      <c r="F1754" s="13">
        <f>IF(B1754="","",IFERROR(INDEX(Leases!$B$2:$B$101,MATCH(B1754,Leases!$A$2:$A$101,0)),""))</f>
      </c>
      <c r="G1754" s="16">
        <f>IF(A1754="","",MONTH(A1754))</f>
      </c>
      <c r="H1754" s="22">
        <f>IF(A1754="",0,IF(YEAR(A1754)&lt;&gt;Properties!$C$5,0,N(D1754)*IFERROR(INDEX(Lists!$B$1:$B$7,MATCH(C1754,Lists!$A$1:$A$7,0)),0)))</f>
      </c>
      <c r="I1754" s="22">
        <f>IF(A1754="",0,IF(YEAR(A1754)&lt;&gt;Properties!$C$5,0,N(D1754)*IFERROR(INDEX(Lists!$C$1:$C$7,MATCH(C1754,Lists!$A$1:$A$7,0)),0)))</f>
      </c>
      <c r="J1754" s="22">
        <f>IF(A1754="",0,IF(YEAR(A1754)&lt;&gt;Properties!$C$5,0,N(D1754)*IFERROR(INDEX(Lists!$D$1:$D$7,MATCH(C1754,Lists!$A$1:$A$7,0)),0)))</f>
      </c>
    </row>
    <row r="1755" spans="1:10" x14ac:dyDescent="0.25">
      <c r="A1755" s="11"/>
      <c r="B1755" s="19"/>
      <c r="C1755" s="19"/>
      <c r="D1755" s="23"/>
      <c r="E1755" s="19"/>
      <c r="F1755" s="13">
        <f>IF(B1755="","",IFERROR(INDEX(Leases!$B$2:$B$101,MATCH(B1755,Leases!$A$2:$A$101,0)),""))</f>
      </c>
      <c r="G1755" s="16">
        <f>IF(A1755="","",MONTH(A1755))</f>
      </c>
      <c r="H1755" s="22">
        <f>IF(A1755="",0,IF(YEAR(A1755)&lt;&gt;Properties!$C$5,0,N(D1755)*IFERROR(INDEX(Lists!$B$1:$B$7,MATCH(C1755,Lists!$A$1:$A$7,0)),0)))</f>
      </c>
      <c r="I1755" s="22">
        <f>IF(A1755="",0,IF(YEAR(A1755)&lt;&gt;Properties!$C$5,0,N(D1755)*IFERROR(INDEX(Lists!$C$1:$C$7,MATCH(C1755,Lists!$A$1:$A$7,0)),0)))</f>
      </c>
      <c r="J1755" s="22">
        <f>IF(A1755="",0,IF(YEAR(A1755)&lt;&gt;Properties!$C$5,0,N(D1755)*IFERROR(INDEX(Lists!$D$1:$D$7,MATCH(C1755,Lists!$A$1:$A$7,0)),0)))</f>
      </c>
    </row>
    <row r="1756" spans="1:10" x14ac:dyDescent="0.25">
      <c r="A1756" s="11"/>
      <c r="B1756" s="19"/>
      <c r="C1756" s="19"/>
      <c r="D1756" s="23"/>
      <c r="E1756" s="19"/>
      <c r="F1756" s="13">
        <f>IF(B1756="","",IFERROR(INDEX(Leases!$B$2:$B$101,MATCH(B1756,Leases!$A$2:$A$101,0)),""))</f>
      </c>
      <c r="G1756" s="16">
        <f>IF(A1756="","",MONTH(A1756))</f>
      </c>
      <c r="H1756" s="22">
        <f>IF(A1756="",0,IF(YEAR(A1756)&lt;&gt;Properties!$C$5,0,N(D1756)*IFERROR(INDEX(Lists!$B$1:$B$7,MATCH(C1756,Lists!$A$1:$A$7,0)),0)))</f>
      </c>
      <c r="I1756" s="22">
        <f>IF(A1756="",0,IF(YEAR(A1756)&lt;&gt;Properties!$C$5,0,N(D1756)*IFERROR(INDEX(Lists!$C$1:$C$7,MATCH(C1756,Lists!$A$1:$A$7,0)),0)))</f>
      </c>
      <c r="J1756" s="22">
        <f>IF(A1756="",0,IF(YEAR(A1756)&lt;&gt;Properties!$C$5,0,N(D1756)*IFERROR(INDEX(Lists!$D$1:$D$7,MATCH(C1756,Lists!$A$1:$A$7,0)),0)))</f>
      </c>
    </row>
    <row r="1757" spans="1:10" x14ac:dyDescent="0.25">
      <c r="A1757" s="11"/>
      <c r="B1757" s="19"/>
      <c r="C1757" s="19"/>
      <c r="D1757" s="23"/>
      <c r="E1757" s="19"/>
      <c r="F1757" s="13">
        <f>IF(B1757="","",IFERROR(INDEX(Leases!$B$2:$B$101,MATCH(B1757,Leases!$A$2:$A$101,0)),""))</f>
      </c>
      <c r="G1757" s="16">
        <f>IF(A1757="","",MONTH(A1757))</f>
      </c>
      <c r="H1757" s="22">
        <f>IF(A1757="",0,IF(YEAR(A1757)&lt;&gt;Properties!$C$5,0,N(D1757)*IFERROR(INDEX(Lists!$B$1:$B$7,MATCH(C1757,Lists!$A$1:$A$7,0)),0)))</f>
      </c>
      <c r="I1757" s="22">
        <f>IF(A1757="",0,IF(YEAR(A1757)&lt;&gt;Properties!$C$5,0,N(D1757)*IFERROR(INDEX(Lists!$C$1:$C$7,MATCH(C1757,Lists!$A$1:$A$7,0)),0)))</f>
      </c>
      <c r="J1757" s="22">
        <f>IF(A1757="",0,IF(YEAR(A1757)&lt;&gt;Properties!$C$5,0,N(D1757)*IFERROR(INDEX(Lists!$D$1:$D$7,MATCH(C1757,Lists!$A$1:$A$7,0)),0)))</f>
      </c>
    </row>
    <row r="1758" spans="1:10" x14ac:dyDescent="0.25">
      <c r="A1758" s="11"/>
      <c r="B1758" s="19"/>
      <c r="C1758" s="19"/>
      <c r="D1758" s="23"/>
      <c r="E1758" s="19"/>
      <c r="F1758" s="13">
        <f>IF(B1758="","",IFERROR(INDEX(Leases!$B$2:$B$101,MATCH(B1758,Leases!$A$2:$A$101,0)),""))</f>
      </c>
      <c r="G1758" s="16">
        <f>IF(A1758="","",MONTH(A1758))</f>
      </c>
      <c r="H1758" s="22">
        <f>IF(A1758="",0,IF(YEAR(A1758)&lt;&gt;Properties!$C$5,0,N(D1758)*IFERROR(INDEX(Lists!$B$1:$B$7,MATCH(C1758,Lists!$A$1:$A$7,0)),0)))</f>
      </c>
      <c r="I1758" s="22">
        <f>IF(A1758="",0,IF(YEAR(A1758)&lt;&gt;Properties!$C$5,0,N(D1758)*IFERROR(INDEX(Lists!$C$1:$C$7,MATCH(C1758,Lists!$A$1:$A$7,0)),0)))</f>
      </c>
      <c r="J1758" s="22">
        <f>IF(A1758="",0,IF(YEAR(A1758)&lt;&gt;Properties!$C$5,0,N(D1758)*IFERROR(INDEX(Lists!$D$1:$D$7,MATCH(C1758,Lists!$A$1:$A$7,0)),0)))</f>
      </c>
    </row>
    <row r="1759" spans="1:10" x14ac:dyDescent="0.25">
      <c r="A1759" s="11"/>
      <c r="B1759" s="19"/>
      <c r="C1759" s="19"/>
      <c r="D1759" s="23"/>
      <c r="E1759" s="19"/>
      <c r="F1759" s="13">
        <f>IF(B1759="","",IFERROR(INDEX(Leases!$B$2:$B$101,MATCH(B1759,Leases!$A$2:$A$101,0)),""))</f>
      </c>
      <c r="G1759" s="16">
        <f>IF(A1759="","",MONTH(A1759))</f>
      </c>
      <c r="H1759" s="22">
        <f>IF(A1759="",0,IF(YEAR(A1759)&lt;&gt;Properties!$C$5,0,N(D1759)*IFERROR(INDEX(Lists!$B$1:$B$7,MATCH(C1759,Lists!$A$1:$A$7,0)),0)))</f>
      </c>
      <c r="I1759" s="22">
        <f>IF(A1759="",0,IF(YEAR(A1759)&lt;&gt;Properties!$C$5,0,N(D1759)*IFERROR(INDEX(Lists!$C$1:$C$7,MATCH(C1759,Lists!$A$1:$A$7,0)),0)))</f>
      </c>
      <c r="J1759" s="22">
        <f>IF(A1759="",0,IF(YEAR(A1759)&lt;&gt;Properties!$C$5,0,N(D1759)*IFERROR(INDEX(Lists!$D$1:$D$7,MATCH(C1759,Lists!$A$1:$A$7,0)),0)))</f>
      </c>
    </row>
    <row r="1760" spans="1:10" x14ac:dyDescent="0.25">
      <c r="A1760" s="11"/>
      <c r="B1760" s="19"/>
      <c r="C1760" s="19"/>
      <c r="D1760" s="23"/>
      <c r="E1760" s="19"/>
      <c r="F1760" s="13">
        <f>IF(B1760="","",IFERROR(INDEX(Leases!$B$2:$B$101,MATCH(B1760,Leases!$A$2:$A$101,0)),""))</f>
      </c>
      <c r="G1760" s="16">
        <f>IF(A1760="","",MONTH(A1760))</f>
      </c>
      <c r="H1760" s="22">
        <f>IF(A1760="",0,IF(YEAR(A1760)&lt;&gt;Properties!$C$5,0,N(D1760)*IFERROR(INDEX(Lists!$B$1:$B$7,MATCH(C1760,Lists!$A$1:$A$7,0)),0)))</f>
      </c>
      <c r="I1760" s="22">
        <f>IF(A1760="",0,IF(YEAR(A1760)&lt;&gt;Properties!$C$5,0,N(D1760)*IFERROR(INDEX(Lists!$C$1:$C$7,MATCH(C1760,Lists!$A$1:$A$7,0)),0)))</f>
      </c>
      <c r="J1760" s="22">
        <f>IF(A1760="",0,IF(YEAR(A1760)&lt;&gt;Properties!$C$5,0,N(D1760)*IFERROR(INDEX(Lists!$D$1:$D$7,MATCH(C1760,Lists!$A$1:$A$7,0)),0)))</f>
      </c>
    </row>
    <row r="1761" spans="1:10" x14ac:dyDescent="0.25">
      <c r="A1761" s="11"/>
      <c r="B1761" s="19"/>
      <c r="C1761" s="19"/>
      <c r="D1761" s="23"/>
      <c r="E1761" s="19"/>
      <c r="F1761" s="13">
        <f>IF(B1761="","",IFERROR(INDEX(Leases!$B$2:$B$101,MATCH(B1761,Leases!$A$2:$A$101,0)),""))</f>
      </c>
      <c r="G1761" s="16">
        <f>IF(A1761="","",MONTH(A1761))</f>
      </c>
      <c r="H1761" s="22">
        <f>IF(A1761="",0,IF(YEAR(A1761)&lt;&gt;Properties!$C$5,0,N(D1761)*IFERROR(INDEX(Lists!$B$1:$B$7,MATCH(C1761,Lists!$A$1:$A$7,0)),0)))</f>
      </c>
      <c r="I1761" s="22">
        <f>IF(A1761="",0,IF(YEAR(A1761)&lt;&gt;Properties!$C$5,0,N(D1761)*IFERROR(INDEX(Lists!$C$1:$C$7,MATCH(C1761,Lists!$A$1:$A$7,0)),0)))</f>
      </c>
      <c r="J1761" s="22">
        <f>IF(A1761="",0,IF(YEAR(A1761)&lt;&gt;Properties!$C$5,0,N(D1761)*IFERROR(INDEX(Lists!$D$1:$D$7,MATCH(C1761,Lists!$A$1:$A$7,0)),0)))</f>
      </c>
    </row>
    <row r="1762" spans="1:10" x14ac:dyDescent="0.25">
      <c r="A1762" s="11"/>
      <c r="B1762" s="19"/>
      <c r="C1762" s="19"/>
      <c r="D1762" s="23"/>
      <c r="E1762" s="19"/>
      <c r="F1762" s="13">
        <f>IF(B1762="","",IFERROR(INDEX(Leases!$B$2:$B$101,MATCH(B1762,Leases!$A$2:$A$101,0)),""))</f>
      </c>
      <c r="G1762" s="16">
        <f>IF(A1762="","",MONTH(A1762))</f>
      </c>
      <c r="H1762" s="22">
        <f>IF(A1762="",0,IF(YEAR(A1762)&lt;&gt;Properties!$C$5,0,N(D1762)*IFERROR(INDEX(Lists!$B$1:$B$7,MATCH(C1762,Lists!$A$1:$A$7,0)),0)))</f>
      </c>
      <c r="I1762" s="22">
        <f>IF(A1762="",0,IF(YEAR(A1762)&lt;&gt;Properties!$C$5,0,N(D1762)*IFERROR(INDEX(Lists!$C$1:$C$7,MATCH(C1762,Lists!$A$1:$A$7,0)),0)))</f>
      </c>
      <c r="J1762" s="22">
        <f>IF(A1762="",0,IF(YEAR(A1762)&lt;&gt;Properties!$C$5,0,N(D1762)*IFERROR(INDEX(Lists!$D$1:$D$7,MATCH(C1762,Lists!$A$1:$A$7,0)),0)))</f>
      </c>
    </row>
    <row r="1763" spans="1:10" x14ac:dyDescent="0.25">
      <c r="A1763" s="11"/>
      <c r="B1763" s="19"/>
      <c r="C1763" s="19"/>
      <c r="D1763" s="23"/>
      <c r="E1763" s="19"/>
      <c r="F1763" s="13">
        <f>IF(B1763="","",IFERROR(INDEX(Leases!$B$2:$B$101,MATCH(B1763,Leases!$A$2:$A$101,0)),""))</f>
      </c>
      <c r="G1763" s="16">
        <f>IF(A1763="","",MONTH(A1763))</f>
      </c>
      <c r="H1763" s="22">
        <f>IF(A1763="",0,IF(YEAR(A1763)&lt;&gt;Properties!$C$5,0,N(D1763)*IFERROR(INDEX(Lists!$B$1:$B$7,MATCH(C1763,Lists!$A$1:$A$7,0)),0)))</f>
      </c>
      <c r="I1763" s="22">
        <f>IF(A1763="",0,IF(YEAR(A1763)&lt;&gt;Properties!$C$5,0,N(D1763)*IFERROR(INDEX(Lists!$C$1:$C$7,MATCH(C1763,Lists!$A$1:$A$7,0)),0)))</f>
      </c>
      <c r="J1763" s="22">
        <f>IF(A1763="",0,IF(YEAR(A1763)&lt;&gt;Properties!$C$5,0,N(D1763)*IFERROR(INDEX(Lists!$D$1:$D$7,MATCH(C1763,Lists!$A$1:$A$7,0)),0)))</f>
      </c>
    </row>
    <row r="1764" spans="1:10" x14ac:dyDescent="0.25">
      <c r="A1764" s="11"/>
      <c r="B1764" s="19"/>
      <c r="C1764" s="19"/>
      <c r="D1764" s="23"/>
      <c r="E1764" s="19"/>
      <c r="F1764" s="13">
        <f>IF(B1764="","",IFERROR(INDEX(Leases!$B$2:$B$101,MATCH(B1764,Leases!$A$2:$A$101,0)),""))</f>
      </c>
      <c r="G1764" s="16">
        <f>IF(A1764="","",MONTH(A1764))</f>
      </c>
      <c r="H1764" s="22">
        <f>IF(A1764="",0,IF(YEAR(A1764)&lt;&gt;Properties!$C$5,0,N(D1764)*IFERROR(INDEX(Lists!$B$1:$B$7,MATCH(C1764,Lists!$A$1:$A$7,0)),0)))</f>
      </c>
      <c r="I1764" s="22">
        <f>IF(A1764="",0,IF(YEAR(A1764)&lt;&gt;Properties!$C$5,0,N(D1764)*IFERROR(INDEX(Lists!$C$1:$C$7,MATCH(C1764,Lists!$A$1:$A$7,0)),0)))</f>
      </c>
      <c r="J1764" s="22">
        <f>IF(A1764="",0,IF(YEAR(A1764)&lt;&gt;Properties!$C$5,0,N(D1764)*IFERROR(INDEX(Lists!$D$1:$D$7,MATCH(C1764,Lists!$A$1:$A$7,0)),0)))</f>
      </c>
    </row>
    <row r="1765" spans="1:10" x14ac:dyDescent="0.25">
      <c r="A1765" s="11"/>
      <c r="B1765" s="19"/>
      <c r="C1765" s="19"/>
      <c r="D1765" s="23"/>
      <c r="E1765" s="19"/>
      <c r="F1765" s="13">
        <f>IF(B1765="","",IFERROR(INDEX(Leases!$B$2:$B$101,MATCH(B1765,Leases!$A$2:$A$101,0)),""))</f>
      </c>
      <c r="G1765" s="16">
        <f>IF(A1765="","",MONTH(A1765))</f>
      </c>
      <c r="H1765" s="22">
        <f>IF(A1765="",0,IF(YEAR(A1765)&lt;&gt;Properties!$C$5,0,N(D1765)*IFERROR(INDEX(Lists!$B$1:$B$7,MATCH(C1765,Lists!$A$1:$A$7,0)),0)))</f>
      </c>
      <c r="I1765" s="22">
        <f>IF(A1765="",0,IF(YEAR(A1765)&lt;&gt;Properties!$C$5,0,N(D1765)*IFERROR(INDEX(Lists!$C$1:$C$7,MATCH(C1765,Lists!$A$1:$A$7,0)),0)))</f>
      </c>
      <c r="J1765" s="22">
        <f>IF(A1765="",0,IF(YEAR(A1765)&lt;&gt;Properties!$C$5,0,N(D1765)*IFERROR(INDEX(Lists!$D$1:$D$7,MATCH(C1765,Lists!$A$1:$A$7,0)),0)))</f>
      </c>
    </row>
    <row r="1766" spans="1:10" x14ac:dyDescent="0.25">
      <c r="A1766" s="11"/>
      <c r="B1766" s="19"/>
      <c r="C1766" s="19"/>
      <c r="D1766" s="23"/>
      <c r="E1766" s="19"/>
      <c r="F1766" s="13">
        <f>IF(B1766="","",IFERROR(INDEX(Leases!$B$2:$B$101,MATCH(B1766,Leases!$A$2:$A$101,0)),""))</f>
      </c>
      <c r="G1766" s="16">
        <f>IF(A1766="","",MONTH(A1766))</f>
      </c>
      <c r="H1766" s="22">
        <f>IF(A1766="",0,IF(YEAR(A1766)&lt;&gt;Properties!$C$5,0,N(D1766)*IFERROR(INDEX(Lists!$B$1:$B$7,MATCH(C1766,Lists!$A$1:$A$7,0)),0)))</f>
      </c>
      <c r="I1766" s="22">
        <f>IF(A1766="",0,IF(YEAR(A1766)&lt;&gt;Properties!$C$5,0,N(D1766)*IFERROR(INDEX(Lists!$C$1:$C$7,MATCH(C1766,Lists!$A$1:$A$7,0)),0)))</f>
      </c>
      <c r="J1766" s="22">
        <f>IF(A1766="",0,IF(YEAR(A1766)&lt;&gt;Properties!$C$5,0,N(D1766)*IFERROR(INDEX(Lists!$D$1:$D$7,MATCH(C1766,Lists!$A$1:$A$7,0)),0)))</f>
      </c>
    </row>
    <row r="1767" spans="1:10" x14ac:dyDescent="0.25">
      <c r="A1767" s="11"/>
      <c r="B1767" s="19"/>
      <c r="C1767" s="19"/>
      <c r="D1767" s="23"/>
      <c r="E1767" s="19"/>
      <c r="F1767" s="13">
        <f>IF(B1767="","",IFERROR(INDEX(Leases!$B$2:$B$101,MATCH(B1767,Leases!$A$2:$A$101,0)),""))</f>
      </c>
      <c r="G1767" s="16">
        <f>IF(A1767="","",MONTH(A1767))</f>
      </c>
      <c r="H1767" s="22">
        <f>IF(A1767="",0,IF(YEAR(A1767)&lt;&gt;Properties!$C$5,0,N(D1767)*IFERROR(INDEX(Lists!$B$1:$B$7,MATCH(C1767,Lists!$A$1:$A$7,0)),0)))</f>
      </c>
      <c r="I1767" s="22">
        <f>IF(A1767="",0,IF(YEAR(A1767)&lt;&gt;Properties!$C$5,0,N(D1767)*IFERROR(INDEX(Lists!$C$1:$C$7,MATCH(C1767,Lists!$A$1:$A$7,0)),0)))</f>
      </c>
      <c r="J1767" s="22">
        <f>IF(A1767="",0,IF(YEAR(A1767)&lt;&gt;Properties!$C$5,0,N(D1767)*IFERROR(INDEX(Lists!$D$1:$D$7,MATCH(C1767,Lists!$A$1:$A$7,0)),0)))</f>
      </c>
    </row>
    <row r="1768" spans="1:10" x14ac:dyDescent="0.25">
      <c r="A1768" s="11"/>
      <c r="B1768" s="19"/>
      <c r="C1768" s="19"/>
      <c r="D1768" s="23"/>
      <c r="E1768" s="19"/>
      <c r="F1768" s="13">
        <f>IF(B1768="","",IFERROR(INDEX(Leases!$B$2:$B$101,MATCH(B1768,Leases!$A$2:$A$101,0)),""))</f>
      </c>
      <c r="G1768" s="16">
        <f>IF(A1768="","",MONTH(A1768))</f>
      </c>
      <c r="H1768" s="22">
        <f>IF(A1768="",0,IF(YEAR(A1768)&lt;&gt;Properties!$C$5,0,N(D1768)*IFERROR(INDEX(Lists!$B$1:$B$7,MATCH(C1768,Lists!$A$1:$A$7,0)),0)))</f>
      </c>
      <c r="I1768" s="22">
        <f>IF(A1768="",0,IF(YEAR(A1768)&lt;&gt;Properties!$C$5,0,N(D1768)*IFERROR(INDEX(Lists!$C$1:$C$7,MATCH(C1768,Lists!$A$1:$A$7,0)),0)))</f>
      </c>
      <c r="J1768" s="22">
        <f>IF(A1768="",0,IF(YEAR(A1768)&lt;&gt;Properties!$C$5,0,N(D1768)*IFERROR(INDEX(Lists!$D$1:$D$7,MATCH(C1768,Lists!$A$1:$A$7,0)),0)))</f>
      </c>
    </row>
    <row r="1769" spans="1:10" x14ac:dyDescent="0.25">
      <c r="A1769" s="11"/>
      <c r="B1769" s="19"/>
      <c r="C1769" s="19"/>
      <c r="D1769" s="23"/>
      <c r="E1769" s="19"/>
      <c r="F1769" s="13">
        <f>IF(B1769="","",IFERROR(INDEX(Leases!$B$2:$B$101,MATCH(B1769,Leases!$A$2:$A$101,0)),""))</f>
      </c>
      <c r="G1769" s="16">
        <f>IF(A1769="","",MONTH(A1769))</f>
      </c>
      <c r="H1769" s="22">
        <f>IF(A1769="",0,IF(YEAR(A1769)&lt;&gt;Properties!$C$5,0,N(D1769)*IFERROR(INDEX(Lists!$B$1:$B$7,MATCH(C1769,Lists!$A$1:$A$7,0)),0)))</f>
      </c>
      <c r="I1769" s="22">
        <f>IF(A1769="",0,IF(YEAR(A1769)&lt;&gt;Properties!$C$5,0,N(D1769)*IFERROR(INDEX(Lists!$C$1:$C$7,MATCH(C1769,Lists!$A$1:$A$7,0)),0)))</f>
      </c>
      <c r="J1769" s="22">
        <f>IF(A1769="",0,IF(YEAR(A1769)&lt;&gt;Properties!$C$5,0,N(D1769)*IFERROR(INDEX(Lists!$D$1:$D$7,MATCH(C1769,Lists!$A$1:$A$7,0)),0)))</f>
      </c>
    </row>
    <row r="1770" spans="1:10" x14ac:dyDescent="0.25">
      <c r="A1770" s="11"/>
      <c r="B1770" s="19"/>
      <c r="C1770" s="19"/>
      <c r="D1770" s="23"/>
      <c r="E1770" s="19"/>
      <c r="F1770" s="13">
        <f>IF(B1770="","",IFERROR(INDEX(Leases!$B$2:$B$101,MATCH(B1770,Leases!$A$2:$A$101,0)),""))</f>
      </c>
      <c r="G1770" s="16">
        <f>IF(A1770="","",MONTH(A1770))</f>
      </c>
      <c r="H1770" s="22">
        <f>IF(A1770="",0,IF(YEAR(A1770)&lt;&gt;Properties!$C$5,0,N(D1770)*IFERROR(INDEX(Lists!$B$1:$B$7,MATCH(C1770,Lists!$A$1:$A$7,0)),0)))</f>
      </c>
      <c r="I1770" s="22">
        <f>IF(A1770="",0,IF(YEAR(A1770)&lt;&gt;Properties!$C$5,0,N(D1770)*IFERROR(INDEX(Lists!$C$1:$C$7,MATCH(C1770,Lists!$A$1:$A$7,0)),0)))</f>
      </c>
      <c r="J1770" s="22">
        <f>IF(A1770="",0,IF(YEAR(A1770)&lt;&gt;Properties!$C$5,0,N(D1770)*IFERROR(INDEX(Lists!$D$1:$D$7,MATCH(C1770,Lists!$A$1:$A$7,0)),0)))</f>
      </c>
    </row>
    <row r="1771" spans="1:10" x14ac:dyDescent="0.25">
      <c r="A1771" s="11"/>
      <c r="B1771" s="19"/>
      <c r="C1771" s="19"/>
      <c r="D1771" s="23"/>
      <c r="E1771" s="19"/>
      <c r="F1771" s="13">
        <f>IF(B1771="","",IFERROR(INDEX(Leases!$B$2:$B$101,MATCH(B1771,Leases!$A$2:$A$101,0)),""))</f>
      </c>
      <c r="G1771" s="16">
        <f>IF(A1771="","",MONTH(A1771))</f>
      </c>
      <c r="H1771" s="22">
        <f>IF(A1771="",0,IF(YEAR(A1771)&lt;&gt;Properties!$C$5,0,N(D1771)*IFERROR(INDEX(Lists!$B$1:$B$7,MATCH(C1771,Lists!$A$1:$A$7,0)),0)))</f>
      </c>
      <c r="I1771" s="22">
        <f>IF(A1771="",0,IF(YEAR(A1771)&lt;&gt;Properties!$C$5,0,N(D1771)*IFERROR(INDEX(Lists!$C$1:$C$7,MATCH(C1771,Lists!$A$1:$A$7,0)),0)))</f>
      </c>
      <c r="J1771" s="22">
        <f>IF(A1771="",0,IF(YEAR(A1771)&lt;&gt;Properties!$C$5,0,N(D1771)*IFERROR(INDEX(Lists!$D$1:$D$7,MATCH(C1771,Lists!$A$1:$A$7,0)),0)))</f>
      </c>
    </row>
    <row r="1772" spans="1:10" x14ac:dyDescent="0.25">
      <c r="A1772" s="11"/>
      <c r="B1772" s="19"/>
      <c r="C1772" s="19"/>
      <c r="D1772" s="23"/>
      <c r="E1772" s="19"/>
      <c r="F1772" s="13">
        <f>IF(B1772="","",IFERROR(INDEX(Leases!$B$2:$B$101,MATCH(B1772,Leases!$A$2:$A$101,0)),""))</f>
      </c>
      <c r="G1772" s="16">
        <f>IF(A1772="","",MONTH(A1772))</f>
      </c>
      <c r="H1772" s="22">
        <f>IF(A1772="",0,IF(YEAR(A1772)&lt;&gt;Properties!$C$5,0,N(D1772)*IFERROR(INDEX(Lists!$B$1:$B$7,MATCH(C1772,Lists!$A$1:$A$7,0)),0)))</f>
      </c>
      <c r="I1772" s="22">
        <f>IF(A1772="",0,IF(YEAR(A1772)&lt;&gt;Properties!$C$5,0,N(D1772)*IFERROR(INDEX(Lists!$C$1:$C$7,MATCH(C1772,Lists!$A$1:$A$7,0)),0)))</f>
      </c>
      <c r="J1772" s="22">
        <f>IF(A1772="",0,IF(YEAR(A1772)&lt;&gt;Properties!$C$5,0,N(D1772)*IFERROR(INDEX(Lists!$D$1:$D$7,MATCH(C1772,Lists!$A$1:$A$7,0)),0)))</f>
      </c>
    </row>
    <row r="1773" spans="1:10" x14ac:dyDescent="0.25">
      <c r="A1773" s="11"/>
      <c r="B1773" s="19"/>
      <c r="C1773" s="19"/>
      <c r="D1773" s="23"/>
      <c r="E1773" s="19"/>
      <c r="F1773" s="13">
        <f>IF(B1773="","",IFERROR(INDEX(Leases!$B$2:$B$101,MATCH(B1773,Leases!$A$2:$A$101,0)),""))</f>
      </c>
      <c r="G1773" s="16">
        <f>IF(A1773="","",MONTH(A1773))</f>
      </c>
      <c r="H1773" s="22">
        <f>IF(A1773="",0,IF(YEAR(A1773)&lt;&gt;Properties!$C$5,0,N(D1773)*IFERROR(INDEX(Lists!$B$1:$B$7,MATCH(C1773,Lists!$A$1:$A$7,0)),0)))</f>
      </c>
      <c r="I1773" s="22">
        <f>IF(A1773="",0,IF(YEAR(A1773)&lt;&gt;Properties!$C$5,0,N(D1773)*IFERROR(INDEX(Lists!$C$1:$C$7,MATCH(C1773,Lists!$A$1:$A$7,0)),0)))</f>
      </c>
      <c r="J1773" s="22">
        <f>IF(A1773="",0,IF(YEAR(A1773)&lt;&gt;Properties!$C$5,0,N(D1773)*IFERROR(INDEX(Lists!$D$1:$D$7,MATCH(C1773,Lists!$A$1:$A$7,0)),0)))</f>
      </c>
    </row>
    <row r="1774" spans="1:10" x14ac:dyDescent="0.25">
      <c r="A1774" s="11"/>
      <c r="B1774" s="19"/>
      <c r="C1774" s="19"/>
      <c r="D1774" s="23"/>
      <c r="E1774" s="19"/>
      <c r="F1774" s="13">
        <f>IF(B1774="","",IFERROR(INDEX(Leases!$B$2:$B$101,MATCH(B1774,Leases!$A$2:$A$101,0)),""))</f>
      </c>
      <c r="G1774" s="16">
        <f>IF(A1774="","",MONTH(A1774))</f>
      </c>
      <c r="H1774" s="22">
        <f>IF(A1774="",0,IF(YEAR(A1774)&lt;&gt;Properties!$C$5,0,N(D1774)*IFERROR(INDEX(Lists!$B$1:$B$7,MATCH(C1774,Lists!$A$1:$A$7,0)),0)))</f>
      </c>
      <c r="I1774" s="22">
        <f>IF(A1774="",0,IF(YEAR(A1774)&lt;&gt;Properties!$C$5,0,N(D1774)*IFERROR(INDEX(Lists!$C$1:$C$7,MATCH(C1774,Lists!$A$1:$A$7,0)),0)))</f>
      </c>
      <c r="J1774" s="22">
        <f>IF(A1774="",0,IF(YEAR(A1774)&lt;&gt;Properties!$C$5,0,N(D1774)*IFERROR(INDEX(Lists!$D$1:$D$7,MATCH(C1774,Lists!$A$1:$A$7,0)),0)))</f>
      </c>
    </row>
    <row r="1775" spans="1:10" x14ac:dyDescent="0.25">
      <c r="A1775" s="11"/>
      <c r="B1775" s="19"/>
      <c r="C1775" s="19"/>
      <c r="D1775" s="23"/>
      <c r="E1775" s="19"/>
      <c r="F1775" s="13">
        <f>IF(B1775="","",IFERROR(INDEX(Leases!$B$2:$B$101,MATCH(B1775,Leases!$A$2:$A$101,0)),""))</f>
      </c>
      <c r="G1775" s="16">
        <f>IF(A1775="","",MONTH(A1775))</f>
      </c>
      <c r="H1775" s="22">
        <f>IF(A1775="",0,IF(YEAR(A1775)&lt;&gt;Properties!$C$5,0,N(D1775)*IFERROR(INDEX(Lists!$B$1:$B$7,MATCH(C1775,Lists!$A$1:$A$7,0)),0)))</f>
      </c>
      <c r="I1775" s="22">
        <f>IF(A1775="",0,IF(YEAR(A1775)&lt;&gt;Properties!$C$5,0,N(D1775)*IFERROR(INDEX(Lists!$C$1:$C$7,MATCH(C1775,Lists!$A$1:$A$7,0)),0)))</f>
      </c>
      <c r="J1775" s="22">
        <f>IF(A1775="",0,IF(YEAR(A1775)&lt;&gt;Properties!$C$5,0,N(D1775)*IFERROR(INDEX(Lists!$D$1:$D$7,MATCH(C1775,Lists!$A$1:$A$7,0)),0)))</f>
      </c>
    </row>
    <row r="1776" spans="1:10" x14ac:dyDescent="0.25">
      <c r="A1776" s="11"/>
      <c r="B1776" s="19"/>
      <c r="C1776" s="19"/>
      <c r="D1776" s="23"/>
      <c r="E1776" s="19"/>
      <c r="F1776" s="13">
        <f>IF(B1776="","",IFERROR(INDEX(Leases!$B$2:$B$101,MATCH(B1776,Leases!$A$2:$A$101,0)),""))</f>
      </c>
      <c r="G1776" s="16">
        <f>IF(A1776="","",MONTH(A1776))</f>
      </c>
      <c r="H1776" s="22">
        <f>IF(A1776="",0,IF(YEAR(A1776)&lt;&gt;Properties!$C$5,0,N(D1776)*IFERROR(INDEX(Lists!$B$1:$B$7,MATCH(C1776,Lists!$A$1:$A$7,0)),0)))</f>
      </c>
      <c r="I1776" s="22">
        <f>IF(A1776="",0,IF(YEAR(A1776)&lt;&gt;Properties!$C$5,0,N(D1776)*IFERROR(INDEX(Lists!$C$1:$C$7,MATCH(C1776,Lists!$A$1:$A$7,0)),0)))</f>
      </c>
      <c r="J1776" s="22">
        <f>IF(A1776="",0,IF(YEAR(A1776)&lt;&gt;Properties!$C$5,0,N(D1776)*IFERROR(INDEX(Lists!$D$1:$D$7,MATCH(C1776,Lists!$A$1:$A$7,0)),0)))</f>
      </c>
    </row>
    <row r="1777" spans="1:10" x14ac:dyDescent="0.25">
      <c r="A1777" s="11"/>
      <c r="B1777" s="19"/>
      <c r="C1777" s="19"/>
      <c r="D1777" s="23"/>
      <c r="E1777" s="19"/>
      <c r="F1777" s="13">
        <f>IF(B1777="","",IFERROR(INDEX(Leases!$B$2:$B$101,MATCH(B1777,Leases!$A$2:$A$101,0)),""))</f>
      </c>
      <c r="G1777" s="16">
        <f>IF(A1777="","",MONTH(A1777))</f>
      </c>
      <c r="H1777" s="22">
        <f>IF(A1777="",0,IF(YEAR(A1777)&lt;&gt;Properties!$C$5,0,N(D1777)*IFERROR(INDEX(Lists!$B$1:$B$7,MATCH(C1777,Lists!$A$1:$A$7,0)),0)))</f>
      </c>
      <c r="I1777" s="22">
        <f>IF(A1777="",0,IF(YEAR(A1777)&lt;&gt;Properties!$C$5,0,N(D1777)*IFERROR(INDEX(Lists!$C$1:$C$7,MATCH(C1777,Lists!$A$1:$A$7,0)),0)))</f>
      </c>
      <c r="J1777" s="22">
        <f>IF(A1777="",0,IF(YEAR(A1777)&lt;&gt;Properties!$C$5,0,N(D1777)*IFERROR(INDEX(Lists!$D$1:$D$7,MATCH(C1777,Lists!$A$1:$A$7,0)),0)))</f>
      </c>
    </row>
    <row r="1778" spans="1:10" x14ac:dyDescent="0.25">
      <c r="A1778" s="11"/>
      <c r="B1778" s="19"/>
      <c r="C1778" s="19"/>
      <c r="D1778" s="23"/>
      <c r="E1778" s="19"/>
      <c r="F1778" s="13">
        <f>IF(B1778="","",IFERROR(INDEX(Leases!$B$2:$B$101,MATCH(B1778,Leases!$A$2:$A$101,0)),""))</f>
      </c>
      <c r="G1778" s="16">
        <f>IF(A1778="","",MONTH(A1778))</f>
      </c>
      <c r="H1778" s="22">
        <f>IF(A1778="",0,IF(YEAR(A1778)&lt;&gt;Properties!$C$5,0,N(D1778)*IFERROR(INDEX(Lists!$B$1:$B$7,MATCH(C1778,Lists!$A$1:$A$7,0)),0)))</f>
      </c>
      <c r="I1778" s="22">
        <f>IF(A1778="",0,IF(YEAR(A1778)&lt;&gt;Properties!$C$5,0,N(D1778)*IFERROR(INDEX(Lists!$C$1:$C$7,MATCH(C1778,Lists!$A$1:$A$7,0)),0)))</f>
      </c>
      <c r="J1778" s="22">
        <f>IF(A1778="",0,IF(YEAR(A1778)&lt;&gt;Properties!$C$5,0,N(D1778)*IFERROR(INDEX(Lists!$D$1:$D$7,MATCH(C1778,Lists!$A$1:$A$7,0)),0)))</f>
      </c>
    </row>
    <row r="1779" spans="1:10" x14ac:dyDescent="0.25">
      <c r="A1779" s="11"/>
      <c r="B1779" s="19"/>
      <c r="C1779" s="19"/>
      <c r="D1779" s="23"/>
      <c r="E1779" s="19"/>
      <c r="F1779" s="13">
        <f>IF(B1779="","",IFERROR(INDEX(Leases!$B$2:$B$101,MATCH(B1779,Leases!$A$2:$A$101,0)),""))</f>
      </c>
      <c r="G1779" s="16">
        <f>IF(A1779="","",MONTH(A1779))</f>
      </c>
      <c r="H1779" s="22">
        <f>IF(A1779="",0,IF(YEAR(A1779)&lt;&gt;Properties!$C$5,0,N(D1779)*IFERROR(INDEX(Lists!$B$1:$B$7,MATCH(C1779,Lists!$A$1:$A$7,0)),0)))</f>
      </c>
      <c r="I1779" s="22">
        <f>IF(A1779="",0,IF(YEAR(A1779)&lt;&gt;Properties!$C$5,0,N(D1779)*IFERROR(INDEX(Lists!$C$1:$C$7,MATCH(C1779,Lists!$A$1:$A$7,0)),0)))</f>
      </c>
      <c r="J1779" s="22">
        <f>IF(A1779="",0,IF(YEAR(A1779)&lt;&gt;Properties!$C$5,0,N(D1779)*IFERROR(INDEX(Lists!$D$1:$D$7,MATCH(C1779,Lists!$A$1:$A$7,0)),0)))</f>
      </c>
    </row>
    <row r="1780" spans="1:10" x14ac:dyDescent="0.25">
      <c r="A1780" s="11"/>
      <c r="B1780" s="19"/>
      <c r="C1780" s="19"/>
      <c r="D1780" s="23"/>
      <c r="E1780" s="19"/>
      <c r="F1780" s="13">
        <f>IF(B1780="","",IFERROR(INDEX(Leases!$B$2:$B$101,MATCH(B1780,Leases!$A$2:$A$101,0)),""))</f>
      </c>
      <c r="G1780" s="16">
        <f>IF(A1780="","",MONTH(A1780))</f>
      </c>
      <c r="H1780" s="22">
        <f>IF(A1780="",0,IF(YEAR(A1780)&lt;&gt;Properties!$C$5,0,N(D1780)*IFERROR(INDEX(Lists!$B$1:$B$7,MATCH(C1780,Lists!$A$1:$A$7,0)),0)))</f>
      </c>
      <c r="I1780" s="22">
        <f>IF(A1780="",0,IF(YEAR(A1780)&lt;&gt;Properties!$C$5,0,N(D1780)*IFERROR(INDEX(Lists!$C$1:$C$7,MATCH(C1780,Lists!$A$1:$A$7,0)),0)))</f>
      </c>
      <c r="J1780" s="22">
        <f>IF(A1780="",0,IF(YEAR(A1780)&lt;&gt;Properties!$C$5,0,N(D1780)*IFERROR(INDEX(Lists!$D$1:$D$7,MATCH(C1780,Lists!$A$1:$A$7,0)),0)))</f>
      </c>
    </row>
    <row r="1781" spans="1:10" x14ac:dyDescent="0.25">
      <c r="A1781" s="11"/>
      <c r="B1781" s="19"/>
      <c r="C1781" s="19"/>
      <c r="D1781" s="23"/>
      <c r="E1781" s="19"/>
      <c r="F1781" s="13">
        <f>IF(B1781="","",IFERROR(INDEX(Leases!$B$2:$B$101,MATCH(B1781,Leases!$A$2:$A$101,0)),""))</f>
      </c>
      <c r="G1781" s="16">
        <f>IF(A1781="","",MONTH(A1781))</f>
      </c>
      <c r="H1781" s="22">
        <f>IF(A1781="",0,IF(YEAR(A1781)&lt;&gt;Properties!$C$5,0,N(D1781)*IFERROR(INDEX(Lists!$B$1:$B$7,MATCH(C1781,Lists!$A$1:$A$7,0)),0)))</f>
      </c>
      <c r="I1781" s="22">
        <f>IF(A1781="",0,IF(YEAR(A1781)&lt;&gt;Properties!$C$5,0,N(D1781)*IFERROR(INDEX(Lists!$C$1:$C$7,MATCH(C1781,Lists!$A$1:$A$7,0)),0)))</f>
      </c>
      <c r="J1781" s="22">
        <f>IF(A1781="",0,IF(YEAR(A1781)&lt;&gt;Properties!$C$5,0,N(D1781)*IFERROR(INDEX(Lists!$D$1:$D$7,MATCH(C1781,Lists!$A$1:$A$7,0)),0)))</f>
      </c>
    </row>
    <row r="1782" spans="1:10" x14ac:dyDescent="0.25">
      <c r="A1782" s="11"/>
      <c r="B1782" s="19"/>
      <c r="C1782" s="19"/>
      <c r="D1782" s="23"/>
      <c r="E1782" s="19"/>
      <c r="F1782" s="13">
        <f>IF(B1782="","",IFERROR(INDEX(Leases!$B$2:$B$101,MATCH(B1782,Leases!$A$2:$A$101,0)),""))</f>
      </c>
      <c r="G1782" s="16">
        <f>IF(A1782="","",MONTH(A1782))</f>
      </c>
      <c r="H1782" s="22">
        <f>IF(A1782="",0,IF(YEAR(A1782)&lt;&gt;Properties!$C$5,0,N(D1782)*IFERROR(INDEX(Lists!$B$1:$B$7,MATCH(C1782,Lists!$A$1:$A$7,0)),0)))</f>
      </c>
      <c r="I1782" s="22">
        <f>IF(A1782="",0,IF(YEAR(A1782)&lt;&gt;Properties!$C$5,0,N(D1782)*IFERROR(INDEX(Lists!$C$1:$C$7,MATCH(C1782,Lists!$A$1:$A$7,0)),0)))</f>
      </c>
      <c r="J1782" s="22">
        <f>IF(A1782="",0,IF(YEAR(A1782)&lt;&gt;Properties!$C$5,0,N(D1782)*IFERROR(INDEX(Lists!$D$1:$D$7,MATCH(C1782,Lists!$A$1:$A$7,0)),0)))</f>
      </c>
    </row>
    <row r="1783" spans="1:10" x14ac:dyDescent="0.25">
      <c r="A1783" s="11"/>
      <c r="B1783" s="19"/>
      <c r="C1783" s="19"/>
      <c r="D1783" s="23"/>
      <c r="E1783" s="19"/>
      <c r="F1783" s="13">
        <f>IF(B1783="","",IFERROR(INDEX(Leases!$B$2:$B$101,MATCH(B1783,Leases!$A$2:$A$101,0)),""))</f>
      </c>
      <c r="G1783" s="16">
        <f>IF(A1783="","",MONTH(A1783))</f>
      </c>
      <c r="H1783" s="22">
        <f>IF(A1783="",0,IF(YEAR(A1783)&lt;&gt;Properties!$C$5,0,N(D1783)*IFERROR(INDEX(Lists!$B$1:$B$7,MATCH(C1783,Lists!$A$1:$A$7,0)),0)))</f>
      </c>
      <c r="I1783" s="22">
        <f>IF(A1783="",0,IF(YEAR(A1783)&lt;&gt;Properties!$C$5,0,N(D1783)*IFERROR(INDEX(Lists!$C$1:$C$7,MATCH(C1783,Lists!$A$1:$A$7,0)),0)))</f>
      </c>
      <c r="J1783" s="22">
        <f>IF(A1783="",0,IF(YEAR(A1783)&lt;&gt;Properties!$C$5,0,N(D1783)*IFERROR(INDEX(Lists!$D$1:$D$7,MATCH(C1783,Lists!$A$1:$A$7,0)),0)))</f>
      </c>
    </row>
    <row r="1784" spans="1:10" x14ac:dyDescent="0.25">
      <c r="A1784" s="11"/>
      <c r="B1784" s="19"/>
      <c r="C1784" s="19"/>
      <c r="D1784" s="23"/>
      <c r="E1784" s="19"/>
      <c r="F1784" s="13">
        <f>IF(B1784="","",IFERROR(INDEX(Leases!$B$2:$B$101,MATCH(B1784,Leases!$A$2:$A$101,0)),""))</f>
      </c>
      <c r="G1784" s="16">
        <f>IF(A1784="","",MONTH(A1784))</f>
      </c>
      <c r="H1784" s="22">
        <f>IF(A1784="",0,IF(YEAR(A1784)&lt;&gt;Properties!$C$5,0,N(D1784)*IFERROR(INDEX(Lists!$B$1:$B$7,MATCH(C1784,Lists!$A$1:$A$7,0)),0)))</f>
      </c>
      <c r="I1784" s="22">
        <f>IF(A1784="",0,IF(YEAR(A1784)&lt;&gt;Properties!$C$5,0,N(D1784)*IFERROR(INDEX(Lists!$C$1:$C$7,MATCH(C1784,Lists!$A$1:$A$7,0)),0)))</f>
      </c>
      <c r="J1784" s="22">
        <f>IF(A1784="",0,IF(YEAR(A1784)&lt;&gt;Properties!$C$5,0,N(D1784)*IFERROR(INDEX(Lists!$D$1:$D$7,MATCH(C1784,Lists!$A$1:$A$7,0)),0)))</f>
      </c>
    </row>
    <row r="1785" spans="1:10" x14ac:dyDescent="0.25">
      <c r="A1785" s="11"/>
      <c r="B1785" s="19"/>
      <c r="C1785" s="19"/>
      <c r="D1785" s="23"/>
      <c r="E1785" s="19"/>
      <c r="F1785" s="13">
        <f>IF(B1785="","",IFERROR(INDEX(Leases!$B$2:$B$101,MATCH(B1785,Leases!$A$2:$A$101,0)),""))</f>
      </c>
      <c r="G1785" s="16">
        <f>IF(A1785="","",MONTH(A1785))</f>
      </c>
      <c r="H1785" s="22">
        <f>IF(A1785="",0,IF(YEAR(A1785)&lt;&gt;Properties!$C$5,0,N(D1785)*IFERROR(INDEX(Lists!$B$1:$B$7,MATCH(C1785,Lists!$A$1:$A$7,0)),0)))</f>
      </c>
      <c r="I1785" s="22">
        <f>IF(A1785="",0,IF(YEAR(A1785)&lt;&gt;Properties!$C$5,0,N(D1785)*IFERROR(INDEX(Lists!$C$1:$C$7,MATCH(C1785,Lists!$A$1:$A$7,0)),0)))</f>
      </c>
      <c r="J1785" s="22">
        <f>IF(A1785="",0,IF(YEAR(A1785)&lt;&gt;Properties!$C$5,0,N(D1785)*IFERROR(INDEX(Lists!$D$1:$D$7,MATCH(C1785,Lists!$A$1:$A$7,0)),0)))</f>
      </c>
    </row>
    <row r="1786" spans="1:10" x14ac:dyDescent="0.25">
      <c r="A1786" s="11"/>
      <c r="B1786" s="19"/>
      <c r="C1786" s="19"/>
      <c r="D1786" s="23"/>
      <c r="E1786" s="19"/>
      <c r="F1786" s="13">
        <f>IF(B1786="","",IFERROR(INDEX(Leases!$B$2:$B$101,MATCH(B1786,Leases!$A$2:$A$101,0)),""))</f>
      </c>
      <c r="G1786" s="16">
        <f>IF(A1786="","",MONTH(A1786))</f>
      </c>
      <c r="H1786" s="22">
        <f>IF(A1786="",0,IF(YEAR(A1786)&lt;&gt;Properties!$C$5,0,N(D1786)*IFERROR(INDEX(Lists!$B$1:$B$7,MATCH(C1786,Lists!$A$1:$A$7,0)),0)))</f>
      </c>
      <c r="I1786" s="22">
        <f>IF(A1786="",0,IF(YEAR(A1786)&lt;&gt;Properties!$C$5,0,N(D1786)*IFERROR(INDEX(Lists!$C$1:$C$7,MATCH(C1786,Lists!$A$1:$A$7,0)),0)))</f>
      </c>
      <c r="J1786" s="22">
        <f>IF(A1786="",0,IF(YEAR(A1786)&lt;&gt;Properties!$C$5,0,N(D1786)*IFERROR(INDEX(Lists!$D$1:$D$7,MATCH(C1786,Lists!$A$1:$A$7,0)),0)))</f>
      </c>
    </row>
    <row r="1787" spans="1:10" x14ac:dyDescent="0.25">
      <c r="A1787" s="11"/>
      <c r="B1787" s="19"/>
      <c r="C1787" s="19"/>
      <c r="D1787" s="23"/>
      <c r="E1787" s="19"/>
      <c r="F1787" s="13">
        <f>IF(B1787="","",IFERROR(INDEX(Leases!$B$2:$B$101,MATCH(B1787,Leases!$A$2:$A$101,0)),""))</f>
      </c>
      <c r="G1787" s="16">
        <f>IF(A1787="","",MONTH(A1787))</f>
      </c>
      <c r="H1787" s="22">
        <f>IF(A1787="",0,IF(YEAR(A1787)&lt;&gt;Properties!$C$5,0,N(D1787)*IFERROR(INDEX(Lists!$B$1:$B$7,MATCH(C1787,Lists!$A$1:$A$7,0)),0)))</f>
      </c>
      <c r="I1787" s="22">
        <f>IF(A1787="",0,IF(YEAR(A1787)&lt;&gt;Properties!$C$5,0,N(D1787)*IFERROR(INDEX(Lists!$C$1:$C$7,MATCH(C1787,Lists!$A$1:$A$7,0)),0)))</f>
      </c>
      <c r="J1787" s="22">
        <f>IF(A1787="",0,IF(YEAR(A1787)&lt;&gt;Properties!$C$5,0,N(D1787)*IFERROR(INDEX(Lists!$D$1:$D$7,MATCH(C1787,Lists!$A$1:$A$7,0)),0)))</f>
      </c>
    </row>
    <row r="1788" spans="1:10" x14ac:dyDescent="0.25">
      <c r="A1788" s="11"/>
      <c r="B1788" s="19"/>
      <c r="C1788" s="19"/>
      <c r="D1788" s="23"/>
      <c r="E1788" s="19"/>
      <c r="F1788" s="13">
        <f>IF(B1788="","",IFERROR(INDEX(Leases!$B$2:$B$101,MATCH(B1788,Leases!$A$2:$A$101,0)),""))</f>
      </c>
      <c r="G1788" s="16">
        <f>IF(A1788="","",MONTH(A1788))</f>
      </c>
      <c r="H1788" s="22">
        <f>IF(A1788="",0,IF(YEAR(A1788)&lt;&gt;Properties!$C$5,0,N(D1788)*IFERROR(INDEX(Lists!$B$1:$B$7,MATCH(C1788,Lists!$A$1:$A$7,0)),0)))</f>
      </c>
      <c r="I1788" s="22">
        <f>IF(A1788="",0,IF(YEAR(A1788)&lt;&gt;Properties!$C$5,0,N(D1788)*IFERROR(INDEX(Lists!$C$1:$C$7,MATCH(C1788,Lists!$A$1:$A$7,0)),0)))</f>
      </c>
      <c r="J1788" s="22">
        <f>IF(A1788="",0,IF(YEAR(A1788)&lt;&gt;Properties!$C$5,0,N(D1788)*IFERROR(INDEX(Lists!$D$1:$D$7,MATCH(C1788,Lists!$A$1:$A$7,0)),0)))</f>
      </c>
    </row>
    <row r="1789" spans="1:10" x14ac:dyDescent="0.25">
      <c r="A1789" s="11"/>
      <c r="B1789" s="19"/>
      <c r="C1789" s="19"/>
      <c r="D1789" s="23"/>
      <c r="E1789" s="19"/>
      <c r="F1789" s="13">
        <f>IF(B1789="","",IFERROR(INDEX(Leases!$B$2:$B$101,MATCH(B1789,Leases!$A$2:$A$101,0)),""))</f>
      </c>
      <c r="G1789" s="16">
        <f>IF(A1789="","",MONTH(A1789))</f>
      </c>
      <c r="H1789" s="22">
        <f>IF(A1789="",0,IF(YEAR(A1789)&lt;&gt;Properties!$C$5,0,N(D1789)*IFERROR(INDEX(Lists!$B$1:$B$7,MATCH(C1789,Lists!$A$1:$A$7,0)),0)))</f>
      </c>
      <c r="I1789" s="22">
        <f>IF(A1789="",0,IF(YEAR(A1789)&lt;&gt;Properties!$C$5,0,N(D1789)*IFERROR(INDEX(Lists!$C$1:$C$7,MATCH(C1789,Lists!$A$1:$A$7,0)),0)))</f>
      </c>
      <c r="J1789" s="22">
        <f>IF(A1789="",0,IF(YEAR(A1789)&lt;&gt;Properties!$C$5,0,N(D1789)*IFERROR(INDEX(Lists!$D$1:$D$7,MATCH(C1789,Lists!$A$1:$A$7,0)),0)))</f>
      </c>
    </row>
    <row r="1790" spans="1:10" x14ac:dyDescent="0.25">
      <c r="A1790" s="11"/>
      <c r="B1790" s="19"/>
      <c r="C1790" s="19"/>
      <c r="D1790" s="23"/>
      <c r="E1790" s="19"/>
      <c r="F1790" s="13">
        <f>IF(B1790="","",IFERROR(INDEX(Leases!$B$2:$B$101,MATCH(B1790,Leases!$A$2:$A$101,0)),""))</f>
      </c>
      <c r="G1790" s="16">
        <f>IF(A1790="","",MONTH(A1790))</f>
      </c>
      <c r="H1790" s="22">
        <f>IF(A1790="",0,IF(YEAR(A1790)&lt;&gt;Properties!$C$5,0,N(D1790)*IFERROR(INDEX(Lists!$B$1:$B$7,MATCH(C1790,Lists!$A$1:$A$7,0)),0)))</f>
      </c>
      <c r="I1790" s="22">
        <f>IF(A1790="",0,IF(YEAR(A1790)&lt;&gt;Properties!$C$5,0,N(D1790)*IFERROR(INDEX(Lists!$C$1:$C$7,MATCH(C1790,Lists!$A$1:$A$7,0)),0)))</f>
      </c>
      <c r="J1790" s="22">
        <f>IF(A1790="",0,IF(YEAR(A1790)&lt;&gt;Properties!$C$5,0,N(D1790)*IFERROR(INDEX(Lists!$D$1:$D$7,MATCH(C1790,Lists!$A$1:$A$7,0)),0)))</f>
      </c>
    </row>
    <row r="1791" spans="1:10" x14ac:dyDescent="0.25">
      <c r="A1791" s="11"/>
      <c r="B1791" s="19"/>
      <c r="C1791" s="19"/>
      <c r="D1791" s="23"/>
      <c r="E1791" s="19"/>
      <c r="F1791" s="13">
        <f>IF(B1791="","",IFERROR(INDEX(Leases!$B$2:$B$101,MATCH(B1791,Leases!$A$2:$A$101,0)),""))</f>
      </c>
      <c r="G1791" s="16">
        <f>IF(A1791="","",MONTH(A1791))</f>
      </c>
      <c r="H1791" s="22">
        <f>IF(A1791="",0,IF(YEAR(A1791)&lt;&gt;Properties!$C$5,0,N(D1791)*IFERROR(INDEX(Lists!$B$1:$B$7,MATCH(C1791,Lists!$A$1:$A$7,0)),0)))</f>
      </c>
      <c r="I1791" s="22">
        <f>IF(A1791="",0,IF(YEAR(A1791)&lt;&gt;Properties!$C$5,0,N(D1791)*IFERROR(INDEX(Lists!$C$1:$C$7,MATCH(C1791,Lists!$A$1:$A$7,0)),0)))</f>
      </c>
      <c r="J1791" s="22">
        <f>IF(A1791="",0,IF(YEAR(A1791)&lt;&gt;Properties!$C$5,0,N(D1791)*IFERROR(INDEX(Lists!$D$1:$D$7,MATCH(C1791,Lists!$A$1:$A$7,0)),0)))</f>
      </c>
    </row>
    <row r="1792" spans="1:10" x14ac:dyDescent="0.25">
      <c r="A1792" s="11"/>
      <c r="B1792" s="19"/>
      <c r="C1792" s="19"/>
      <c r="D1792" s="23"/>
      <c r="E1792" s="19"/>
      <c r="F1792" s="13">
        <f>IF(B1792="","",IFERROR(INDEX(Leases!$B$2:$B$101,MATCH(B1792,Leases!$A$2:$A$101,0)),""))</f>
      </c>
      <c r="G1792" s="16">
        <f>IF(A1792="","",MONTH(A1792))</f>
      </c>
      <c r="H1792" s="22">
        <f>IF(A1792="",0,IF(YEAR(A1792)&lt;&gt;Properties!$C$5,0,N(D1792)*IFERROR(INDEX(Lists!$B$1:$B$7,MATCH(C1792,Lists!$A$1:$A$7,0)),0)))</f>
      </c>
      <c r="I1792" s="22">
        <f>IF(A1792="",0,IF(YEAR(A1792)&lt;&gt;Properties!$C$5,0,N(D1792)*IFERROR(INDEX(Lists!$C$1:$C$7,MATCH(C1792,Lists!$A$1:$A$7,0)),0)))</f>
      </c>
      <c r="J1792" s="22">
        <f>IF(A1792="",0,IF(YEAR(A1792)&lt;&gt;Properties!$C$5,0,N(D1792)*IFERROR(INDEX(Lists!$D$1:$D$7,MATCH(C1792,Lists!$A$1:$A$7,0)),0)))</f>
      </c>
    </row>
    <row r="1793" spans="1:10" x14ac:dyDescent="0.25">
      <c r="A1793" s="11"/>
      <c r="B1793" s="19"/>
      <c r="C1793" s="19"/>
      <c r="D1793" s="23"/>
      <c r="E1793" s="19"/>
      <c r="F1793" s="13">
        <f>IF(B1793="","",IFERROR(INDEX(Leases!$B$2:$B$101,MATCH(B1793,Leases!$A$2:$A$101,0)),""))</f>
      </c>
      <c r="G1793" s="16">
        <f>IF(A1793="","",MONTH(A1793))</f>
      </c>
      <c r="H1793" s="22">
        <f>IF(A1793="",0,IF(YEAR(A1793)&lt;&gt;Properties!$C$5,0,N(D1793)*IFERROR(INDEX(Lists!$B$1:$B$7,MATCH(C1793,Lists!$A$1:$A$7,0)),0)))</f>
      </c>
      <c r="I1793" s="22">
        <f>IF(A1793="",0,IF(YEAR(A1793)&lt;&gt;Properties!$C$5,0,N(D1793)*IFERROR(INDEX(Lists!$C$1:$C$7,MATCH(C1793,Lists!$A$1:$A$7,0)),0)))</f>
      </c>
      <c r="J1793" s="22">
        <f>IF(A1793="",0,IF(YEAR(A1793)&lt;&gt;Properties!$C$5,0,N(D1793)*IFERROR(INDEX(Lists!$D$1:$D$7,MATCH(C1793,Lists!$A$1:$A$7,0)),0)))</f>
      </c>
    </row>
    <row r="1794" spans="1:10" x14ac:dyDescent="0.25">
      <c r="A1794" s="11"/>
      <c r="B1794" s="19"/>
      <c r="C1794" s="19"/>
      <c r="D1794" s="23"/>
      <c r="E1794" s="19"/>
      <c r="F1794" s="13">
        <f>IF(B1794="","",IFERROR(INDEX(Leases!$B$2:$B$101,MATCH(B1794,Leases!$A$2:$A$101,0)),""))</f>
      </c>
      <c r="G1794" s="16">
        <f>IF(A1794="","",MONTH(A1794))</f>
      </c>
      <c r="H1794" s="22">
        <f>IF(A1794="",0,IF(YEAR(A1794)&lt;&gt;Properties!$C$5,0,N(D1794)*IFERROR(INDEX(Lists!$B$1:$B$7,MATCH(C1794,Lists!$A$1:$A$7,0)),0)))</f>
      </c>
      <c r="I1794" s="22">
        <f>IF(A1794="",0,IF(YEAR(A1794)&lt;&gt;Properties!$C$5,0,N(D1794)*IFERROR(INDEX(Lists!$C$1:$C$7,MATCH(C1794,Lists!$A$1:$A$7,0)),0)))</f>
      </c>
      <c r="J1794" s="22">
        <f>IF(A1794="",0,IF(YEAR(A1794)&lt;&gt;Properties!$C$5,0,N(D1794)*IFERROR(INDEX(Lists!$D$1:$D$7,MATCH(C1794,Lists!$A$1:$A$7,0)),0)))</f>
      </c>
    </row>
    <row r="1795" spans="1:10" x14ac:dyDescent="0.25">
      <c r="A1795" s="11"/>
      <c r="B1795" s="19"/>
      <c r="C1795" s="19"/>
      <c r="D1795" s="23"/>
      <c r="E1795" s="19"/>
      <c r="F1795" s="13">
        <f>IF(B1795="","",IFERROR(INDEX(Leases!$B$2:$B$101,MATCH(B1795,Leases!$A$2:$A$101,0)),""))</f>
      </c>
      <c r="G1795" s="16">
        <f>IF(A1795="","",MONTH(A1795))</f>
      </c>
      <c r="H1795" s="22">
        <f>IF(A1795="",0,IF(YEAR(A1795)&lt;&gt;Properties!$C$5,0,N(D1795)*IFERROR(INDEX(Lists!$B$1:$B$7,MATCH(C1795,Lists!$A$1:$A$7,0)),0)))</f>
      </c>
      <c r="I1795" s="22">
        <f>IF(A1795="",0,IF(YEAR(A1795)&lt;&gt;Properties!$C$5,0,N(D1795)*IFERROR(INDEX(Lists!$C$1:$C$7,MATCH(C1795,Lists!$A$1:$A$7,0)),0)))</f>
      </c>
      <c r="J1795" s="22">
        <f>IF(A1795="",0,IF(YEAR(A1795)&lt;&gt;Properties!$C$5,0,N(D1795)*IFERROR(INDEX(Lists!$D$1:$D$7,MATCH(C1795,Lists!$A$1:$A$7,0)),0)))</f>
      </c>
    </row>
    <row r="1796" spans="1:10" x14ac:dyDescent="0.25">
      <c r="A1796" s="11"/>
      <c r="B1796" s="19"/>
      <c r="C1796" s="19"/>
      <c r="D1796" s="23"/>
      <c r="E1796" s="19"/>
      <c r="F1796" s="13">
        <f>IF(B1796="","",IFERROR(INDEX(Leases!$B$2:$B$101,MATCH(B1796,Leases!$A$2:$A$101,0)),""))</f>
      </c>
      <c r="G1796" s="16">
        <f>IF(A1796="","",MONTH(A1796))</f>
      </c>
      <c r="H1796" s="22">
        <f>IF(A1796="",0,IF(YEAR(A1796)&lt;&gt;Properties!$C$5,0,N(D1796)*IFERROR(INDEX(Lists!$B$1:$B$7,MATCH(C1796,Lists!$A$1:$A$7,0)),0)))</f>
      </c>
      <c r="I1796" s="22">
        <f>IF(A1796="",0,IF(YEAR(A1796)&lt;&gt;Properties!$C$5,0,N(D1796)*IFERROR(INDEX(Lists!$C$1:$C$7,MATCH(C1796,Lists!$A$1:$A$7,0)),0)))</f>
      </c>
      <c r="J1796" s="22">
        <f>IF(A1796="",0,IF(YEAR(A1796)&lt;&gt;Properties!$C$5,0,N(D1796)*IFERROR(INDEX(Lists!$D$1:$D$7,MATCH(C1796,Lists!$A$1:$A$7,0)),0)))</f>
      </c>
    </row>
    <row r="1797" spans="1:10" x14ac:dyDescent="0.25">
      <c r="A1797" s="11"/>
      <c r="B1797" s="19"/>
      <c r="C1797" s="19"/>
      <c r="D1797" s="23"/>
      <c r="E1797" s="19"/>
      <c r="F1797" s="13">
        <f>IF(B1797="","",IFERROR(INDEX(Leases!$B$2:$B$101,MATCH(B1797,Leases!$A$2:$A$101,0)),""))</f>
      </c>
      <c r="G1797" s="16">
        <f>IF(A1797="","",MONTH(A1797))</f>
      </c>
      <c r="H1797" s="22">
        <f>IF(A1797="",0,IF(YEAR(A1797)&lt;&gt;Properties!$C$5,0,N(D1797)*IFERROR(INDEX(Lists!$B$1:$B$7,MATCH(C1797,Lists!$A$1:$A$7,0)),0)))</f>
      </c>
      <c r="I1797" s="22">
        <f>IF(A1797="",0,IF(YEAR(A1797)&lt;&gt;Properties!$C$5,0,N(D1797)*IFERROR(INDEX(Lists!$C$1:$C$7,MATCH(C1797,Lists!$A$1:$A$7,0)),0)))</f>
      </c>
      <c r="J1797" s="22">
        <f>IF(A1797="",0,IF(YEAR(A1797)&lt;&gt;Properties!$C$5,0,N(D1797)*IFERROR(INDEX(Lists!$D$1:$D$7,MATCH(C1797,Lists!$A$1:$A$7,0)),0)))</f>
      </c>
    </row>
    <row r="1798" spans="1:10" x14ac:dyDescent="0.25">
      <c r="A1798" s="11"/>
      <c r="B1798" s="19"/>
      <c r="C1798" s="19"/>
      <c r="D1798" s="23"/>
      <c r="E1798" s="19"/>
      <c r="F1798" s="13">
        <f>IF(B1798="","",IFERROR(INDEX(Leases!$B$2:$B$101,MATCH(B1798,Leases!$A$2:$A$101,0)),""))</f>
      </c>
      <c r="G1798" s="16">
        <f>IF(A1798="","",MONTH(A1798))</f>
      </c>
      <c r="H1798" s="22">
        <f>IF(A1798="",0,IF(YEAR(A1798)&lt;&gt;Properties!$C$5,0,N(D1798)*IFERROR(INDEX(Lists!$B$1:$B$7,MATCH(C1798,Lists!$A$1:$A$7,0)),0)))</f>
      </c>
      <c r="I1798" s="22">
        <f>IF(A1798="",0,IF(YEAR(A1798)&lt;&gt;Properties!$C$5,0,N(D1798)*IFERROR(INDEX(Lists!$C$1:$C$7,MATCH(C1798,Lists!$A$1:$A$7,0)),0)))</f>
      </c>
      <c r="J1798" s="22">
        <f>IF(A1798="",0,IF(YEAR(A1798)&lt;&gt;Properties!$C$5,0,N(D1798)*IFERROR(INDEX(Lists!$D$1:$D$7,MATCH(C1798,Lists!$A$1:$A$7,0)),0)))</f>
      </c>
    </row>
    <row r="1799" spans="1:10" x14ac:dyDescent="0.25">
      <c r="A1799" s="11"/>
      <c r="B1799" s="19"/>
      <c r="C1799" s="19"/>
      <c r="D1799" s="23"/>
      <c r="E1799" s="19"/>
      <c r="F1799" s="13">
        <f>IF(B1799="","",IFERROR(INDEX(Leases!$B$2:$B$101,MATCH(B1799,Leases!$A$2:$A$101,0)),""))</f>
      </c>
      <c r="G1799" s="16">
        <f>IF(A1799="","",MONTH(A1799))</f>
      </c>
      <c r="H1799" s="22">
        <f>IF(A1799="",0,IF(YEAR(A1799)&lt;&gt;Properties!$C$5,0,N(D1799)*IFERROR(INDEX(Lists!$B$1:$B$7,MATCH(C1799,Lists!$A$1:$A$7,0)),0)))</f>
      </c>
      <c r="I1799" s="22">
        <f>IF(A1799="",0,IF(YEAR(A1799)&lt;&gt;Properties!$C$5,0,N(D1799)*IFERROR(INDEX(Lists!$C$1:$C$7,MATCH(C1799,Lists!$A$1:$A$7,0)),0)))</f>
      </c>
      <c r="J1799" s="22">
        <f>IF(A1799="",0,IF(YEAR(A1799)&lt;&gt;Properties!$C$5,0,N(D1799)*IFERROR(INDEX(Lists!$D$1:$D$7,MATCH(C1799,Lists!$A$1:$A$7,0)),0)))</f>
      </c>
    </row>
    <row r="1800" spans="1:10" x14ac:dyDescent="0.25">
      <c r="A1800" s="11"/>
      <c r="B1800" s="19"/>
      <c r="C1800" s="19"/>
      <c r="D1800" s="23"/>
      <c r="E1800" s="19"/>
      <c r="F1800" s="13">
        <f>IF(B1800="","",IFERROR(INDEX(Leases!$B$2:$B$101,MATCH(B1800,Leases!$A$2:$A$101,0)),""))</f>
      </c>
      <c r="G1800" s="16">
        <f>IF(A1800="","",MONTH(A1800))</f>
      </c>
      <c r="H1800" s="22">
        <f>IF(A1800="",0,IF(YEAR(A1800)&lt;&gt;Properties!$C$5,0,N(D1800)*IFERROR(INDEX(Lists!$B$1:$B$7,MATCH(C1800,Lists!$A$1:$A$7,0)),0)))</f>
      </c>
      <c r="I1800" s="22">
        <f>IF(A1800="",0,IF(YEAR(A1800)&lt;&gt;Properties!$C$5,0,N(D1800)*IFERROR(INDEX(Lists!$C$1:$C$7,MATCH(C1800,Lists!$A$1:$A$7,0)),0)))</f>
      </c>
      <c r="J1800" s="22">
        <f>IF(A1800="",0,IF(YEAR(A1800)&lt;&gt;Properties!$C$5,0,N(D1800)*IFERROR(INDEX(Lists!$D$1:$D$7,MATCH(C1800,Lists!$A$1:$A$7,0)),0)))</f>
      </c>
    </row>
    <row r="1801" spans="1:10" x14ac:dyDescent="0.25">
      <c r="A1801" s="11"/>
      <c r="B1801" s="19"/>
      <c r="C1801" s="19"/>
      <c r="D1801" s="23"/>
      <c r="E1801" s="19"/>
      <c r="F1801" s="13">
        <f>IF(B1801="","",IFERROR(INDEX(Leases!$B$2:$B$101,MATCH(B1801,Leases!$A$2:$A$101,0)),""))</f>
      </c>
      <c r="G1801" s="16">
        <f>IF(A1801="","",MONTH(A1801))</f>
      </c>
      <c r="H1801" s="22">
        <f>IF(A1801="",0,IF(YEAR(A1801)&lt;&gt;Properties!$C$5,0,N(D1801)*IFERROR(INDEX(Lists!$B$1:$B$7,MATCH(C1801,Lists!$A$1:$A$7,0)),0)))</f>
      </c>
      <c r="I1801" s="22">
        <f>IF(A1801="",0,IF(YEAR(A1801)&lt;&gt;Properties!$C$5,0,N(D1801)*IFERROR(INDEX(Lists!$C$1:$C$7,MATCH(C1801,Lists!$A$1:$A$7,0)),0)))</f>
      </c>
      <c r="J1801" s="22">
        <f>IF(A1801="",0,IF(YEAR(A1801)&lt;&gt;Properties!$C$5,0,N(D1801)*IFERROR(INDEX(Lists!$D$1:$D$7,MATCH(C1801,Lists!$A$1:$A$7,0)),0)))</f>
      </c>
    </row>
    <row r="1802" spans="1:10" x14ac:dyDescent="0.25">
      <c r="A1802" s="11"/>
      <c r="B1802" s="19"/>
      <c r="C1802" s="19"/>
      <c r="D1802" s="23"/>
      <c r="E1802" s="19"/>
      <c r="F1802" s="13">
        <f>IF(B1802="","",IFERROR(INDEX(Leases!$B$2:$B$101,MATCH(B1802,Leases!$A$2:$A$101,0)),""))</f>
      </c>
      <c r="G1802" s="16">
        <f>IF(A1802="","",MONTH(A1802))</f>
      </c>
      <c r="H1802" s="22">
        <f>IF(A1802="",0,IF(YEAR(A1802)&lt;&gt;Properties!$C$5,0,N(D1802)*IFERROR(INDEX(Lists!$B$1:$B$7,MATCH(C1802,Lists!$A$1:$A$7,0)),0)))</f>
      </c>
      <c r="I1802" s="22">
        <f>IF(A1802="",0,IF(YEAR(A1802)&lt;&gt;Properties!$C$5,0,N(D1802)*IFERROR(INDEX(Lists!$C$1:$C$7,MATCH(C1802,Lists!$A$1:$A$7,0)),0)))</f>
      </c>
      <c r="J1802" s="22">
        <f>IF(A1802="",0,IF(YEAR(A1802)&lt;&gt;Properties!$C$5,0,N(D1802)*IFERROR(INDEX(Lists!$D$1:$D$7,MATCH(C1802,Lists!$A$1:$A$7,0)),0)))</f>
      </c>
    </row>
    <row r="1803" spans="1:10" x14ac:dyDescent="0.25">
      <c r="A1803" s="11"/>
      <c r="B1803" s="19"/>
      <c r="C1803" s="19"/>
      <c r="D1803" s="23"/>
      <c r="E1803" s="19"/>
      <c r="F1803" s="13">
        <f>IF(B1803="","",IFERROR(INDEX(Leases!$B$2:$B$101,MATCH(B1803,Leases!$A$2:$A$101,0)),""))</f>
      </c>
      <c r="G1803" s="16">
        <f>IF(A1803="","",MONTH(A1803))</f>
      </c>
      <c r="H1803" s="22">
        <f>IF(A1803="",0,IF(YEAR(A1803)&lt;&gt;Properties!$C$5,0,N(D1803)*IFERROR(INDEX(Lists!$B$1:$B$7,MATCH(C1803,Lists!$A$1:$A$7,0)),0)))</f>
      </c>
      <c r="I1803" s="22">
        <f>IF(A1803="",0,IF(YEAR(A1803)&lt;&gt;Properties!$C$5,0,N(D1803)*IFERROR(INDEX(Lists!$C$1:$C$7,MATCH(C1803,Lists!$A$1:$A$7,0)),0)))</f>
      </c>
      <c r="J1803" s="22">
        <f>IF(A1803="",0,IF(YEAR(A1803)&lt;&gt;Properties!$C$5,0,N(D1803)*IFERROR(INDEX(Lists!$D$1:$D$7,MATCH(C1803,Lists!$A$1:$A$7,0)),0)))</f>
      </c>
    </row>
    <row r="1804" spans="1:10" x14ac:dyDescent="0.25">
      <c r="A1804" s="11"/>
      <c r="B1804" s="19"/>
      <c r="C1804" s="19"/>
      <c r="D1804" s="23"/>
      <c r="E1804" s="19"/>
      <c r="F1804" s="13">
        <f>IF(B1804="","",IFERROR(INDEX(Leases!$B$2:$B$101,MATCH(B1804,Leases!$A$2:$A$101,0)),""))</f>
      </c>
      <c r="G1804" s="16">
        <f>IF(A1804="","",MONTH(A1804))</f>
      </c>
      <c r="H1804" s="22">
        <f>IF(A1804="",0,IF(YEAR(A1804)&lt;&gt;Properties!$C$5,0,N(D1804)*IFERROR(INDEX(Lists!$B$1:$B$7,MATCH(C1804,Lists!$A$1:$A$7,0)),0)))</f>
      </c>
      <c r="I1804" s="22">
        <f>IF(A1804="",0,IF(YEAR(A1804)&lt;&gt;Properties!$C$5,0,N(D1804)*IFERROR(INDEX(Lists!$C$1:$C$7,MATCH(C1804,Lists!$A$1:$A$7,0)),0)))</f>
      </c>
      <c r="J1804" s="22">
        <f>IF(A1804="",0,IF(YEAR(A1804)&lt;&gt;Properties!$C$5,0,N(D1804)*IFERROR(INDEX(Lists!$D$1:$D$7,MATCH(C1804,Lists!$A$1:$A$7,0)),0)))</f>
      </c>
    </row>
    <row r="1805" spans="1:10" x14ac:dyDescent="0.25">
      <c r="A1805" s="11"/>
      <c r="B1805" s="19"/>
      <c r="C1805" s="19"/>
      <c r="D1805" s="23"/>
      <c r="E1805" s="19"/>
      <c r="F1805" s="13">
        <f>IF(B1805="","",IFERROR(INDEX(Leases!$B$2:$B$101,MATCH(B1805,Leases!$A$2:$A$101,0)),""))</f>
      </c>
      <c r="G1805" s="16">
        <f>IF(A1805="","",MONTH(A1805))</f>
      </c>
      <c r="H1805" s="22">
        <f>IF(A1805="",0,IF(YEAR(A1805)&lt;&gt;Properties!$C$5,0,N(D1805)*IFERROR(INDEX(Lists!$B$1:$B$7,MATCH(C1805,Lists!$A$1:$A$7,0)),0)))</f>
      </c>
      <c r="I1805" s="22">
        <f>IF(A1805="",0,IF(YEAR(A1805)&lt;&gt;Properties!$C$5,0,N(D1805)*IFERROR(INDEX(Lists!$C$1:$C$7,MATCH(C1805,Lists!$A$1:$A$7,0)),0)))</f>
      </c>
      <c r="J1805" s="22">
        <f>IF(A1805="",0,IF(YEAR(A1805)&lt;&gt;Properties!$C$5,0,N(D1805)*IFERROR(INDEX(Lists!$D$1:$D$7,MATCH(C1805,Lists!$A$1:$A$7,0)),0)))</f>
      </c>
    </row>
    <row r="1806" spans="1:10" x14ac:dyDescent="0.25">
      <c r="A1806" s="11"/>
      <c r="B1806" s="19"/>
      <c r="C1806" s="19"/>
      <c r="D1806" s="23"/>
      <c r="E1806" s="19"/>
      <c r="F1806" s="13">
        <f>IF(B1806="","",IFERROR(INDEX(Leases!$B$2:$B$101,MATCH(B1806,Leases!$A$2:$A$101,0)),""))</f>
      </c>
      <c r="G1806" s="16">
        <f>IF(A1806="","",MONTH(A1806))</f>
      </c>
      <c r="H1806" s="22">
        <f>IF(A1806="",0,IF(YEAR(A1806)&lt;&gt;Properties!$C$5,0,N(D1806)*IFERROR(INDEX(Lists!$B$1:$B$7,MATCH(C1806,Lists!$A$1:$A$7,0)),0)))</f>
      </c>
      <c r="I1806" s="22">
        <f>IF(A1806="",0,IF(YEAR(A1806)&lt;&gt;Properties!$C$5,0,N(D1806)*IFERROR(INDEX(Lists!$C$1:$C$7,MATCH(C1806,Lists!$A$1:$A$7,0)),0)))</f>
      </c>
      <c r="J1806" s="22">
        <f>IF(A1806="",0,IF(YEAR(A1806)&lt;&gt;Properties!$C$5,0,N(D1806)*IFERROR(INDEX(Lists!$D$1:$D$7,MATCH(C1806,Lists!$A$1:$A$7,0)),0)))</f>
      </c>
    </row>
    <row r="1807" spans="1:10" x14ac:dyDescent="0.25">
      <c r="A1807" s="11"/>
      <c r="B1807" s="19"/>
      <c r="C1807" s="19"/>
      <c r="D1807" s="23"/>
      <c r="E1807" s="19"/>
      <c r="F1807" s="13">
        <f>IF(B1807="","",IFERROR(INDEX(Leases!$B$2:$B$101,MATCH(B1807,Leases!$A$2:$A$101,0)),""))</f>
      </c>
      <c r="G1807" s="16">
        <f>IF(A1807="","",MONTH(A1807))</f>
      </c>
      <c r="H1807" s="22">
        <f>IF(A1807="",0,IF(YEAR(A1807)&lt;&gt;Properties!$C$5,0,N(D1807)*IFERROR(INDEX(Lists!$B$1:$B$7,MATCH(C1807,Lists!$A$1:$A$7,0)),0)))</f>
      </c>
      <c r="I1807" s="22">
        <f>IF(A1807="",0,IF(YEAR(A1807)&lt;&gt;Properties!$C$5,0,N(D1807)*IFERROR(INDEX(Lists!$C$1:$C$7,MATCH(C1807,Lists!$A$1:$A$7,0)),0)))</f>
      </c>
      <c r="J1807" s="22">
        <f>IF(A1807="",0,IF(YEAR(A1807)&lt;&gt;Properties!$C$5,0,N(D1807)*IFERROR(INDEX(Lists!$D$1:$D$7,MATCH(C1807,Lists!$A$1:$A$7,0)),0)))</f>
      </c>
    </row>
    <row r="1808" spans="1:10" x14ac:dyDescent="0.25">
      <c r="A1808" s="11"/>
      <c r="B1808" s="19"/>
      <c r="C1808" s="19"/>
      <c r="D1808" s="23"/>
      <c r="E1808" s="19"/>
      <c r="F1808" s="13">
        <f>IF(B1808="","",IFERROR(INDEX(Leases!$B$2:$B$101,MATCH(B1808,Leases!$A$2:$A$101,0)),""))</f>
      </c>
      <c r="G1808" s="16">
        <f>IF(A1808="","",MONTH(A1808))</f>
      </c>
      <c r="H1808" s="22">
        <f>IF(A1808="",0,IF(YEAR(A1808)&lt;&gt;Properties!$C$5,0,N(D1808)*IFERROR(INDEX(Lists!$B$1:$B$7,MATCH(C1808,Lists!$A$1:$A$7,0)),0)))</f>
      </c>
      <c r="I1808" s="22">
        <f>IF(A1808="",0,IF(YEAR(A1808)&lt;&gt;Properties!$C$5,0,N(D1808)*IFERROR(INDEX(Lists!$C$1:$C$7,MATCH(C1808,Lists!$A$1:$A$7,0)),0)))</f>
      </c>
      <c r="J1808" s="22">
        <f>IF(A1808="",0,IF(YEAR(A1808)&lt;&gt;Properties!$C$5,0,N(D1808)*IFERROR(INDEX(Lists!$D$1:$D$7,MATCH(C1808,Lists!$A$1:$A$7,0)),0)))</f>
      </c>
    </row>
    <row r="1809" spans="1:10" x14ac:dyDescent="0.25">
      <c r="A1809" s="11"/>
      <c r="B1809" s="19"/>
      <c r="C1809" s="19"/>
      <c r="D1809" s="23"/>
      <c r="E1809" s="19"/>
      <c r="F1809" s="13">
        <f>IF(B1809="","",IFERROR(INDEX(Leases!$B$2:$B$101,MATCH(B1809,Leases!$A$2:$A$101,0)),""))</f>
      </c>
      <c r="G1809" s="16">
        <f>IF(A1809="","",MONTH(A1809))</f>
      </c>
      <c r="H1809" s="22">
        <f>IF(A1809="",0,IF(YEAR(A1809)&lt;&gt;Properties!$C$5,0,N(D1809)*IFERROR(INDEX(Lists!$B$1:$B$7,MATCH(C1809,Lists!$A$1:$A$7,0)),0)))</f>
      </c>
      <c r="I1809" s="22">
        <f>IF(A1809="",0,IF(YEAR(A1809)&lt;&gt;Properties!$C$5,0,N(D1809)*IFERROR(INDEX(Lists!$C$1:$C$7,MATCH(C1809,Lists!$A$1:$A$7,0)),0)))</f>
      </c>
      <c r="J1809" s="22">
        <f>IF(A1809="",0,IF(YEAR(A1809)&lt;&gt;Properties!$C$5,0,N(D1809)*IFERROR(INDEX(Lists!$D$1:$D$7,MATCH(C1809,Lists!$A$1:$A$7,0)),0)))</f>
      </c>
    </row>
    <row r="1810" spans="1:10" x14ac:dyDescent="0.25">
      <c r="A1810" s="11"/>
      <c r="B1810" s="19"/>
      <c r="C1810" s="19"/>
      <c r="D1810" s="23"/>
      <c r="E1810" s="19"/>
      <c r="F1810" s="13">
        <f>IF(B1810="","",IFERROR(INDEX(Leases!$B$2:$B$101,MATCH(B1810,Leases!$A$2:$A$101,0)),""))</f>
      </c>
      <c r="G1810" s="16">
        <f>IF(A1810="","",MONTH(A1810))</f>
      </c>
      <c r="H1810" s="22">
        <f>IF(A1810="",0,IF(YEAR(A1810)&lt;&gt;Properties!$C$5,0,N(D1810)*IFERROR(INDEX(Lists!$B$1:$B$7,MATCH(C1810,Lists!$A$1:$A$7,0)),0)))</f>
      </c>
      <c r="I1810" s="22">
        <f>IF(A1810="",0,IF(YEAR(A1810)&lt;&gt;Properties!$C$5,0,N(D1810)*IFERROR(INDEX(Lists!$C$1:$C$7,MATCH(C1810,Lists!$A$1:$A$7,0)),0)))</f>
      </c>
      <c r="J1810" s="22">
        <f>IF(A1810="",0,IF(YEAR(A1810)&lt;&gt;Properties!$C$5,0,N(D1810)*IFERROR(INDEX(Lists!$D$1:$D$7,MATCH(C1810,Lists!$A$1:$A$7,0)),0)))</f>
      </c>
    </row>
    <row r="1811" spans="1:10" x14ac:dyDescent="0.25">
      <c r="A1811" s="11"/>
      <c r="B1811" s="19"/>
      <c r="C1811" s="19"/>
      <c r="D1811" s="23"/>
      <c r="E1811" s="19"/>
      <c r="F1811" s="13">
        <f>IF(B1811="","",IFERROR(INDEX(Leases!$B$2:$B$101,MATCH(B1811,Leases!$A$2:$A$101,0)),""))</f>
      </c>
      <c r="G1811" s="16">
        <f>IF(A1811="","",MONTH(A1811))</f>
      </c>
      <c r="H1811" s="22">
        <f>IF(A1811="",0,IF(YEAR(A1811)&lt;&gt;Properties!$C$5,0,N(D1811)*IFERROR(INDEX(Lists!$B$1:$B$7,MATCH(C1811,Lists!$A$1:$A$7,0)),0)))</f>
      </c>
      <c r="I1811" s="22">
        <f>IF(A1811="",0,IF(YEAR(A1811)&lt;&gt;Properties!$C$5,0,N(D1811)*IFERROR(INDEX(Lists!$C$1:$C$7,MATCH(C1811,Lists!$A$1:$A$7,0)),0)))</f>
      </c>
      <c r="J1811" s="22">
        <f>IF(A1811="",0,IF(YEAR(A1811)&lt;&gt;Properties!$C$5,0,N(D1811)*IFERROR(INDEX(Lists!$D$1:$D$7,MATCH(C1811,Lists!$A$1:$A$7,0)),0)))</f>
      </c>
    </row>
    <row r="1812" spans="1:10" x14ac:dyDescent="0.25">
      <c r="A1812" s="11"/>
      <c r="B1812" s="19"/>
      <c r="C1812" s="19"/>
      <c r="D1812" s="23"/>
      <c r="E1812" s="19"/>
      <c r="F1812" s="13">
        <f>IF(B1812="","",IFERROR(INDEX(Leases!$B$2:$B$101,MATCH(B1812,Leases!$A$2:$A$101,0)),""))</f>
      </c>
      <c r="G1812" s="16">
        <f>IF(A1812="","",MONTH(A1812))</f>
      </c>
      <c r="H1812" s="22">
        <f>IF(A1812="",0,IF(YEAR(A1812)&lt;&gt;Properties!$C$5,0,N(D1812)*IFERROR(INDEX(Lists!$B$1:$B$7,MATCH(C1812,Lists!$A$1:$A$7,0)),0)))</f>
      </c>
      <c r="I1812" s="22">
        <f>IF(A1812="",0,IF(YEAR(A1812)&lt;&gt;Properties!$C$5,0,N(D1812)*IFERROR(INDEX(Lists!$C$1:$C$7,MATCH(C1812,Lists!$A$1:$A$7,0)),0)))</f>
      </c>
      <c r="J1812" s="22">
        <f>IF(A1812="",0,IF(YEAR(A1812)&lt;&gt;Properties!$C$5,0,N(D1812)*IFERROR(INDEX(Lists!$D$1:$D$7,MATCH(C1812,Lists!$A$1:$A$7,0)),0)))</f>
      </c>
    </row>
    <row r="1813" spans="1:10" x14ac:dyDescent="0.25">
      <c r="A1813" s="11"/>
      <c r="B1813" s="19"/>
      <c r="C1813" s="19"/>
      <c r="D1813" s="23"/>
      <c r="E1813" s="19"/>
      <c r="F1813" s="13">
        <f>IF(B1813="","",IFERROR(INDEX(Leases!$B$2:$B$101,MATCH(B1813,Leases!$A$2:$A$101,0)),""))</f>
      </c>
      <c r="G1813" s="16">
        <f>IF(A1813="","",MONTH(A1813))</f>
      </c>
      <c r="H1813" s="22">
        <f>IF(A1813="",0,IF(YEAR(A1813)&lt;&gt;Properties!$C$5,0,N(D1813)*IFERROR(INDEX(Lists!$B$1:$B$7,MATCH(C1813,Lists!$A$1:$A$7,0)),0)))</f>
      </c>
      <c r="I1813" s="22">
        <f>IF(A1813="",0,IF(YEAR(A1813)&lt;&gt;Properties!$C$5,0,N(D1813)*IFERROR(INDEX(Lists!$C$1:$C$7,MATCH(C1813,Lists!$A$1:$A$7,0)),0)))</f>
      </c>
      <c r="J1813" s="22">
        <f>IF(A1813="",0,IF(YEAR(A1813)&lt;&gt;Properties!$C$5,0,N(D1813)*IFERROR(INDEX(Lists!$D$1:$D$7,MATCH(C1813,Lists!$A$1:$A$7,0)),0)))</f>
      </c>
    </row>
    <row r="1814" spans="1:10" x14ac:dyDescent="0.25">
      <c r="A1814" s="11"/>
      <c r="B1814" s="19"/>
      <c r="C1814" s="19"/>
      <c r="D1814" s="23"/>
      <c r="E1814" s="19"/>
      <c r="F1814" s="13">
        <f>IF(B1814="","",IFERROR(INDEX(Leases!$B$2:$B$101,MATCH(B1814,Leases!$A$2:$A$101,0)),""))</f>
      </c>
      <c r="G1814" s="16">
        <f>IF(A1814="","",MONTH(A1814))</f>
      </c>
      <c r="H1814" s="22">
        <f>IF(A1814="",0,IF(YEAR(A1814)&lt;&gt;Properties!$C$5,0,N(D1814)*IFERROR(INDEX(Lists!$B$1:$B$7,MATCH(C1814,Lists!$A$1:$A$7,0)),0)))</f>
      </c>
      <c r="I1814" s="22">
        <f>IF(A1814="",0,IF(YEAR(A1814)&lt;&gt;Properties!$C$5,0,N(D1814)*IFERROR(INDEX(Lists!$C$1:$C$7,MATCH(C1814,Lists!$A$1:$A$7,0)),0)))</f>
      </c>
      <c r="J1814" s="22">
        <f>IF(A1814="",0,IF(YEAR(A1814)&lt;&gt;Properties!$C$5,0,N(D1814)*IFERROR(INDEX(Lists!$D$1:$D$7,MATCH(C1814,Lists!$A$1:$A$7,0)),0)))</f>
      </c>
    </row>
    <row r="1815" spans="1:10" x14ac:dyDescent="0.25">
      <c r="A1815" s="11"/>
      <c r="B1815" s="19"/>
      <c r="C1815" s="19"/>
      <c r="D1815" s="23"/>
      <c r="E1815" s="19"/>
      <c r="F1815" s="13">
        <f>IF(B1815="","",IFERROR(INDEX(Leases!$B$2:$B$101,MATCH(B1815,Leases!$A$2:$A$101,0)),""))</f>
      </c>
      <c r="G1815" s="16">
        <f>IF(A1815="","",MONTH(A1815))</f>
      </c>
      <c r="H1815" s="22">
        <f>IF(A1815="",0,IF(YEAR(A1815)&lt;&gt;Properties!$C$5,0,N(D1815)*IFERROR(INDEX(Lists!$B$1:$B$7,MATCH(C1815,Lists!$A$1:$A$7,0)),0)))</f>
      </c>
      <c r="I1815" s="22">
        <f>IF(A1815="",0,IF(YEAR(A1815)&lt;&gt;Properties!$C$5,0,N(D1815)*IFERROR(INDEX(Lists!$C$1:$C$7,MATCH(C1815,Lists!$A$1:$A$7,0)),0)))</f>
      </c>
      <c r="J1815" s="22">
        <f>IF(A1815="",0,IF(YEAR(A1815)&lt;&gt;Properties!$C$5,0,N(D1815)*IFERROR(INDEX(Lists!$D$1:$D$7,MATCH(C1815,Lists!$A$1:$A$7,0)),0)))</f>
      </c>
    </row>
    <row r="1816" spans="1:10" x14ac:dyDescent="0.25">
      <c r="A1816" s="11"/>
      <c r="B1816" s="19"/>
      <c r="C1816" s="19"/>
      <c r="D1816" s="23"/>
      <c r="E1816" s="19"/>
      <c r="F1816" s="13">
        <f>IF(B1816="","",IFERROR(INDEX(Leases!$B$2:$B$101,MATCH(B1816,Leases!$A$2:$A$101,0)),""))</f>
      </c>
      <c r="G1816" s="16">
        <f>IF(A1816="","",MONTH(A1816))</f>
      </c>
      <c r="H1816" s="22">
        <f>IF(A1816="",0,IF(YEAR(A1816)&lt;&gt;Properties!$C$5,0,N(D1816)*IFERROR(INDEX(Lists!$B$1:$B$7,MATCH(C1816,Lists!$A$1:$A$7,0)),0)))</f>
      </c>
      <c r="I1816" s="22">
        <f>IF(A1816="",0,IF(YEAR(A1816)&lt;&gt;Properties!$C$5,0,N(D1816)*IFERROR(INDEX(Lists!$C$1:$C$7,MATCH(C1816,Lists!$A$1:$A$7,0)),0)))</f>
      </c>
      <c r="J1816" s="22">
        <f>IF(A1816="",0,IF(YEAR(A1816)&lt;&gt;Properties!$C$5,0,N(D1816)*IFERROR(INDEX(Lists!$D$1:$D$7,MATCH(C1816,Lists!$A$1:$A$7,0)),0)))</f>
      </c>
    </row>
    <row r="1817" spans="1:10" x14ac:dyDescent="0.25">
      <c r="A1817" s="11"/>
      <c r="B1817" s="19"/>
      <c r="C1817" s="19"/>
      <c r="D1817" s="23"/>
      <c r="E1817" s="19"/>
      <c r="F1817" s="13">
        <f>IF(B1817="","",IFERROR(INDEX(Leases!$B$2:$B$101,MATCH(B1817,Leases!$A$2:$A$101,0)),""))</f>
      </c>
      <c r="G1817" s="16">
        <f>IF(A1817="","",MONTH(A1817))</f>
      </c>
      <c r="H1817" s="22">
        <f>IF(A1817="",0,IF(YEAR(A1817)&lt;&gt;Properties!$C$5,0,N(D1817)*IFERROR(INDEX(Lists!$B$1:$B$7,MATCH(C1817,Lists!$A$1:$A$7,0)),0)))</f>
      </c>
      <c r="I1817" s="22">
        <f>IF(A1817="",0,IF(YEAR(A1817)&lt;&gt;Properties!$C$5,0,N(D1817)*IFERROR(INDEX(Lists!$C$1:$C$7,MATCH(C1817,Lists!$A$1:$A$7,0)),0)))</f>
      </c>
      <c r="J1817" s="22">
        <f>IF(A1817="",0,IF(YEAR(A1817)&lt;&gt;Properties!$C$5,0,N(D1817)*IFERROR(INDEX(Lists!$D$1:$D$7,MATCH(C1817,Lists!$A$1:$A$7,0)),0)))</f>
      </c>
    </row>
    <row r="1818" spans="1:10" x14ac:dyDescent="0.25">
      <c r="A1818" s="11"/>
      <c r="B1818" s="19"/>
      <c r="C1818" s="19"/>
      <c r="D1818" s="23"/>
      <c r="E1818" s="19"/>
      <c r="F1818" s="13">
        <f>IF(B1818="","",IFERROR(INDEX(Leases!$B$2:$B$101,MATCH(B1818,Leases!$A$2:$A$101,0)),""))</f>
      </c>
      <c r="G1818" s="16">
        <f>IF(A1818="","",MONTH(A1818))</f>
      </c>
      <c r="H1818" s="22">
        <f>IF(A1818="",0,IF(YEAR(A1818)&lt;&gt;Properties!$C$5,0,N(D1818)*IFERROR(INDEX(Lists!$B$1:$B$7,MATCH(C1818,Lists!$A$1:$A$7,0)),0)))</f>
      </c>
      <c r="I1818" s="22">
        <f>IF(A1818="",0,IF(YEAR(A1818)&lt;&gt;Properties!$C$5,0,N(D1818)*IFERROR(INDEX(Lists!$C$1:$C$7,MATCH(C1818,Lists!$A$1:$A$7,0)),0)))</f>
      </c>
      <c r="J1818" s="22">
        <f>IF(A1818="",0,IF(YEAR(A1818)&lt;&gt;Properties!$C$5,0,N(D1818)*IFERROR(INDEX(Lists!$D$1:$D$7,MATCH(C1818,Lists!$A$1:$A$7,0)),0)))</f>
      </c>
    </row>
    <row r="1819" spans="1:10" x14ac:dyDescent="0.25">
      <c r="A1819" s="11"/>
      <c r="B1819" s="19"/>
      <c r="C1819" s="19"/>
      <c r="D1819" s="23"/>
      <c r="E1819" s="19"/>
      <c r="F1819" s="13">
        <f>IF(B1819="","",IFERROR(INDEX(Leases!$B$2:$B$101,MATCH(B1819,Leases!$A$2:$A$101,0)),""))</f>
      </c>
      <c r="G1819" s="16">
        <f>IF(A1819="","",MONTH(A1819))</f>
      </c>
      <c r="H1819" s="22">
        <f>IF(A1819="",0,IF(YEAR(A1819)&lt;&gt;Properties!$C$5,0,N(D1819)*IFERROR(INDEX(Lists!$B$1:$B$7,MATCH(C1819,Lists!$A$1:$A$7,0)),0)))</f>
      </c>
      <c r="I1819" s="22">
        <f>IF(A1819="",0,IF(YEAR(A1819)&lt;&gt;Properties!$C$5,0,N(D1819)*IFERROR(INDEX(Lists!$C$1:$C$7,MATCH(C1819,Lists!$A$1:$A$7,0)),0)))</f>
      </c>
      <c r="J1819" s="22">
        <f>IF(A1819="",0,IF(YEAR(A1819)&lt;&gt;Properties!$C$5,0,N(D1819)*IFERROR(INDEX(Lists!$D$1:$D$7,MATCH(C1819,Lists!$A$1:$A$7,0)),0)))</f>
      </c>
    </row>
    <row r="1820" spans="1:10" x14ac:dyDescent="0.25">
      <c r="A1820" s="11"/>
      <c r="B1820" s="19"/>
      <c r="C1820" s="19"/>
      <c r="D1820" s="23"/>
      <c r="E1820" s="19"/>
      <c r="F1820" s="13">
        <f>IF(B1820="","",IFERROR(INDEX(Leases!$B$2:$B$101,MATCH(B1820,Leases!$A$2:$A$101,0)),""))</f>
      </c>
      <c r="G1820" s="16">
        <f>IF(A1820="","",MONTH(A1820))</f>
      </c>
      <c r="H1820" s="22">
        <f>IF(A1820="",0,IF(YEAR(A1820)&lt;&gt;Properties!$C$5,0,N(D1820)*IFERROR(INDEX(Lists!$B$1:$B$7,MATCH(C1820,Lists!$A$1:$A$7,0)),0)))</f>
      </c>
      <c r="I1820" s="22">
        <f>IF(A1820="",0,IF(YEAR(A1820)&lt;&gt;Properties!$C$5,0,N(D1820)*IFERROR(INDEX(Lists!$C$1:$C$7,MATCH(C1820,Lists!$A$1:$A$7,0)),0)))</f>
      </c>
      <c r="J1820" s="22">
        <f>IF(A1820="",0,IF(YEAR(A1820)&lt;&gt;Properties!$C$5,0,N(D1820)*IFERROR(INDEX(Lists!$D$1:$D$7,MATCH(C1820,Lists!$A$1:$A$7,0)),0)))</f>
      </c>
    </row>
    <row r="1821" spans="1:10" x14ac:dyDescent="0.25">
      <c r="A1821" s="11"/>
      <c r="B1821" s="19"/>
      <c r="C1821" s="19"/>
      <c r="D1821" s="23"/>
      <c r="E1821" s="19"/>
      <c r="F1821" s="13">
        <f>IF(B1821="","",IFERROR(INDEX(Leases!$B$2:$B$101,MATCH(B1821,Leases!$A$2:$A$101,0)),""))</f>
      </c>
      <c r="G1821" s="16">
        <f>IF(A1821="","",MONTH(A1821))</f>
      </c>
      <c r="H1821" s="22">
        <f>IF(A1821="",0,IF(YEAR(A1821)&lt;&gt;Properties!$C$5,0,N(D1821)*IFERROR(INDEX(Lists!$B$1:$B$7,MATCH(C1821,Lists!$A$1:$A$7,0)),0)))</f>
      </c>
      <c r="I1821" s="22">
        <f>IF(A1821="",0,IF(YEAR(A1821)&lt;&gt;Properties!$C$5,0,N(D1821)*IFERROR(INDEX(Lists!$C$1:$C$7,MATCH(C1821,Lists!$A$1:$A$7,0)),0)))</f>
      </c>
      <c r="J1821" s="22">
        <f>IF(A1821="",0,IF(YEAR(A1821)&lt;&gt;Properties!$C$5,0,N(D1821)*IFERROR(INDEX(Lists!$D$1:$D$7,MATCH(C1821,Lists!$A$1:$A$7,0)),0)))</f>
      </c>
    </row>
    <row r="1822" spans="1:10" x14ac:dyDescent="0.25">
      <c r="A1822" s="11"/>
      <c r="B1822" s="19"/>
      <c r="C1822" s="19"/>
      <c r="D1822" s="23"/>
      <c r="E1822" s="19"/>
      <c r="F1822" s="13">
        <f>IF(B1822="","",IFERROR(INDEX(Leases!$B$2:$B$101,MATCH(B1822,Leases!$A$2:$A$101,0)),""))</f>
      </c>
      <c r="G1822" s="16">
        <f>IF(A1822="","",MONTH(A1822))</f>
      </c>
      <c r="H1822" s="22">
        <f>IF(A1822="",0,IF(YEAR(A1822)&lt;&gt;Properties!$C$5,0,N(D1822)*IFERROR(INDEX(Lists!$B$1:$B$7,MATCH(C1822,Lists!$A$1:$A$7,0)),0)))</f>
      </c>
      <c r="I1822" s="22">
        <f>IF(A1822="",0,IF(YEAR(A1822)&lt;&gt;Properties!$C$5,0,N(D1822)*IFERROR(INDEX(Lists!$C$1:$C$7,MATCH(C1822,Lists!$A$1:$A$7,0)),0)))</f>
      </c>
      <c r="J1822" s="22">
        <f>IF(A1822="",0,IF(YEAR(A1822)&lt;&gt;Properties!$C$5,0,N(D1822)*IFERROR(INDEX(Lists!$D$1:$D$7,MATCH(C1822,Lists!$A$1:$A$7,0)),0)))</f>
      </c>
    </row>
    <row r="1823" spans="1:10" x14ac:dyDescent="0.25">
      <c r="A1823" s="11"/>
      <c r="B1823" s="19"/>
      <c r="C1823" s="19"/>
      <c r="D1823" s="23"/>
      <c r="E1823" s="19"/>
      <c r="F1823" s="13">
        <f>IF(B1823="","",IFERROR(INDEX(Leases!$B$2:$B$101,MATCH(B1823,Leases!$A$2:$A$101,0)),""))</f>
      </c>
      <c r="G1823" s="16">
        <f>IF(A1823="","",MONTH(A1823))</f>
      </c>
      <c r="H1823" s="22">
        <f>IF(A1823="",0,IF(YEAR(A1823)&lt;&gt;Properties!$C$5,0,N(D1823)*IFERROR(INDEX(Lists!$B$1:$B$7,MATCH(C1823,Lists!$A$1:$A$7,0)),0)))</f>
      </c>
      <c r="I1823" s="22">
        <f>IF(A1823="",0,IF(YEAR(A1823)&lt;&gt;Properties!$C$5,0,N(D1823)*IFERROR(INDEX(Lists!$C$1:$C$7,MATCH(C1823,Lists!$A$1:$A$7,0)),0)))</f>
      </c>
      <c r="J1823" s="22">
        <f>IF(A1823="",0,IF(YEAR(A1823)&lt;&gt;Properties!$C$5,0,N(D1823)*IFERROR(INDEX(Lists!$D$1:$D$7,MATCH(C1823,Lists!$A$1:$A$7,0)),0)))</f>
      </c>
    </row>
    <row r="1824" spans="1:10" x14ac:dyDescent="0.25">
      <c r="A1824" s="11"/>
      <c r="B1824" s="19"/>
      <c r="C1824" s="19"/>
      <c r="D1824" s="23"/>
      <c r="E1824" s="19"/>
      <c r="F1824" s="13">
        <f>IF(B1824="","",IFERROR(INDEX(Leases!$B$2:$B$101,MATCH(B1824,Leases!$A$2:$A$101,0)),""))</f>
      </c>
      <c r="G1824" s="16">
        <f>IF(A1824="","",MONTH(A1824))</f>
      </c>
      <c r="H1824" s="22">
        <f>IF(A1824="",0,IF(YEAR(A1824)&lt;&gt;Properties!$C$5,0,N(D1824)*IFERROR(INDEX(Lists!$B$1:$B$7,MATCH(C1824,Lists!$A$1:$A$7,0)),0)))</f>
      </c>
      <c r="I1824" s="22">
        <f>IF(A1824="",0,IF(YEAR(A1824)&lt;&gt;Properties!$C$5,0,N(D1824)*IFERROR(INDEX(Lists!$C$1:$C$7,MATCH(C1824,Lists!$A$1:$A$7,0)),0)))</f>
      </c>
      <c r="J1824" s="22">
        <f>IF(A1824="",0,IF(YEAR(A1824)&lt;&gt;Properties!$C$5,0,N(D1824)*IFERROR(INDEX(Lists!$D$1:$D$7,MATCH(C1824,Lists!$A$1:$A$7,0)),0)))</f>
      </c>
    </row>
    <row r="1825" spans="1:10" x14ac:dyDescent="0.25">
      <c r="A1825" s="11"/>
      <c r="B1825" s="19"/>
      <c r="C1825" s="19"/>
      <c r="D1825" s="23"/>
      <c r="E1825" s="19"/>
      <c r="F1825" s="13">
        <f>IF(B1825="","",IFERROR(INDEX(Leases!$B$2:$B$101,MATCH(B1825,Leases!$A$2:$A$101,0)),""))</f>
      </c>
      <c r="G1825" s="16">
        <f>IF(A1825="","",MONTH(A1825))</f>
      </c>
      <c r="H1825" s="22">
        <f>IF(A1825="",0,IF(YEAR(A1825)&lt;&gt;Properties!$C$5,0,N(D1825)*IFERROR(INDEX(Lists!$B$1:$B$7,MATCH(C1825,Lists!$A$1:$A$7,0)),0)))</f>
      </c>
      <c r="I1825" s="22">
        <f>IF(A1825="",0,IF(YEAR(A1825)&lt;&gt;Properties!$C$5,0,N(D1825)*IFERROR(INDEX(Lists!$C$1:$C$7,MATCH(C1825,Lists!$A$1:$A$7,0)),0)))</f>
      </c>
      <c r="J1825" s="22">
        <f>IF(A1825="",0,IF(YEAR(A1825)&lt;&gt;Properties!$C$5,0,N(D1825)*IFERROR(INDEX(Lists!$D$1:$D$7,MATCH(C1825,Lists!$A$1:$A$7,0)),0)))</f>
      </c>
    </row>
    <row r="1826" spans="1:10" x14ac:dyDescent="0.25">
      <c r="A1826" s="11"/>
      <c r="B1826" s="19"/>
      <c r="C1826" s="19"/>
      <c r="D1826" s="23"/>
      <c r="E1826" s="19"/>
      <c r="F1826" s="13">
        <f>IF(B1826="","",IFERROR(INDEX(Leases!$B$2:$B$101,MATCH(B1826,Leases!$A$2:$A$101,0)),""))</f>
      </c>
      <c r="G1826" s="16">
        <f>IF(A1826="","",MONTH(A1826))</f>
      </c>
      <c r="H1826" s="22">
        <f>IF(A1826="",0,IF(YEAR(A1826)&lt;&gt;Properties!$C$5,0,N(D1826)*IFERROR(INDEX(Lists!$B$1:$B$7,MATCH(C1826,Lists!$A$1:$A$7,0)),0)))</f>
      </c>
      <c r="I1826" s="22">
        <f>IF(A1826="",0,IF(YEAR(A1826)&lt;&gt;Properties!$C$5,0,N(D1826)*IFERROR(INDEX(Lists!$C$1:$C$7,MATCH(C1826,Lists!$A$1:$A$7,0)),0)))</f>
      </c>
      <c r="J1826" s="22">
        <f>IF(A1826="",0,IF(YEAR(A1826)&lt;&gt;Properties!$C$5,0,N(D1826)*IFERROR(INDEX(Lists!$D$1:$D$7,MATCH(C1826,Lists!$A$1:$A$7,0)),0)))</f>
      </c>
    </row>
    <row r="1827" spans="1:10" x14ac:dyDescent="0.25">
      <c r="A1827" s="11"/>
      <c r="B1827" s="19"/>
      <c r="C1827" s="19"/>
      <c r="D1827" s="23"/>
      <c r="E1827" s="19"/>
      <c r="F1827" s="13">
        <f>IF(B1827="","",IFERROR(INDEX(Leases!$B$2:$B$101,MATCH(B1827,Leases!$A$2:$A$101,0)),""))</f>
      </c>
      <c r="G1827" s="16">
        <f>IF(A1827="","",MONTH(A1827))</f>
      </c>
      <c r="H1827" s="22">
        <f>IF(A1827="",0,IF(YEAR(A1827)&lt;&gt;Properties!$C$5,0,N(D1827)*IFERROR(INDEX(Lists!$B$1:$B$7,MATCH(C1827,Lists!$A$1:$A$7,0)),0)))</f>
      </c>
      <c r="I1827" s="22">
        <f>IF(A1827="",0,IF(YEAR(A1827)&lt;&gt;Properties!$C$5,0,N(D1827)*IFERROR(INDEX(Lists!$C$1:$C$7,MATCH(C1827,Lists!$A$1:$A$7,0)),0)))</f>
      </c>
      <c r="J1827" s="22">
        <f>IF(A1827="",0,IF(YEAR(A1827)&lt;&gt;Properties!$C$5,0,N(D1827)*IFERROR(INDEX(Lists!$D$1:$D$7,MATCH(C1827,Lists!$A$1:$A$7,0)),0)))</f>
      </c>
    </row>
    <row r="1828" spans="1:10" x14ac:dyDescent="0.25">
      <c r="A1828" s="11"/>
      <c r="B1828" s="19"/>
      <c r="C1828" s="19"/>
      <c r="D1828" s="23"/>
      <c r="E1828" s="19"/>
      <c r="F1828" s="13">
        <f>IF(B1828="","",IFERROR(INDEX(Leases!$B$2:$B$101,MATCH(B1828,Leases!$A$2:$A$101,0)),""))</f>
      </c>
      <c r="G1828" s="16">
        <f>IF(A1828="","",MONTH(A1828))</f>
      </c>
      <c r="H1828" s="22">
        <f>IF(A1828="",0,IF(YEAR(A1828)&lt;&gt;Properties!$C$5,0,N(D1828)*IFERROR(INDEX(Lists!$B$1:$B$7,MATCH(C1828,Lists!$A$1:$A$7,0)),0)))</f>
      </c>
      <c r="I1828" s="22">
        <f>IF(A1828="",0,IF(YEAR(A1828)&lt;&gt;Properties!$C$5,0,N(D1828)*IFERROR(INDEX(Lists!$C$1:$C$7,MATCH(C1828,Lists!$A$1:$A$7,0)),0)))</f>
      </c>
      <c r="J1828" s="22">
        <f>IF(A1828="",0,IF(YEAR(A1828)&lt;&gt;Properties!$C$5,0,N(D1828)*IFERROR(INDEX(Lists!$D$1:$D$7,MATCH(C1828,Lists!$A$1:$A$7,0)),0)))</f>
      </c>
    </row>
    <row r="1829" spans="1:10" x14ac:dyDescent="0.25">
      <c r="A1829" s="11"/>
      <c r="B1829" s="19"/>
      <c r="C1829" s="19"/>
      <c r="D1829" s="23"/>
      <c r="E1829" s="19"/>
      <c r="F1829" s="13">
        <f>IF(B1829="","",IFERROR(INDEX(Leases!$B$2:$B$101,MATCH(B1829,Leases!$A$2:$A$101,0)),""))</f>
      </c>
      <c r="G1829" s="16">
        <f>IF(A1829="","",MONTH(A1829))</f>
      </c>
      <c r="H1829" s="22">
        <f>IF(A1829="",0,IF(YEAR(A1829)&lt;&gt;Properties!$C$5,0,N(D1829)*IFERROR(INDEX(Lists!$B$1:$B$7,MATCH(C1829,Lists!$A$1:$A$7,0)),0)))</f>
      </c>
      <c r="I1829" s="22">
        <f>IF(A1829="",0,IF(YEAR(A1829)&lt;&gt;Properties!$C$5,0,N(D1829)*IFERROR(INDEX(Lists!$C$1:$C$7,MATCH(C1829,Lists!$A$1:$A$7,0)),0)))</f>
      </c>
      <c r="J1829" s="22">
        <f>IF(A1829="",0,IF(YEAR(A1829)&lt;&gt;Properties!$C$5,0,N(D1829)*IFERROR(INDEX(Lists!$D$1:$D$7,MATCH(C1829,Lists!$A$1:$A$7,0)),0)))</f>
      </c>
    </row>
    <row r="1830" spans="1:10" x14ac:dyDescent="0.25">
      <c r="A1830" s="11"/>
      <c r="B1830" s="19"/>
      <c r="C1830" s="19"/>
      <c r="D1830" s="23"/>
      <c r="E1830" s="19"/>
      <c r="F1830" s="13">
        <f>IF(B1830="","",IFERROR(INDEX(Leases!$B$2:$B$101,MATCH(B1830,Leases!$A$2:$A$101,0)),""))</f>
      </c>
      <c r="G1830" s="16">
        <f>IF(A1830="","",MONTH(A1830))</f>
      </c>
      <c r="H1830" s="22">
        <f>IF(A1830="",0,IF(YEAR(A1830)&lt;&gt;Properties!$C$5,0,N(D1830)*IFERROR(INDEX(Lists!$B$1:$B$7,MATCH(C1830,Lists!$A$1:$A$7,0)),0)))</f>
      </c>
      <c r="I1830" s="22">
        <f>IF(A1830="",0,IF(YEAR(A1830)&lt;&gt;Properties!$C$5,0,N(D1830)*IFERROR(INDEX(Lists!$C$1:$C$7,MATCH(C1830,Lists!$A$1:$A$7,0)),0)))</f>
      </c>
      <c r="J1830" s="22">
        <f>IF(A1830="",0,IF(YEAR(A1830)&lt;&gt;Properties!$C$5,0,N(D1830)*IFERROR(INDEX(Lists!$D$1:$D$7,MATCH(C1830,Lists!$A$1:$A$7,0)),0)))</f>
      </c>
    </row>
    <row r="1831" spans="1:10" x14ac:dyDescent="0.25">
      <c r="A1831" s="11"/>
      <c r="B1831" s="19"/>
      <c r="C1831" s="19"/>
      <c r="D1831" s="23"/>
      <c r="E1831" s="19"/>
      <c r="F1831" s="13">
        <f>IF(B1831="","",IFERROR(INDEX(Leases!$B$2:$B$101,MATCH(B1831,Leases!$A$2:$A$101,0)),""))</f>
      </c>
      <c r="G1831" s="16">
        <f>IF(A1831="","",MONTH(A1831))</f>
      </c>
      <c r="H1831" s="22">
        <f>IF(A1831="",0,IF(YEAR(A1831)&lt;&gt;Properties!$C$5,0,N(D1831)*IFERROR(INDEX(Lists!$B$1:$B$7,MATCH(C1831,Lists!$A$1:$A$7,0)),0)))</f>
      </c>
      <c r="I1831" s="22">
        <f>IF(A1831="",0,IF(YEAR(A1831)&lt;&gt;Properties!$C$5,0,N(D1831)*IFERROR(INDEX(Lists!$C$1:$C$7,MATCH(C1831,Lists!$A$1:$A$7,0)),0)))</f>
      </c>
      <c r="J1831" s="22">
        <f>IF(A1831="",0,IF(YEAR(A1831)&lt;&gt;Properties!$C$5,0,N(D1831)*IFERROR(INDEX(Lists!$D$1:$D$7,MATCH(C1831,Lists!$A$1:$A$7,0)),0)))</f>
      </c>
    </row>
    <row r="1832" spans="1:10" x14ac:dyDescent="0.25">
      <c r="A1832" s="11"/>
      <c r="B1832" s="19"/>
      <c r="C1832" s="19"/>
      <c r="D1832" s="23"/>
      <c r="E1832" s="19"/>
      <c r="F1832" s="13">
        <f>IF(B1832="","",IFERROR(INDEX(Leases!$B$2:$B$101,MATCH(B1832,Leases!$A$2:$A$101,0)),""))</f>
      </c>
      <c r="G1832" s="16">
        <f>IF(A1832="","",MONTH(A1832))</f>
      </c>
      <c r="H1832" s="22">
        <f>IF(A1832="",0,IF(YEAR(A1832)&lt;&gt;Properties!$C$5,0,N(D1832)*IFERROR(INDEX(Lists!$B$1:$B$7,MATCH(C1832,Lists!$A$1:$A$7,0)),0)))</f>
      </c>
      <c r="I1832" s="22">
        <f>IF(A1832="",0,IF(YEAR(A1832)&lt;&gt;Properties!$C$5,0,N(D1832)*IFERROR(INDEX(Lists!$C$1:$C$7,MATCH(C1832,Lists!$A$1:$A$7,0)),0)))</f>
      </c>
      <c r="J1832" s="22">
        <f>IF(A1832="",0,IF(YEAR(A1832)&lt;&gt;Properties!$C$5,0,N(D1832)*IFERROR(INDEX(Lists!$D$1:$D$7,MATCH(C1832,Lists!$A$1:$A$7,0)),0)))</f>
      </c>
    </row>
    <row r="1833" spans="1:10" x14ac:dyDescent="0.25">
      <c r="A1833" s="11"/>
      <c r="B1833" s="19"/>
      <c r="C1833" s="19"/>
      <c r="D1833" s="23"/>
      <c r="E1833" s="19"/>
      <c r="F1833" s="13">
        <f>IF(B1833="","",IFERROR(INDEX(Leases!$B$2:$B$101,MATCH(B1833,Leases!$A$2:$A$101,0)),""))</f>
      </c>
      <c r="G1833" s="16">
        <f>IF(A1833="","",MONTH(A1833))</f>
      </c>
      <c r="H1833" s="22">
        <f>IF(A1833="",0,IF(YEAR(A1833)&lt;&gt;Properties!$C$5,0,N(D1833)*IFERROR(INDEX(Lists!$B$1:$B$7,MATCH(C1833,Lists!$A$1:$A$7,0)),0)))</f>
      </c>
      <c r="I1833" s="22">
        <f>IF(A1833="",0,IF(YEAR(A1833)&lt;&gt;Properties!$C$5,0,N(D1833)*IFERROR(INDEX(Lists!$C$1:$C$7,MATCH(C1833,Lists!$A$1:$A$7,0)),0)))</f>
      </c>
      <c r="J1833" s="22">
        <f>IF(A1833="",0,IF(YEAR(A1833)&lt;&gt;Properties!$C$5,0,N(D1833)*IFERROR(INDEX(Lists!$D$1:$D$7,MATCH(C1833,Lists!$A$1:$A$7,0)),0)))</f>
      </c>
    </row>
    <row r="1834" spans="1:10" x14ac:dyDescent="0.25">
      <c r="A1834" s="11"/>
      <c r="B1834" s="19"/>
      <c r="C1834" s="19"/>
      <c r="D1834" s="23"/>
      <c r="E1834" s="19"/>
      <c r="F1834" s="13">
        <f>IF(B1834="","",IFERROR(INDEX(Leases!$B$2:$B$101,MATCH(B1834,Leases!$A$2:$A$101,0)),""))</f>
      </c>
      <c r="G1834" s="16">
        <f>IF(A1834="","",MONTH(A1834))</f>
      </c>
      <c r="H1834" s="22">
        <f>IF(A1834="",0,IF(YEAR(A1834)&lt;&gt;Properties!$C$5,0,N(D1834)*IFERROR(INDEX(Lists!$B$1:$B$7,MATCH(C1834,Lists!$A$1:$A$7,0)),0)))</f>
      </c>
      <c r="I1834" s="22">
        <f>IF(A1834="",0,IF(YEAR(A1834)&lt;&gt;Properties!$C$5,0,N(D1834)*IFERROR(INDEX(Lists!$C$1:$C$7,MATCH(C1834,Lists!$A$1:$A$7,0)),0)))</f>
      </c>
      <c r="J1834" s="22">
        <f>IF(A1834="",0,IF(YEAR(A1834)&lt;&gt;Properties!$C$5,0,N(D1834)*IFERROR(INDEX(Lists!$D$1:$D$7,MATCH(C1834,Lists!$A$1:$A$7,0)),0)))</f>
      </c>
    </row>
    <row r="1835" spans="1:10" x14ac:dyDescent="0.25">
      <c r="A1835" s="11"/>
      <c r="B1835" s="19"/>
      <c r="C1835" s="19"/>
      <c r="D1835" s="23"/>
      <c r="E1835" s="19"/>
      <c r="F1835" s="13">
        <f>IF(B1835="","",IFERROR(INDEX(Leases!$B$2:$B$101,MATCH(B1835,Leases!$A$2:$A$101,0)),""))</f>
      </c>
      <c r="G1835" s="16">
        <f>IF(A1835="","",MONTH(A1835))</f>
      </c>
      <c r="H1835" s="22">
        <f>IF(A1835="",0,IF(YEAR(A1835)&lt;&gt;Properties!$C$5,0,N(D1835)*IFERROR(INDEX(Lists!$B$1:$B$7,MATCH(C1835,Lists!$A$1:$A$7,0)),0)))</f>
      </c>
      <c r="I1835" s="22">
        <f>IF(A1835="",0,IF(YEAR(A1835)&lt;&gt;Properties!$C$5,0,N(D1835)*IFERROR(INDEX(Lists!$C$1:$C$7,MATCH(C1835,Lists!$A$1:$A$7,0)),0)))</f>
      </c>
      <c r="J1835" s="22">
        <f>IF(A1835="",0,IF(YEAR(A1835)&lt;&gt;Properties!$C$5,0,N(D1835)*IFERROR(INDEX(Lists!$D$1:$D$7,MATCH(C1835,Lists!$A$1:$A$7,0)),0)))</f>
      </c>
    </row>
    <row r="1836" spans="1:10" x14ac:dyDescent="0.25">
      <c r="A1836" s="11"/>
      <c r="B1836" s="19"/>
      <c r="C1836" s="19"/>
      <c r="D1836" s="23"/>
      <c r="E1836" s="19"/>
      <c r="F1836" s="13">
        <f>IF(B1836="","",IFERROR(INDEX(Leases!$B$2:$B$101,MATCH(B1836,Leases!$A$2:$A$101,0)),""))</f>
      </c>
      <c r="G1836" s="16">
        <f>IF(A1836="","",MONTH(A1836))</f>
      </c>
      <c r="H1836" s="22">
        <f>IF(A1836="",0,IF(YEAR(A1836)&lt;&gt;Properties!$C$5,0,N(D1836)*IFERROR(INDEX(Lists!$B$1:$B$7,MATCH(C1836,Lists!$A$1:$A$7,0)),0)))</f>
      </c>
      <c r="I1836" s="22">
        <f>IF(A1836="",0,IF(YEAR(A1836)&lt;&gt;Properties!$C$5,0,N(D1836)*IFERROR(INDEX(Lists!$C$1:$C$7,MATCH(C1836,Lists!$A$1:$A$7,0)),0)))</f>
      </c>
      <c r="J1836" s="22">
        <f>IF(A1836="",0,IF(YEAR(A1836)&lt;&gt;Properties!$C$5,0,N(D1836)*IFERROR(INDEX(Lists!$D$1:$D$7,MATCH(C1836,Lists!$A$1:$A$7,0)),0)))</f>
      </c>
    </row>
    <row r="1837" spans="1:10" x14ac:dyDescent="0.25">
      <c r="A1837" s="11"/>
      <c r="B1837" s="19"/>
      <c r="C1837" s="19"/>
      <c r="D1837" s="23"/>
      <c r="E1837" s="19"/>
      <c r="F1837" s="13">
        <f>IF(B1837="","",IFERROR(INDEX(Leases!$B$2:$B$101,MATCH(B1837,Leases!$A$2:$A$101,0)),""))</f>
      </c>
      <c r="G1837" s="16">
        <f>IF(A1837="","",MONTH(A1837))</f>
      </c>
      <c r="H1837" s="22">
        <f>IF(A1837="",0,IF(YEAR(A1837)&lt;&gt;Properties!$C$5,0,N(D1837)*IFERROR(INDEX(Lists!$B$1:$B$7,MATCH(C1837,Lists!$A$1:$A$7,0)),0)))</f>
      </c>
      <c r="I1837" s="22">
        <f>IF(A1837="",0,IF(YEAR(A1837)&lt;&gt;Properties!$C$5,0,N(D1837)*IFERROR(INDEX(Lists!$C$1:$C$7,MATCH(C1837,Lists!$A$1:$A$7,0)),0)))</f>
      </c>
      <c r="J1837" s="22">
        <f>IF(A1837="",0,IF(YEAR(A1837)&lt;&gt;Properties!$C$5,0,N(D1837)*IFERROR(INDEX(Lists!$D$1:$D$7,MATCH(C1837,Lists!$A$1:$A$7,0)),0)))</f>
      </c>
    </row>
    <row r="1838" spans="1:10" x14ac:dyDescent="0.25">
      <c r="A1838" s="11"/>
      <c r="B1838" s="19"/>
      <c r="C1838" s="19"/>
      <c r="D1838" s="23"/>
      <c r="E1838" s="19"/>
      <c r="F1838" s="13">
        <f>IF(B1838="","",IFERROR(INDEX(Leases!$B$2:$B$101,MATCH(B1838,Leases!$A$2:$A$101,0)),""))</f>
      </c>
      <c r="G1838" s="16">
        <f>IF(A1838="","",MONTH(A1838))</f>
      </c>
      <c r="H1838" s="22">
        <f>IF(A1838="",0,IF(YEAR(A1838)&lt;&gt;Properties!$C$5,0,N(D1838)*IFERROR(INDEX(Lists!$B$1:$B$7,MATCH(C1838,Lists!$A$1:$A$7,0)),0)))</f>
      </c>
      <c r="I1838" s="22">
        <f>IF(A1838="",0,IF(YEAR(A1838)&lt;&gt;Properties!$C$5,0,N(D1838)*IFERROR(INDEX(Lists!$C$1:$C$7,MATCH(C1838,Lists!$A$1:$A$7,0)),0)))</f>
      </c>
      <c r="J1838" s="22">
        <f>IF(A1838="",0,IF(YEAR(A1838)&lt;&gt;Properties!$C$5,0,N(D1838)*IFERROR(INDEX(Lists!$D$1:$D$7,MATCH(C1838,Lists!$A$1:$A$7,0)),0)))</f>
      </c>
    </row>
    <row r="1839" spans="1:10" x14ac:dyDescent="0.25">
      <c r="A1839" s="11"/>
      <c r="B1839" s="19"/>
      <c r="C1839" s="19"/>
      <c r="D1839" s="23"/>
      <c r="E1839" s="19"/>
      <c r="F1839" s="13">
        <f>IF(B1839="","",IFERROR(INDEX(Leases!$B$2:$B$101,MATCH(B1839,Leases!$A$2:$A$101,0)),""))</f>
      </c>
      <c r="G1839" s="16">
        <f>IF(A1839="","",MONTH(A1839))</f>
      </c>
      <c r="H1839" s="22">
        <f>IF(A1839="",0,IF(YEAR(A1839)&lt;&gt;Properties!$C$5,0,N(D1839)*IFERROR(INDEX(Lists!$B$1:$B$7,MATCH(C1839,Lists!$A$1:$A$7,0)),0)))</f>
      </c>
      <c r="I1839" s="22">
        <f>IF(A1839="",0,IF(YEAR(A1839)&lt;&gt;Properties!$C$5,0,N(D1839)*IFERROR(INDEX(Lists!$C$1:$C$7,MATCH(C1839,Lists!$A$1:$A$7,0)),0)))</f>
      </c>
      <c r="J1839" s="22">
        <f>IF(A1839="",0,IF(YEAR(A1839)&lt;&gt;Properties!$C$5,0,N(D1839)*IFERROR(INDEX(Lists!$D$1:$D$7,MATCH(C1839,Lists!$A$1:$A$7,0)),0)))</f>
      </c>
    </row>
    <row r="1840" spans="1:10" x14ac:dyDescent="0.25">
      <c r="A1840" s="11"/>
      <c r="B1840" s="19"/>
      <c r="C1840" s="19"/>
      <c r="D1840" s="23"/>
      <c r="E1840" s="19"/>
      <c r="F1840" s="13">
        <f>IF(B1840="","",IFERROR(INDEX(Leases!$B$2:$B$101,MATCH(B1840,Leases!$A$2:$A$101,0)),""))</f>
      </c>
      <c r="G1840" s="16">
        <f>IF(A1840="","",MONTH(A1840))</f>
      </c>
      <c r="H1840" s="22">
        <f>IF(A1840="",0,IF(YEAR(A1840)&lt;&gt;Properties!$C$5,0,N(D1840)*IFERROR(INDEX(Lists!$B$1:$B$7,MATCH(C1840,Lists!$A$1:$A$7,0)),0)))</f>
      </c>
      <c r="I1840" s="22">
        <f>IF(A1840="",0,IF(YEAR(A1840)&lt;&gt;Properties!$C$5,0,N(D1840)*IFERROR(INDEX(Lists!$C$1:$C$7,MATCH(C1840,Lists!$A$1:$A$7,0)),0)))</f>
      </c>
      <c r="J1840" s="22">
        <f>IF(A1840="",0,IF(YEAR(A1840)&lt;&gt;Properties!$C$5,0,N(D1840)*IFERROR(INDEX(Lists!$D$1:$D$7,MATCH(C1840,Lists!$A$1:$A$7,0)),0)))</f>
      </c>
    </row>
    <row r="1841" spans="1:10" x14ac:dyDescent="0.25">
      <c r="A1841" s="11"/>
      <c r="B1841" s="19"/>
      <c r="C1841" s="19"/>
      <c r="D1841" s="23"/>
      <c r="E1841" s="19"/>
      <c r="F1841" s="13">
        <f>IF(B1841="","",IFERROR(INDEX(Leases!$B$2:$B$101,MATCH(B1841,Leases!$A$2:$A$101,0)),""))</f>
      </c>
      <c r="G1841" s="16">
        <f>IF(A1841="","",MONTH(A1841))</f>
      </c>
      <c r="H1841" s="22">
        <f>IF(A1841="",0,IF(YEAR(A1841)&lt;&gt;Properties!$C$5,0,N(D1841)*IFERROR(INDEX(Lists!$B$1:$B$7,MATCH(C1841,Lists!$A$1:$A$7,0)),0)))</f>
      </c>
      <c r="I1841" s="22">
        <f>IF(A1841="",0,IF(YEAR(A1841)&lt;&gt;Properties!$C$5,0,N(D1841)*IFERROR(INDEX(Lists!$C$1:$C$7,MATCH(C1841,Lists!$A$1:$A$7,0)),0)))</f>
      </c>
      <c r="J1841" s="22">
        <f>IF(A1841="",0,IF(YEAR(A1841)&lt;&gt;Properties!$C$5,0,N(D1841)*IFERROR(INDEX(Lists!$D$1:$D$7,MATCH(C1841,Lists!$A$1:$A$7,0)),0)))</f>
      </c>
    </row>
    <row r="1842" spans="1:10" x14ac:dyDescent="0.25">
      <c r="A1842" s="11"/>
      <c r="B1842" s="19"/>
      <c r="C1842" s="19"/>
      <c r="D1842" s="23"/>
      <c r="E1842" s="19"/>
      <c r="F1842" s="13">
        <f>IF(B1842="","",IFERROR(INDEX(Leases!$B$2:$B$101,MATCH(B1842,Leases!$A$2:$A$101,0)),""))</f>
      </c>
      <c r="G1842" s="16">
        <f>IF(A1842="","",MONTH(A1842))</f>
      </c>
      <c r="H1842" s="22">
        <f>IF(A1842="",0,IF(YEAR(A1842)&lt;&gt;Properties!$C$5,0,N(D1842)*IFERROR(INDEX(Lists!$B$1:$B$7,MATCH(C1842,Lists!$A$1:$A$7,0)),0)))</f>
      </c>
      <c r="I1842" s="22">
        <f>IF(A1842="",0,IF(YEAR(A1842)&lt;&gt;Properties!$C$5,0,N(D1842)*IFERROR(INDEX(Lists!$C$1:$C$7,MATCH(C1842,Lists!$A$1:$A$7,0)),0)))</f>
      </c>
      <c r="J1842" s="22">
        <f>IF(A1842="",0,IF(YEAR(A1842)&lt;&gt;Properties!$C$5,0,N(D1842)*IFERROR(INDEX(Lists!$D$1:$D$7,MATCH(C1842,Lists!$A$1:$A$7,0)),0)))</f>
      </c>
    </row>
    <row r="1843" spans="1:10" x14ac:dyDescent="0.25">
      <c r="A1843" s="11"/>
      <c r="B1843" s="19"/>
      <c r="C1843" s="19"/>
      <c r="D1843" s="23"/>
      <c r="E1843" s="19"/>
      <c r="F1843" s="13">
        <f>IF(B1843="","",IFERROR(INDEX(Leases!$B$2:$B$101,MATCH(B1843,Leases!$A$2:$A$101,0)),""))</f>
      </c>
      <c r="G1843" s="16">
        <f>IF(A1843="","",MONTH(A1843))</f>
      </c>
      <c r="H1843" s="22">
        <f>IF(A1843="",0,IF(YEAR(A1843)&lt;&gt;Properties!$C$5,0,N(D1843)*IFERROR(INDEX(Lists!$B$1:$B$7,MATCH(C1843,Lists!$A$1:$A$7,0)),0)))</f>
      </c>
      <c r="I1843" s="22">
        <f>IF(A1843="",0,IF(YEAR(A1843)&lt;&gt;Properties!$C$5,0,N(D1843)*IFERROR(INDEX(Lists!$C$1:$C$7,MATCH(C1843,Lists!$A$1:$A$7,0)),0)))</f>
      </c>
      <c r="J1843" s="22">
        <f>IF(A1843="",0,IF(YEAR(A1843)&lt;&gt;Properties!$C$5,0,N(D1843)*IFERROR(INDEX(Lists!$D$1:$D$7,MATCH(C1843,Lists!$A$1:$A$7,0)),0)))</f>
      </c>
    </row>
    <row r="1844" spans="1:10" x14ac:dyDescent="0.25">
      <c r="A1844" s="11"/>
      <c r="B1844" s="19"/>
      <c r="C1844" s="19"/>
      <c r="D1844" s="23"/>
      <c r="E1844" s="19"/>
      <c r="F1844" s="13">
        <f>IF(B1844="","",IFERROR(INDEX(Leases!$B$2:$B$101,MATCH(B1844,Leases!$A$2:$A$101,0)),""))</f>
      </c>
      <c r="G1844" s="16">
        <f>IF(A1844="","",MONTH(A1844))</f>
      </c>
      <c r="H1844" s="22">
        <f>IF(A1844="",0,IF(YEAR(A1844)&lt;&gt;Properties!$C$5,0,N(D1844)*IFERROR(INDEX(Lists!$B$1:$B$7,MATCH(C1844,Lists!$A$1:$A$7,0)),0)))</f>
      </c>
      <c r="I1844" s="22">
        <f>IF(A1844="",0,IF(YEAR(A1844)&lt;&gt;Properties!$C$5,0,N(D1844)*IFERROR(INDEX(Lists!$C$1:$C$7,MATCH(C1844,Lists!$A$1:$A$7,0)),0)))</f>
      </c>
      <c r="J1844" s="22">
        <f>IF(A1844="",0,IF(YEAR(A1844)&lt;&gt;Properties!$C$5,0,N(D1844)*IFERROR(INDEX(Lists!$D$1:$D$7,MATCH(C1844,Lists!$A$1:$A$7,0)),0)))</f>
      </c>
    </row>
    <row r="1845" spans="1:10" x14ac:dyDescent="0.25">
      <c r="A1845" s="11"/>
      <c r="B1845" s="19"/>
      <c r="C1845" s="19"/>
      <c r="D1845" s="23"/>
      <c r="E1845" s="19"/>
      <c r="F1845" s="13">
        <f>IF(B1845="","",IFERROR(INDEX(Leases!$B$2:$B$101,MATCH(B1845,Leases!$A$2:$A$101,0)),""))</f>
      </c>
      <c r="G1845" s="16">
        <f>IF(A1845="","",MONTH(A1845))</f>
      </c>
      <c r="H1845" s="22">
        <f>IF(A1845="",0,IF(YEAR(A1845)&lt;&gt;Properties!$C$5,0,N(D1845)*IFERROR(INDEX(Lists!$B$1:$B$7,MATCH(C1845,Lists!$A$1:$A$7,0)),0)))</f>
      </c>
      <c r="I1845" s="22">
        <f>IF(A1845="",0,IF(YEAR(A1845)&lt;&gt;Properties!$C$5,0,N(D1845)*IFERROR(INDEX(Lists!$C$1:$C$7,MATCH(C1845,Lists!$A$1:$A$7,0)),0)))</f>
      </c>
      <c r="J1845" s="22">
        <f>IF(A1845="",0,IF(YEAR(A1845)&lt;&gt;Properties!$C$5,0,N(D1845)*IFERROR(INDEX(Lists!$D$1:$D$7,MATCH(C1845,Lists!$A$1:$A$7,0)),0)))</f>
      </c>
    </row>
    <row r="1846" spans="1:10" x14ac:dyDescent="0.25">
      <c r="A1846" s="11"/>
      <c r="B1846" s="19"/>
      <c r="C1846" s="19"/>
      <c r="D1846" s="23"/>
      <c r="E1846" s="19"/>
      <c r="F1846" s="13">
        <f>IF(B1846="","",IFERROR(INDEX(Leases!$B$2:$B$101,MATCH(B1846,Leases!$A$2:$A$101,0)),""))</f>
      </c>
      <c r="G1846" s="16">
        <f>IF(A1846="","",MONTH(A1846))</f>
      </c>
      <c r="H1846" s="22">
        <f>IF(A1846="",0,IF(YEAR(A1846)&lt;&gt;Properties!$C$5,0,N(D1846)*IFERROR(INDEX(Lists!$B$1:$B$7,MATCH(C1846,Lists!$A$1:$A$7,0)),0)))</f>
      </c>
      <c r="I1846" s="22">
        <f>IF(A1846="",0,IF(YEAR(A1846)&lt;&gt;Properties!$C$5,0,N(D1846)*IFERROR(INDEX(Lists!$C$1:$C$7,MATCH(C1846,Lists!$A$1:$A$7,0)),0)))</f>
      </c>
      <c r="J1846" s="22">
        <f>IF(A1846="",0,IF(YEAR(A1846)&lt;&gt;Properties!$C$5,0,N(D1846)*IFERROR(INDEX(Lists!$D$1:$D$7,MATCH(C1846,Lists!$A$1:$A$7,0)),0)))</f>
      </c>
    </row>
    <row r="1847" spans="1:10" x14ac:dyDescent="0.25">
      <c r="A1847" s="11"/>
      <c r="B1847" s="19"/>
      <c r="C1847" s="19"/>
      <c r="D1847" s="23"/>
      <c r="E1847" s="19"/>
      <c r="F1847" s="13">
        <f>IF(B1847="","",IFERROR(INDEX(Leases!$B$2:$B$101,MATCH(B1847,Leases!$A$2:$A$101,0)),""))</f>
      </c>
      <c r="G1847" s="16">
        <f>IF(A1847="","",MONTH(A1847))</f>
      </c>
      <c r="H1847" s="22">
        <f>IF(A1847="",0,IF(YEAR(A1847)&lt;&gt;Properties!$C$5,0,N(D1847)*IFERROR(INDEX(Lists!$B$1:$B$7,MATCH(C1847,Lists!$A$1:$A$7,0)),0)))</f>
      </c>
      <c r="I1847" s="22">
        <f>IF(A1847="",0,IF(YEAR(A1847)&lt;&gt;Properties!$C$5,0,N(D1847)*IFERROR(INDEX(Lists!$C$1:$C$7,MATCH(C1847,Lists!$A$1:$A$7,0)),0)))</f>
      </c>
      <c r="J1847" s="22">
        <f>IF(A1847="",0,IF(YEAR(A1847)&lt;&gt;Properties!$C$5,0,N(D1847)*IFERROR(INDEX(Lists!$D$1:$D$7,MATCH(C1847,Lists!$A$1:$A$7,0)),0)))</f>
      </c>
    </row>
    <row r="1848" spans="1:10" x14ac:dyDescent="0.25">
      <c r="A1848" s="11"/>
      <c r="B1848" s="19"/>
      <c r="C1848" s="19"/>
      <c r="D1848" s="23"/>
      <c r="E1848" s="19"/>
      <c r="F1848" s="13">
        <f>IF(B1848="","",IFERROR(INDEX(Leases!$B$2:$B$101,MATCH(B1848,Leases!$A$2:$A$101,0)),""))</f>
      </c>
      <c r="G1848" s="16">
        <f>IF(A1848="","",MONTH(A1848))</f>
      </c>
      <c r="H1848" s="22">
        <f>IF(A1848="",0,IF(YEAR(A1848)&lt;&gt;Properties!$C$5,0,N(D1848)*IFERROR(INDEX(Lists!$B$1:$B$7,MATCH(C1848,Lists!$A$1:$A$7,0)),0)))</f>
      </c>
      <c r="I1848" s="22">
        <f>IF(A1848="",0,IF(YEAR(A1848)&lt;&gt;Properties!$C$5,0,N(D1848)*IFERROR(INDEX(Lists!$C$1:$C$7,MATCH(C1848,Lists!$A$1:$A$7,0)),0)))</f>
      </c>
      <c r="J1848" s="22">
        <f>IF(A1848="",0,IF(YEAR(A1848)&lt;&gt;Properties!$C$5,0,N(D1848)*IFERROR(INDEX(Lists!$D$1:$D$7,MATCH(C1848,Lists!$A$1:$A$7,0)),0)))</f>
      </c>
    </row>
    <row r="1849" spans="1:10" x14ac:dyDescent="0.25">
      <c r="A1849" s="11"/>
      <c r="B1849" s="19"/>
      <c r="C1849" s="19"/>
      <c r="D1849" s="23"/>
      <c r="E1849" s="19"/>
      <c r="F1849" s="13">
        <f>IF(B1849="","",IFERROR(INDEX(Leases!$B$2:$B$101,MATCH(B1849,Leases!$A$2:$A$101,0)),""))</f>
      </c>
      <c r="G1849" s="16">
        <f>IF(A1849="","",MONTH(A1849))</f>
      </c>
      <c r="H1849" s="22">
        <f>IF(A1849="",0,IF(YEAR(A1849)&lt;&gt;Properties!$C$5,0,N(D1849)*IFERROR(INDEX(Lists!$B$1:$B$7,MATCH(C1849,Lists!$A$1:$A$7,0)),0)))</f>
      </c>
      <c r="I1849" s="22">
        <f>IF(A1849="",0,IF(YEAR(A1849)&lt;&gt;Properties!$C$5,0,N(D1849)*IFERROR(INDEX(Lists!$C$1:$C$7,MATCH(C1849,Lists!$A$1:$A$7,0)),0)))</f>
      </c>
      <c r="J1849" s="22">
        <f>IF(A1849="",0,IF(YEAR(A1849)&lt;&gt;Properties!$C$5,0,N(D1849)*IFERROR(INDEX(Lists!$D$1:$D$7,MATCH(C1849,Lists!$A$1:$A$7,0)),0)))</f>
      </c>
    </row>
    <row r="1850" spans="1:10" x14ac:dyDescent="0.25">
      <c r="A1850" s="11"/>
      <c r="B1850" s="19"/>
      <c r="C1850" s="19"/>
      <c r="D1850" s="23"/>
      <c r="E1850" s="19"/>
      <c r="F1850" s="13">
        <f>IF(B1850="","",IFERROR(INDEX(Leases!$B$2:$B$101,MATCH(B1850,Leases!$A$2:$A$101,0)),""))</f>
      </c>
      <c r="G1850" s="16">
        <f>IF(A1850="","",MONTH(A1850))</f>
      </c>
      <c r="H1850" s="22">
        <f>IF(A1850="",0,IF(YEAR(A1850)&lt;&gt;Properties!$C$5,0,N(D1850)*IFERROR(INDEX(Lists!$B$1:$B$7,MATCH(C1850,Lists!$A$1:$A$7,0)),0)))</f>
      </c>
      <c r="I1850" s="22">
        <f>IF(A1850="",0,IF(YEAR(A1850)&lt;&gt;Properties!$C$5,0,N(D1850)*IFERROR(INDEX(Lists!$C$1:$C$7,MATCH(C1850,Lists!$A$1:$A$7,0)),0)))</f>
      </c>
      <c r="J1850" s="22">
        <f>IF(A1850="",0,IF(YEAR(A1850)&lt;&gt;Properties!$C$5,0,N(D1850)*IFERROR(INDEX(Lists!$D$1:$D$7,MATCH(C1850,Lists!$A$1:$A$7,0)),0)))</f>
      </c>
    </row>
    <row r="1851" spans="1:10" x14ac:dyDescent="0.25">
      <c r="A1851" s="11"/>
      <c r="B1851" s="19"/>
      <c r="C1851" s="19"/>
      <c r="D1851" s="23"/>
      <c r="E1851" s="19"/>
      <c r="F1851" s="13">
        <f>IF(B1851="","",IFERROR(INDEX(Leases!$B$2:$B$101,MATCH(B1851,Leases!$A$2:$A$101,0)),""))</f>
      </c>
      <c r="G1851" s="16">
        <f>IF(A1851="","",MONTH(A1851))</f>
      </c>
      <c r="H1851" s="22">
        <f>IF(A1851="",0,IF(YEAR(A1851)&lt;&gt;Properties!$C$5,0,N(D1851)*IFERROR(INDEX(Lists!$B$1:$B$7,MATCH(C1851,Lists!$A$1:$A$7,0)),0)))</f>
      </c>
      <c r="I1851" s="22">
        <f>IF(A1851="",0,IF(YEAR(A1851)&lt;&gt;Properties!$C$5,0,N(D1851)*IFERROR(INDEX(Lists!$C$1:$C$7,MATCH(C1851,Lists!$A$1:$A$7,0)),0)))</f>
      </c>
      <c r="J1851" s="22">
        <f>IF(A1851="",0,IF(YEAR(A1851)&lt;&gt;Properties!$C$5,0,N(D1851)*IFERROR(INDEX(Lists!$D$1:$D$7,MATCH(C1851,Lists!$A$1:$A$7,0)),0)))</f>
      </c>
    </row>
    <row r="1852" spans="1:10" x14ac:dyDescent="0.25">
      <c r="A1852" s="11"/>
      <c r="B1852" s="19"/>
      <c r="C1852" s="19"/>
      <c r="D1852" s="23"/>
      <c r="E1852" s="19"/>
      <c r="F1852" s="13">
        <f>IF(B1852="","",IFERROR(INDEX(Leases!$B$2:$B$101,MATCH(B1852,Leases!$A$2:$A$101,0)),""))</f>
      </c>
      <c r="G1852" s="16">
        <f>IF(A1852="","",MONTH(A1852))</f>
      </c>
      <c r="H1852" s="22">
        <f>IF(A1852="",0,IF(YEAR(A1852)&lt;&gt;Properties!$C$5,0,N(D1852)*IFERROR(INDEX(Lists!$B$1:$B$7,MATCH(C1852,Lists!$A$1:$A$7,0)),0)))</f>
      </c>
      <c r="I1852" s="22">
        <f>IF(A1852="",0,IF(YEAR(A1852)&lt;&gt;Properties!$C$5,0,N(D1852)*IFERROR(INDEX(Lists!$C$1:$C$7,MATCH(C1852,Lists!$A$1:$A$7,0)),0)))</f>
      </c>
      <c r="J1852" s="22">
        <f>IF(A1852="",0,IF(YEAR(A1852)&lt;&gt;Properties!$C$5,0,N(D1852)*IFERROR(INDEX(Lists!$D$1:$D$7,MATCH(C1852,Lists!$A$1:$A$7,0)),0)))</f>
      </c>
    </row>
    <row r="1853" spans="1:10" x14ac:dyDescent="0.25">
      <c r="A1853" s="11"/>
      <c r="B1853" s="19"/>
      <c r="C1853" s="19"/>
      <c r="D1853" s="23"/>
      <c r="E1853" s="19"/>
      <c r="F1853" s="13">
        <f>IF(B1853="","",IFERROR(INDEX(Leases!$B$2:$B$101,MATCH(B1853,Leases!$A$2:$A$101,0)),""))</f>
      </c>
      <c r="G1853" s="16">
        <f>IF(A1853="","",MONTH(A1853))</f>
      </c>
      <c r="H1853" s="22">
        <f>IF(A1853="",0,IF(YEAR(A1853)&lt;&gt;Properties!$C$5,0,N(D1853)*IFERROR(INDEX(Lists!$B$1:$B$7,MATCH(C1853,Lists!$A$1:$A$7,0)),0)))</f>
      </c>
      <c r="I1853" s="22">
        <f>IF(A1853="",0,IF(YEAR(A1853)&lt;&gt;Properties!$C$5,0,N(D1853)*IFERROR(INDEX(Lists!$C$1:$C$7,MATCH(C1853,Lists!$A$1:$A$7,0)),0)))</f>
      </c>
      <c r="J1853" s="22">
        <f>IF(A1853="",0,IF(YEAR(A1853)&lt;&gt;Properties!$C$5,0,N(D1853)*IFERROR(INDEX(Lists!$D$1:$D$7,MATCH(C1853,Lists!$A$1:$A$7,0)),0)))</f>
      </c>
    </row>
    <row r="1854" spans="1:10" x14ac:dyDescent="0.25">
      <c r="A1854" s="11"/>
      <c r="B1854" s="19"/>
      <c r="C1854" s="19"/>
      <c r="D1854" s="23"/>
      <c r="E1854" s="19"/>
      <c r="F1854" s="13">
        <f>IF(B1854="","",IFERROR(INDEX(Leases!$B$2:$B$101,MATCH(B1854,Leases!$A$2:$A$101,0)),""))</f>
      </c>
      <c r="G1854" s="16">
        <f>IF(A1854="","",MONTH(A1854))</f>
      </c>
      <c r="H1854" s="22">
        <f>IF(A1854="",0,IF(YEAR(A1854)&lt;&gt;Properties!$C$5,0,N(D1854)*IFERROR(INDEX(Lists!$B$1:$B$7,MATCH(C1854,Lists!$A$1:$A$7,0)),0)))</f>
      </c>
      <c r="I1854" s="22">
        <f>IF(A1854="",0,IF(YEAR(A1854)&lt;&gt;Properties!$C$5,0,N(D1854)*IFERROR(INDEX(Lists!$C$1:$C$7,MATCH(C1854,Lists!$A$1:$A$7,0)),0)))</f>
      </c>
      <c r="J1854" s="22">
        <f>IF(A1854="",0,IF(YEAR(A1854)&lt;&gt;Properties!$C$5,0,N(D1854)*IFERROR(INDEX(Lists!$D$1:$D$7,MATCH(C1854,Lists!$A$1:$A$7,0)),0)))</f>
      </c>
    </row>
    <row r="1855" spans="1:10" x14ac:dyDescent="0.25">
      <c r="A1855" s="11"/>
      <c r="B1855" s="19"/>
      <c r="C1855" s="19"/>
      <c r="D1855" s="23"/>
      <c r="E1855" s="19"/>
      <c r="F1855" s="13">
        <f>IF(B1855="","",IFERROR(INDEX(Leases!$B$2:$B$101,MATCH(B1855,Leases!$A$2:$A$101,0)),""))</f>
      </c>
      <c r="G1855" s="16">
        <f>IF(A1855="","",MONTH(A1855))</f>
      </c>
      <c r="H1855" s="22">
        <f>IF(A1855="",0,IF(YEAR(A1855)&lt;&gt;Properties!$C$5,0,N(D1855)*IFERROR(INDEX(Lists!$B$1:$B$7,MATCH(C1855,Lists!$A$1:$A$7,0)),0)))</f>
      </c>
      <c r="I1855" s="22">
        <f>IF(A1855="",0,IF(YEAR(A1855)&lt;&gt;Properties!$C$5,0,N(D1855)*IFERROR(INDEX(Lists!$C$1:$C$7,MATCH(C1855,Lists!$A$1:$A$7,0)),0)))</f>
      </c>
      <c r="J1855" s="22">
        <f>IF(A1855="",0,IF(YEAR(A1855)&lt;&gt;Properties!$C$5,0,N(D1855)*IFERROR(INDEX(Lists!$D$1:$D$7,MATCH(C1855,Lists!$A$1:$A$7,0)),0)))</f>
      </c>
    </row>
    <row r="1856" spans="1:10" x14ac:dyDescent="0.25">
      <c r="A1856" s="11"/>
      <c r="B1856" s="19"/>
      <c r="C1856" s="19"/>
      <c r="D1856" s="23"/>
      <c r="E1856" s="19"/>
      <c r="F1856" s="13">
        <f>IF(B1856="","",IFERROR(INDEX(Leases!$B$2:$B$101,MATCH(B1856,Leases!$A$2:$A$101,0)),""))</f>
      </c>
      <c r="G1856" s="16">
        <f>IF(A1856="","",MONTH(A1856))</f>
      </c>
      <c r="H1856" s="22">
        <f>IF(A1856="",0,IF(YEAR(A1856)&lt;&gt;Properties!$C$5,0,N(D1856)*IFERROR(INDEX(Lists!$B$1:$B$7,MATCH(C1856,Lists!$A$1:$A$7,0)),0)))</f>
      </c>
      <c r="I1856" s="22">
        <f>IF(A1856="",0,IF(YEAR(A1856)&lt;&gt;Properties!$C$5,0,N(D1856)*IFERROR(INDEX(Lists!$C$1:$C$7,MATCH(C1856,Lists!$A$1:$A$7,0)),0)))</f>
      </c>
      <c r="J1856" s="22">
        <f>IF(A1856="",0,IF(YEAR(A1856)&lt;&gt;Properties!$C$5,0,N(D1856)*IFERROR(INDEX(Lists!$D$1:$D$7,MATCH(C1856,Lists!$A$1:$A$7,0)),0)))</f>
      </c>
    </row>
    <row r="1857" spans="1:10" x14ac:dyDescent="0.25">
      <c r="A1857" s="11"/>
      <c r="B1857" s="19"/>
      <c r="C1857" s="19"/>
      <c r="D1857" s="23"/>
      <c r="E1857" s="19"/>
      <c r="F1857" s="13">
        <f>IF(B1857="","",IFERROR(INDEX(Leases!$B$2:$B$101,MATCH(B1857,Leases!$A$2:$A$101,0)),""))</f>
      </c>
      <c r="G1857" s="16">
        <f>IF(A1857="","",MONTH(A1857))</f>
      </c>
      <c r="H1857" s="22">
        <f>IF(A1857="",0,IF(YEAR(A1857)&lt;&gt;Properties!$C$5,0,N(D1857)*IFERROR(INDEX(Lists!$B$1:$B$7,MATCH(C1857,Lists!$A$1:$A$7,0)),0)))</f>
      </c>
      <c r="I1857" s="22">
        <f>IF(A1857="",0,IF(YEAR(A1857)&lt;&gt;Properties!$C$5,0,N(D1857)*IFERROR(INDEX(Lists!$C$1:$C$7,MATCH(C1857,Lists!$A$1:$A$7,0)),0)))</f>
      </c>
      <c r="J1857" s="22">
        <f>IF(A1857="",0,IF(YEAR(A1857)&lt;&gt;Properties!$C$5,0,N(D1857)*IFERROR(INDEX(Lists!$D$1:$D$7,MATCH(C1857,Lists!$A$1:$A$7,0)),0)))</f>
      </c>
    </row>
    <row r="1858" spans="1:10" x14ac:dyDescent="0.25">
      <c r="A1858" s="11"/>
      <c r="B1858" s="19"/>
      <c r="C1858" s="19"/>
      <c r="D1858" s="23"/>
      <c r="E1858" s="19"/>
      <c r="F1858" s="13">
        <f>IF(B1858="","",IFERROR(INDEX(Leases!$B$2:$B$101,MATCH(B1858,Leases!$A$2:$A$101,0)),""))</f>
      </c>
      <c r="G1858" s="16">
        <f>IF(A1858="","",MONTH(A1858))</f>
      </c>
      <c r="H1858" s="22">
        <f>IF(A1858="",0,IF(YEAR(A1858)&lt;&gt;Properties!$C$5,0,N(D1858)*IFERROR(INDEX(Lists!$B$1:$B$7,MATCH(C1858,Lists!$A$1:$A$7,0)),0)))</f>
      </c>
      <c r="I1858" s="22">
        <f>IF(A1858="",0,IF(YEAR(A1858)&lt;&gt;Properties!$C$5,0,N(D1858)*IFERROR(INDEX(Lists!$C$1:$C$7,MATCH(C1858,Lists!$A$1:$A$7,0)),0)))</f>
      </c>
      <c r="J1858" s="22">
        <f>IF(A1858="",0,IF(YEAR(A1858)&lt;&gt;Properties!$C$5,0,N(D1858)*IFERROR(INDEX(Lists!$D$1:$D$7,MATCH(C1858,Lists!$A$1:$A$7,0)),0)))</f>
      </c>
    </row>
    <row r="1859" spans="1:10" x14ac:dyDescent="0.25">
      <c r="A1859" s="11"/>
      <c r="B1859" s="19"/>
      <c r="C1859" s="19"/>
      <c r="D1859" s="23"/>
      <c r="E1859" s="19"/>
      <c r="F1859" s="13">
        <f>IF(B1859="","",IFERROR(INDEX(Leases!$B$2:$B$101,MATCH(B1859,Leases!$A$2:$A$101,0)),""))</f>
      </c>
      <c r="G1859" s="16">
        <f>IF(A1859="","",MONTH(A1859))</f>
      </c>
      <c r="H1859" s="22">
        <f>IF(A1859="",0,IF(YEAR(A1859)&lt;&gt;Properties!$C$5,0,N(D1859)*IFERROR(INDEX(Lists!$B$1:$B$7,MATCH(C1859,Lists!$A$1:$A$7,0)),0)))</f>
      </c>
      <c r="I1859" s="22">
        <f>IF(A1859="",0,IF(YEAR(A1859)&lt;&gt;Properties!$C$5,0,N(D1859)*IFERROR(INDEX(Lists!$C$1:$C$7,MATCH(C1859,Lists!$A$1:$A$7,0)),0)))</f>
      </c>
      <c r="J1859" s="22">
        <f>IF(A1859="",0,IF(YEAR(A1859)&lt;&gt;Properties!$C$5,0,N(D1859)*IFERROR(INDEX(Lists!$D$1:$D$7,MATCH(C1859,Lists!$A$1:$A$7,0)),0)))</f>
      </c>
    </row>
    <row r="1860" spans="1:10" x14ac:dyDescent="0.25">
      <c r="A1860" s="11"/>
      <c r="B1860" s="19"/>
      <c r="C1860" s="19"/>
      <c r="D1860" s="23"/>
      <c r="E1860" s="19"/>
      <c r="F1860" s="13">
        <f>IF(B1860="","",IFERROR(INDEX(Leases!$B$2:$B$101,MATCH(B1860,Leases!$A$2:$A$101,0)),""))</f>
      </c>
      <c r="G1860" s="16">
        <f>IF(A1860="","",MONTH(A1860))</f>
      </c>
      <c r="H1860" s="22">
        <f>IF(A1860="",0,IF(YEAR(A1860)&lt;&gt;Properties!$C$5,0,N(D1860)*IFERROR(INDEX(Lists!$B$1:$B$7,MATCH(C1860,Lists!$A$1:$A$7,0)),0)))</f>
      </c>
      <c r="I1860" s="22">
        <f>IF(A1860="",0,IF(YEAR(A1860)&lt;&gt;Properties!$C$5,0,N(D1860)*IFERROR(INDEX(Lists!$C$1:$C$7,MATCH(C1860,Lists!$A$1:$A$7,0)),0)))</f>
      </c>
      <c r="J1860" s="22">
        <f>IF(A1860="",0,IF(YEAR(A1860)&lt;&gt;Properties!$C$5,0,N(D1860)*IFERROR(INDEX(Lists!$D$1:$D$7,MATCH(C1860,Lists!$A$1:$A$7,0)),0)))</f>
      </c>
    </row>
    <row r="1861" spans="1:10" x14ac:dyDescent="0.25">
      <c r="A1861" s="11"/>
      <c r="B1861" s="19"/>
      <c r="C1861" s="19"/>
      <c r="D1861" s="23"/>
      <c r="E1861" s="19"/>
      <c r="F1861" s="13">
        <f>IF(B1861="","",IFERROR(INDEX(Leases!$B$2:$B$101,MATCH(B1861,Leases!$A$2:$A$101,0)),""))</f>
      </c>
      <c r="G1861" s="16">
        <f>IF(A1861="","",MONTH(A1861))</f>
      </c>
      <c r="H1861" s="22">
        <f>IF(A1861="",0,IF(YEAR(A1861)&lt;&gt;Properties!$C$5,0,N(D1861)*IFERROR(INDEX(Lists!$B$1:$B$7,MATCH(C1861,Lists!$A$1:$A$7,0)),0)))</f>
      </c>
      <c r="I1861" s="22">
        <f>IF(A1861="",0,IF(YEAR(A1861)&lt;&gt;Properties!$C$5,0,N(D1861)*IFERROR(INDEX(Lists!$C$1:$C$7,MATCH(C1861,Lists!$A$1:$A$7,0)),0)))</f>
      </c>
      <c r="J1861" s="22">
        <f>IF(A1861="",0,IF(YEAR(A1861)&lt;&gt;Properties!$C$5,0,N(D1861)*IFERROR(INDEX(Lists!$D$1:$D$7,MATCH(C1861,Lists!$A$1:$A$7,0)),0)))</f>
      </c>
    </row>
    <row r="1862" spans="1:10" x14ac:dyDescent="0.25">
      <c r="A1862" s="11"/>
      <c r="B1862" s="19"/>
      <c r="C1862" s="19"/>
      <c r="D1862" s="23"/>
      <c r="E1862" s="19"/>
      <c r="F1862" s="13">
        <f>IF(B1862="","",IFERROR(INDEX(Leases!$B$2:$B$101,MATCH(B1862,Leases!$A$2:$A$101,0)),""))</f>
      </c>
      <c r="G1862" s="16">
        <f>IF(A1862="","",MONTH(A1862))</f>
      </c>
      <c r="H1862" s="22">
        <f>IF(A1862="",0,IF(YEAR(A1862)&lt;&gt;Properties!$C$5,0,N(D1862)*IFERROR(INDEX(Lists!$B$1:$B$7,MATCH(C1862,Lists!$A$1:$A$7,0)),0)))</f>
      </c>
      <c r="I1862" s="22">
        <f>IF(A1862="",0,IF(YEAR(A1862)&lt;&gt;Properties!$C$5,0,N(D1862)*IFERROR(INDEX(Lists!$C$1:$C$7,MATCH(C1862,Lists!$A$1:$A$7,0)),0)))</f>
      </c>
      <c r="J1862" s="22">
        <f>IF(A1862="",0,IF(YEAR(A1862)&lt;&gt;Properties!$C$5,0,N(D1862)*IFERROR(INDEX(Lists!$D$1:$D$7,MATCH(C1862,Lists!$A$1:$A$7,0)),0)))</f>
      </c>
    </row>
    <row r="1863" spans="1:10" x14ac:dyDescent="0.25">
      <c r="A1863" s="11"/>
      <c r="B1863" s="19"/>
      <c r="C1863" s="19"/>
      <c r="D1863" s="23"/>
      <c r="E1863" s="19"/>
      <c r="F1863" s="13">
        <f>IF(B1863="","",IFERROR(INDEX(Leases!$B$2:$B$101,MATCH(B1863,Leases!$A$2:$A$101,0)),""))</f>
      </c>
      <c r="G1863" s="16">
        <f>IF(A1863="","",MONTH(A1863))</f>
      </c>
      <c r="H1863" s="22">
        <f>IF(A1863="",0,IF(YEAR(A1863)&lt;&gt;Properties!$C$5,0,N(D1863)*IFERROR(INDEX(Lists!$B$1:$B$7,MATCH(C1863,Lists!$A$1:$A$7,0)),0)))</f>
      </c>
      <c r="I1863" s="22">
        <f>IF(A1863="",0,IF(YEAR(A1863)&lt;&gt;Properties!$C$5,0,N(D1863)*IFERROR(INDEX(Lists!$C$1:$C$7,MATCH(C1863,Lists!$A$1:$A$7,0)),0)))</f>
      </c>
      <c r="J1863" s="22">
        <f>IF(A1863="",0,IF(YEAR(A1863)&lt;&gt;Properties!$C$5,0,N(D1863)*IFERROR(INDEX(Lists!$D$1:$D$7,MATCH(C1863,Lists!$A$1:$A$7,0)),0)))</f>
      </c>
    </row>
    <row r="1864" spans="1:10" x14ac:dyDescent="0.25">
      <c r="A1864" s="11"/>
      <c r="B1864" s="19"/>
      <c r="C1864" s="19"/>
      <c r="D1864" s="23"/>
      <c r="E1864" s="19"/>
      <c r="F1864" s="13">
        <f>IF(B1864="","",IFERROR(INDEX(Leases!$B$2:$B$101,MATCH(B1864,Leases!$A$2:$A$101,0)),""))</f>
      </c>
      <c r="G1864" s="16">
        <f>IF(A1864="","",MONTH(A1864))</f>
      </c>
      <c r="H1864" s="22">
        <f>IF(A1864="",0,IF(YEAR(A1864)&lt;&gt;Properties!$C$5,0,N(D1864)*IFERROR(INDEX(Lists!$B$1:$B$7,MATCH(C1864,Lists!$A$1:$A$7,0)),0)))</f>
      </c>
      <c r="I1864" s="22">
        <f>IF(A1864="",0,IF(YEAR(A1864)&lt;&gt;Properties!$C$5,0,N(D1864)*IFERROR(INDEX(Lists!$C$1:$C$7,MATCH(C1864,Lists!$A$1:$A$7,0)),0)))</f>
      </c>
      <c r="J1864" s="22">
        <f>IF(A1864="",0,IF(YEAR(A1864)&lt;&gt;Properties!$C$5,0,N(D1864)*IFERROR(INDEX(Lists!$D$1:$D$7,MATCH(C1864,Lists!$A$1:$A$7,0)),0)))</f>
      </c>
    </row>
    <row r="1865" spans="1:10" x14ac:dyDescent="0.25">
      <c r="A1865" s="11"/>
      <c r="B1865" s="19"/>
      <c r="C1865" s="19"/>
      <c r="D1865" s="23"/>
      <c r="E1865" s="19"/>
      <c r="F1865" s="13">
        <f>IF(B1865="","",IFERROR(INDEX(Leases!$B$2:$B$101,MATCH(B1865,Leases!$A$2:$A$101,0)),""))</f>
      </c>
      <c r="G1865" s="16">
        <f>IF(A1865="","",MONTH(A1865))</f>
      </c>
      <c r="H1865" s="22">
        <f>IF(A1865="",0,IF(YEAR(A1865)&lt;&gt;Properties!$C$5,0,N(D1865)*IFERROR(INDEX(Lists!$B$1:$B$7,MATCH(C1865,Lists!$A$1:$A$7,0)),0)))</f>
      </c>
      <c r="I1865" s="22">
        <f>IF(A1865="",0,IF(YEAR(A1865)&lt;&gt;Properties!$C$5,0,N(D1865)*IFERROR(INDEX(Lists!$C$1:$C$7,MATCH(C1865,Lists!$A$1:$A$7,0)),0)))</f>
      </c>
      <c r="J1865" s="22">
        <f>IF(A1865="",0,IF(YEAR(A1865)&lt;&gt;Properties!$C$5,0,N(D1865)*IFERROR(INDEX(Lists!$D$1:$D$7,MATCH(C1865,Lists!$A$1:$A$7,0)),0)))</f>
      </c>
    </row>
    <row r="1866" spans="1:10" x14ac:dyDescent="0.25">
      <c r="A1866" s="11"/>
      <c r="B1866" s="19"/>
      <c r="C1866" s="19"/>
      <c r="D1866" s="23"/>
      <c r="E1866" s="19"/>
      <c r="F1866" s="13">
        <f>IF(B1866="","",IFERROR(INDEX(Leases!$B$2:$B$101,MATCH(B1866,Leases!$A$2:$A$101,0)),""))</f>
      </c>
      <c r="G1866" s="16">
        <f>IF(A1866="","",MONTH(A1866))</f>
      </c>
      <c r="H1866" s="22">
        <f>IF(A1866="",0,IF(YEAR(A1866)&lt;&gt;Properties!$C$5,0,N(D1866)*IFERROR(INDEX(Lists!$B$1:$B$7,MATCH(C1866,Lists!$A$1:$A$7,0)),0)))</f>
      </c>
      <c r="I1866" s="22">
        <f>IF(A1866="",0,IF(YEAR(A1866)&lt;&gt;Properties!$C$5,0,N(D1866)*IFERROR(INDEX(Lists!$C$1:$C$7,MATCH(C1866,Lists!$A$1:$A$7,0)),0)))</f>
      </c>
      <c r="J1866" s="22">
        <f>IF(A1866="",0,IF(YEAR(A1866)&lt;&gt;Properties!$C$5,0,N(D1866)*IFERROR(INDEX(Lists!$D$1:$D$7,MATCH(C1866,Lists!$A$1:$A$7,0)),0)))</f>
      </c>
    </row>
    <row r="1867" spans="1:10" x14ac:dyDescent="0.25">
      <c r="A1867" s="11"/>
      <c r="B1867" s="19"/>
      <c r="C1867" s="19"/>
      <c r="D1867" s="23"/>
      <c r="E1867" s="19"/>
      <c r="F1867" s="13">
        <f>IF(B1867="","",IFERROR(INDEX(Leases!$B$2:$B$101,MATCH(B1867,Leases!$A$2:$A$101,0)),""))</f>
      </c>
      <c r="G1867" s="16">
        <f>IF(A1867="","",MONTH(A1867))</f>
      </c>
      <c r="H1867" s="22">
        <f>IF(A1867="",0,IF(YEAR(A1867)&lt;&gt;Properties!$C$5,0,N(D1867)*IFERROR(INDEX(Lists!$B$1:$B$7,MATCH(C1867,Lists!$A$1:$A$7,0)),0)))</f>
      </c>
      <c r="I1867" s="22">
        <f>IF(A1867="",0,IF(YEAR(A1867)&lt;&gt;Properties!$C$5,0,N(D1867)*IFERROR(INDEX(Lists!$C$1:$C$7,MATCH(C1867,Lists!$A$1:$A$7,0)),0)))</f>
      </c>
      <c r="J1867" s="22">
        <f>IF(A1867="",0,IF(YEAR(A1867)&lt;&gt;Properties!$C$5,0,N(D1867)*IFERROR(INDEX(Lists!$D$1:$D$7,MATCH(C1867,Lists!$A$1:$A$7,0)),0)))</f>
      </c>
    </row>
    <row r="1868" spans="1:10" x14ac:dyDescent="0.25">
      <c r="A1868" s="11"/>
      <c r="B1868" s="19"/>
      <c r="C1868" s="19"/>
      <c r="D1868" s="23"/>
      <c r="E1868" s="19"/>
      <c r="F1868" s="13">
        <f>IF(B1868="","",IFERROR(INDEX(Leases!$B$2:$B$101,MATCH(B1868,Leases!$A$2:$A$101,0)),""))</f>
      </c>
      <c r="G1868" s="16">
        <f>IF(A1868="","",MONTH(A1868))</f>
      </c>
      <c r="H1868" s="22">
        <f>IF(A1868="",0,IF(YEAR(A1868)&lt;&gt;Properties!$C$5,0,N(D1868)*IFERROR(INDEX(Lists!$B$1:$B$7,MATCH(C1868,Lists!$A$1:$A$7,0)),0)))</f>
      </c>
      <c r="I1868" s="22">
        <f>IF(A1868="",0,IF(YEAR(A1868)&lt;&gt;Properties!$C$5,0,N(D1868)*IFERROR(INDEX(Lists!$C$1:$C$7,MATCH(C1868,Lists!$A$1:$A$7,0)),0)))</f>
      </c>
      <c r="J1868" s="22">
        <f>IF(A1868="",0,IF(YEAR(A1868)&lt;&gt;Properties!$C$5,0,N(D1868)*IFERROR(INDEX(Lists!$D$1:$D$7,MATCH(C1868,Lists!$A$1:$A$7,0)),0)))</f>
      </c>
    </row>
    <row r="1869" spans="1:10" x14ac:dyDescent="0.25">
      <c r="A1869" s="11"/>
      <c r="B1869" s="19"/>
      <c r="C1869" s="19"/>
      <c r="D1869" s="23"/>
      <c r="E1869" s="19"/>
      <c r="F1869" s="13">
        <f>IF(B1869="","",IFERROR(INDEX(Leases!$B$2:$B$101,MATCH(B1869,Leases!$A$2:$A$101,0)),""))</f>
      </c>
      <c r="G1869" s="16">
        <f>IF(A1869="","",MONTH(A1869))</f>
      </c>
      <c r="H1869" s="22">
        <f>IF(A1869="",0,IF(YEAR(A1869)&lt;&gt;Properties!$C$5,0,N(D1869)*IFERROR(INDEX(Lists!$B$1:$B$7,MATCH(C1869,Lists!$A$1:$A$7,0)),0)))</f>
      </c>
      <c r="I1869" s="22">
        <f>IF(A1869="",0,IF(YEAR(A1869)&lt;&gt;Properties!$C$5,0,N(D1869)*IFERROR(INDEX(Lists!$C$1:$C$7,MATCH(C1869,Lists!$A$1:$A$7,0)),0)))</f>
      </c>
      <c r="J1869" s="22">
        <f>IF(A1869="",0,IF(YEAR(A1869)&lt;&gt;Properties!$C$5,0,N(D1869)*IFERROR(INDEX(Lists!$D$1:$D$7,MATCH(C1869,Lists!$A$1:$A$7,0)),0)))</f>
      </c>
    </row>
    <row r="1870" spans="1:10" x14ac:dyDescent="0.25">
      <c r="A1870" s="11"/>
      <c r="B1870" s="19"/>
      <c r="C1870" s="19"/>
      <c r="D1870" s="23"/>
      <c r="E1870" s="19"/>
      <c r="F1870" s="13">
        <f>IF(B1870="","",IFERROR(INDEX(Leases!$B$2:$B$101,MATCH(B1870,Leases!$A$2:$A$101,0)),""))</f>
      </c>
      <c r="G1870" s="16">
        <f>IF(A1870="","",MONTH(A1870))</f>
      </c>
      <c r="H1870" s="22">
        <f>IF(A1870="",0,IF(YEAR(A1870)&lt;&gt;Properties!$C$5,0,N(D1870)*IFERROR(INDEX(Lists!$B$1:$B$7,MATCH(C1870,Lists!$A$1:$A$7,0)),0)))</f>
      </c>
      <c r="I1870" s="22">
        <f>IF(A1870="",0,IF(YEAR(A1870)&lt;&gt;Properties!$C$5,0,N(D1870)*IFERROR(INDEX(Lists!$C$1:$C$7,MATCH(C1870,Lists!$A$1:$A$7,0)),0)))</f>
      </c>
      <c r="J1870" s="22">
        <f>IF(A1870="",0,IF(YEAR(A1870)&lt;&gt;Properties!$C$5,0,N(D1870)*IFERROR(INDEX(Lists!$D$1:$D$7,MATCH(C1870,Lists!$A$1:$A$7,0)),0)))</f>
      </c>
    </row>
    <row r="1871" spans="1:10" x14ac:dyDescent="0.25">
      <c r="A1871" s="11"/>
      <c r="B1871" s="19"/>
      <c r="C1871" s="19"/>
      <c r="D1871" s="23"/>
      <c r="E1871" s="19"/>
      <c r="F1871" s="13">
        <f>IF(B1871="","",IFERROR(INDEX(Leases!$B$2:$B$101,MATCH(B1871,Leases!$A$2:$A$101,0)),""))</f>
      </c>
      <c r="G1871" s="16">
        <f>IF(A1871="","",MONTH(A1871))</f>
      </c>
      <c r="H1871" s="22">
        <f>IF(A1871="",0,IF(YEAR(A1871)&lt;&gt;Properties!$C$5,0,N(D1871)*IFERROR(INDEX(Lists!$B$1:$B$7,MATCH(C1871,Lists!$A$1:$A$7,0)),0)))</f>
      </c>
      <c r="I1871" s="22">
        <f>IF(A1871="",0,IF(YEAR(A1871)&lt;&gt;Properties!$C$5,0,N(D1871)*IFERROR(INDEX(Lists!$C$1:$C$7,MATCH(C1871,Lists!$A$1:$A$7,0)),0)))</f>
      </c>
      <c r="J1871" s="22">
        <f>IF(A1871="",0,IF(YEAR(A1871)&lt;&gt;Properties!$C$5,0,N(D1871)*IFERROR(INDEX(Lists!$D$1:$D$7,MATCH(C1871,Lists!$A$1:$A$7,0)),0)))</f>
      </c>
    </row>
    <row r="1872" spans="1:10" x14ac:dyDescent="0.25">
      <c r="A1872" s="11"/>
      <c r="B1872" s="19"/>
      <c r="C1872" s="19"/>
      <c r="D1872" s="23"/>
      <c r="E1872" s="19"/>
      <c r="F1872" s="13">
        <f>IF(B1872="","",IFERROR(INDEX(Leases!$B$2:$B$101,MATCH(B1872,Leases!$A$2:$A$101,0)),""))</f>
      </c>
      <c r="G1872" s="16">
        <f>IF(A1872="","",MONTH(A1872))</f>
      </c>
      <c r="H1872" s="22">
        <f>IF(A1872="",0,IF(YEAR(A1872)&lt;&gt;Properties!$C$5,0,N(D1872)*IFERROR(INDEX(Lists!$B$1:$B$7,MATCH(C1872,Lists!$A$1:$A$7,0)),0)))</f>
      </c>
      <c r="I1872" s="22">
        <f>IF(A1872="",0,IF(YEAR(A1872)&lt;&gt;Properties!$C$5,0,N(D1872)*IFERROR(INDEX(Lists!$C$1:$C$7,MATCH(C1872,Lists!$A$1:$A$7,0)),0)))</f>
      </c>
      <c r="J1872" s="22">
        <f>IF(A1872="",0,IF(YEAR(A1872)&lt;&gt;Properties!$C$5,0,N(D1872)*IFERROR(INDEX(Lists!$D$1:$D$7,MATCH(C1872,Lists!$A$1:$A$7,0)),0)))</f>
      </c>
    </row>
    <row r="1873" spans="1:10" x14ac:dyDescent="0.25">
      <c r="A1873" s="11"/>
      <c r="B1873" s="19"/>
      <c r="C1873" s="19"/>
      <c r="D1873" s="23"/>
      <c r="E1873" s="19"/>
      <c r="F1873" s="13">
        <f>IF(B1873="","",IFERROR(INDEX(Leases!$B$2:$B$101,MATCH(B1873,Leases!$A$2:$A$101,0)),""))</f>
      </c>
      <c r="G1873" s="16">
        <f>IF(A1873="","",MONTH(A1873))</f>
      </c>
      <c r="H1873" s="22">
        <f>IF(A1873="",0,IF(YEAR(A1873)&lt;&gt;Properties!$C$5,0,N(D1873)*IFERROR(INDEX(Lists!$B$1:$B$7,MATCH(C1873,Lists!$A$1:$A$7,0)),0)))</f>
      </c>
      <c r="I1873" s="22">
        <f>IF(A1873="",0,IF(YEAR(A1873)&lt;&gt;Properties!$C$5,0,N(D1873)*IFERROR(INDEX(Lists!$C$1:$C$7,MATCH(C1873,Lists!$A$1:$A$7,0)),0)))</f>
      </c>
      <c r="J1873" s="22">
        <f>IF(A1873="",0,IF(YEAR(A1873)&lt;&gt;Properties!$C$5,0,N(D1873)*IFERROR(INDEX(Lists!$D$1:$D$7,MATCH(C1873,Lists!$A$1:$A$7,0)),0)))</f>
      </c>
    </row>
    <row r="1874" spans="1:10" x14ac:dyDescent="0.25">
      <c r="A1874" s="11"/>
      <c r="B1874" s="19"/>
      <c r="C1874" s="19"/>
      <c r="D1874" s="23"/>
      <c r="E1874" s="19"/>
      <c r="F1874" s="13">
        <f>IF(B1874="","",IFERROR(INDEX(Leases!$B$2:$B$101,MATCH(B1874,Leases!$A$2:$A$101,0)),""))</f>
      </c>
      <c r="G1874" s="16">
        <f>IF(A1874="","",MONTH(A1874))</f>
      </c>
      <c r="H1874" s="22">
        <f>IF(A1874="",0,IF(YEAR(A1874)&lt;&gt;Properties!$C$5,0,N(D1874)*IFERROR(INDEX(Lists!$B$1:$B$7,MATCH(C1874,Lists!$A$1:$A$7,0)),0)))</f>
      </c>
      <c r="I1874" s="22">
        <f>IF(A1874="",0,IF(YEAR(A1874)&lt;&gt;Properties!$C$5,0,N(D1874)*IFERROR(INDEX(Lists!$C$1:$C$7,MATCH(C1874,Lists!$A$1:$A$7,0)),0)))</f>
      </c>
      <c r="J1874" s="22">
        <f>IF(A1874="",0,IF(YEAR(A1874)&lt;&gt;Properties!$C$5,0,N(D1874)*IFERROR(INDEX(Lists!$D$1:$D$7,MATCH(C1874,Lists!$A$1:$A$7,0)),0)))</f>
      </c>
    </row>
    <row r="1875" spans="1:10" x14ac:dyDescent="0.25">
      <c r="A1875" s="11"/>
      <c r="B1875" s="19"/>
      <c r="C1875" s="19"/>
      <c r="D1875" s="23"/>
      <c r="E1875" s="19"/>
      <c r="F1875" s="13">
        <f>IF(B1875="","",IFERROR(INDEX(Leases!$B$2:$B$101,MATCH(B1875,Leases!$A$2:$A$101,0)),""))</f>
      </c>
      <c r="G1875" s="16">
        <f>IF(A1875="","",MONTH(A1875))</f>
      </c>
      <c r="H1875" s="22">
        <f>IF(A1875="",0,IF(YEAR(A1875)&lt;&gt;Properties!$C$5,0,N(D1875)*IFERROR(INDEX(Lists!$B$1:$B$7,MATCH(C1875,Lists!$A$1:$A$7,0)),0)))</f>
      </c>
      <c r="I1875" s="22">
        <f>IF(A1875="",0,IF(YEAR(A1875)&lt;&gt;Properties!$C$5,0,N(D1875)*IFERROR(INDEX(Lists!$C$1:$C$7,MATCH(C1875,Lists!$A$1:$A$7,0)),0)))</f>
      </c>
      <c r="J1875" s="22">
        <f>IF(A1875="",0,IF(YEAR(A1875)&lt;&gt;Properties!$C$5,0,N(D1875)*IFERROR(INDEX(Lists!$D$1:$D$7,MATCH(C1875,Lists!$A$1:$A$7,0)),0)))</f>
      </c>
    </row>
    <row r="1876" spans="1:10" x14ac:dyDescent="0.25">
      <c r="A1876" s="11"/>
      <c r="B1876" s="19"/>
      <c r="C1876" s="19"/>
      <c r="D1876" s="23"/>
      <c r="E1876" s="19"/>
      <c r="F1876" s="13">
        <f>IF(B1876="","",IFERROR(INDEX(Leases!$B$2:$B$101,MATCH(B1876,Leases!$A$2:$A$101,0)),""))</f>
      </c>
      <c r="G1876" s="16">
        <f>IF(A1876="","",MONTH(A1876))</f>
      </c>
      <c r="H1876" s="22">
        <f>IF(A1876="",0,IF(YEAR(A1876)&lt;&gt;Properties!$C$5,0,N(D1876)*IFERROR(INDEX(Lists!$B$1:$B$7,MATCH(C1876,Lists!$A$1:$A$7,0)),0)))</f>
      </c>
      <c r="I1876" s="22">
        <f>IF(A1876="",0,IF(YEAR(A1876)&lt;&gt;Properties!$C$5,0,N(D1876)*IFERROR(INDEX(Lists!$C$1:$C$7,MATCH(C1876,Lists!$A$1:$A$7,0)),0)))</f>
      </c>
      <c r="J1876" s="22">
        <f>IF(A1876="",0,IF(YEAR(A1876)&lt;&gt;Properties!$C$5,0,N(D1876)*IFERROR(INDEX(Lists!$D$1:$D$7,MATCH(C1876,Lists!$A$1:$A$7,0)),0)))</f>
      </c>
    </row>
    <row r="1877" spans="1:10" x14ac:dyDescent="0.25">
      <c r="A1877" s="11"/>
      <c r="B1877" s="19"/>
      <c r="C1877" s="19"/>
      <c r="D1877" s="23"/>
      <c r="E1877" s="19"/>
      <c r="F1877" s="13">
        <f>IF(B1877="","",IFERROR(INDEX(Leases!$B$2:$B$101,MATCH(B1877,Leases!$A$2:$A$101,0)),""))</f>
      </c>
      <c r="G1877" s="16">
        <f>IF(A1877="","",MONTH(A1877))</f>
      </c>
      <c r="H1877" s="22">
        <f>IF(A1877="",0,IF(YEAR(A1877)&lt;&gt;Properties!$C$5,0,N(D1877)*IFERROR(INDEX(Lists!$B$1:$B$7,MATCH(C1877,Lists!$A$1:$A$7,0)),0)))</f>
      </c>
      <c r="I1877" s="22">
        <f>IF(A1877="",0,IF(YEAR(A1877)&lt;&gt;Properties!$C$5,0,N(D1877)*IFERROR(INDEX(Lists!$C$1:$C$7,MATCH(C1877,Lists!$A$1:$A$7,0)),0)))</f>
      </c>
      <c r="J1877" s="22">
        <f>IF(A1877="",0,IF(YEAR(A1877)&lt;&gt;Properties!$C$5,0,N(D1877)*IFERROR(INDEX(Lists!$D$1:$D$7,MATCH(C1877,Lists!$A$1:$A$7,0)),0)))</f>
      </c>
    </row>
    <row r="1878" spans="1:10" x14ac:dyDescent="0.25">
      <c r="A1878" s="11"/>
      <c r="B1878" s="19"/>
      <c r="C1878" s="19"/>
      <c r="D1878" s="23"/>
      <c r="E1878" s="19"/>
      <c r="F1878" s="13">
        <f>IF(B1878="","",IFERROR(INDEX(Leases!$B$2:$B$101,MATCH(B1878,Leases!$A$2:$A$101,0)),""))</f>
      </c>
      <c r="G1878" s="16">
        <f>IF(A1878="","",MONTH(A1878))</f>
      </c>
      <c r="H1878" s="22">
        <f>IF(A1878="",0,IF(YEAR(A1878)&lt;&gt;Properties!$C$5,0,N(D1878)*IFERROR(INDEX(Lists!$B$1:$B$7,MATCH(C1878,Lists!$A$1:$A$7,0)),0)))</f>
      </c>
      <c r="I1878" s="22">
        <f>IF(A1878="",0,IF(YEAR(A1878)&lt;&gt;Properties!$C$5,0,N(D1878)*IFERROR(INDEX(Lists!$C$1:$C$7,MATCH(C1878,Lists!$A$1:$A$7,0)),0)))</f>
      </c>
      <c r="J1878" s="22">
        <f>IF(A1878="",0,IF(YEAR(A1878)&lt;&gt;Properties!$C$5,0,N(D1878)*IFERROR(INDEX(Lists!$D$1:$D$7,MATCH(C1878,Lists!$A$1:$A$7,0)),0)))</f>
      </c>
    </row>
    <row r="1879" spans="1:10" x14ac:dyDescent="0.25">
      <c r="A1879" s="11"/>
      <c r="B1879" s="19"/>
      <c r="C1879" s="19"/>
      <c r="D1879" s="23"/>
      <c r="E1879" s="19"/>
      <c r="F1879" s="13">
        <f>IF(B1879="","",IFERROR(INDEX(Leases!$B$2:$B$101,MATCH(B1879,Leases!$A$2:$A$101,0)),""))</f>
      </c>
      <c r="G1879" s="16">
        <f>IF(A1879="","",MONTH(A1879))</f>
      </c>
      <c r="H1879" s="22">
        <f>IF(A1879="",0,IF(YEAR(A1879)&lt;&gt;Properties!$C$5,0,N(D1879)*IFERROR(INDEX(Lists!$B$1:$B$7,MATCH(C1879,Lists!$A$1:$A$7,0)),0)))</f>
      </c>
      <c r="I1879" s="22">
        <f>IF(A1879="",0,IF(YEAR(A1879)&lt;&gt;Properties!$C$5,0,N(D1879)*IFERROR(INDEX(Lists!$C$1:$C$7,MATCH(C1879,Lists!$A$1:$A$7,0)),0)))</f>
      </c>
      <c r="J1879" s="22">
        <f>IF(A1879="",0,IF(YEAR(A1879)&lt;&gt;Properties!$C$5,0,N(D1879)*IFERROR(INDEX(Lists!$D$1:$D$7,MATCH(C1879,Lists!$A$1:$A$7,0)),0)))</f>
      </c>
    </row>
    <row r="1880" spans="1:10" x14ac:dyDescent="0.25">
      <c r="A1880" s="11"/>
      <c r="B1880" s="19"/>
      <c r="C1880" s="19"/>
      <c r="D1880" s="23"/>
      <c r="E1880" s="19"/>
      <c r="F1880" s="13">
        <f>IF(B1880="","",IFERROR(INDEX(Leases!$B$2:$B$101,MATCH(B1880,Leases!$A$2:$A$101,0)),""))</f>
      </c>
      <c r="G1880" s="16">
        <f>IF(A1880="","",MONTH(A1880))</f>
      </c>
      <c r="H1880" s="22">
        <f>IF(A1880="",0,IF(YEAR(A1880)&lt;&gt;Properties!$C$5,0,N(D1880)*IFERROR(INDEX(Lists!$B$1:$B$7,MATCH(C1880,Lists!$A$1:$A$7,0)),0)))</f>
      </c>
      <c r="I1880" s="22">
        <f>IF(A1880="",0,IF(YEAR(A1880)&lt;&gt;Properties!$C$5,0,N(D1880)*IFERROR(INDEX(Lists!$C$1:$C$7,MATCH(C1880,Lists!$A$1:$A$7,0)),0)))</f>
      </c>
      <c r="J1880" s="22">
        <f>IF(A1880="",0,IF(YEAR(A1880)&lt;&gt;Properties!$C$5,0,N(D1880)*IFERROR(INDEX(Lists!$D$1:$D$7,MATCH(C1880,Lists!$A$1:$A$7,0)),0)))</f>
      </c>
    </row>
    <row r="1881" spans="1:10" x14ac:dyDescent="0.25">
      <c r="A1881" s="11"/>
      <c r="B1881" s="19"/>
      <c r="C1881" s="19"/>
      <c r="D1881" s="23"/>
      <c r="E1881" s="19"/>
      <c r="F1881" s="13">
        <f>IF(B1881="","",IFERROR(INDEX(Leases!$B$2:$B$101,MATCH(B1881,Leases!$A$2:$A$101,0)),""))</f>
      </c>
      <c r="G1881" s="16">
        <f>IF(A1881="","",MONTH(A1881))</f>
      </c>
      <c r="H1881" s="22">
        <f>IF(A1881="",0,IF(YEAR(A1881)&lt;&gt;Properties!$C$5,0,N(D1881)*IFERROR(INDEX(Lists!$B$1:$B$7,MATCH(C1881,Lists!$A$1:$A$7,0)),0)))</f>
      </c>
      <c r="I1881" s="22">
        <f>IF(A1881="",0,IF(YEAR(A1881)&lt;&gt;Properties!$C$5,0,N(D1881)*IFERROR(INDEX(Lists!$C$1:$C$7,MATCH(C1881,Lists!$A$1:$A$7,0)),0)))</f>
      </c>
      <c r="J1881" s="22">
        <f>IF(A1881="",0,IF(YEAR(A1881)&lt;&gt;Properties!$C$5,0,N(D1881)*IFERROR(INDEX(Lists!$D$1:$D$7,MATCH(C1881,Lists!$A$1:$A$7,0)),0)))</f>
      </c>
    </row>
    <row r="1882" spans="1:10" x14ac:dyDescent="0.25">
      <c r="A1882" s="11"/>
      <c r="B1882" s="19"/>
      <c r="C1882" s="19"/>
      <c r="D1882" s="23"/>
      <c r="E1882" s="19"/>
      <c r="F1882" s="13">
        <f>IF(B1882="","",IFERROR(INDEX(Leases!$B$2:$B$101,MATCH(B1882,Leases!$A$2:$A$101,0)),""))</f>
      </c>
      <c r="G1882" s="16">
        <f>IF(A1882="","",MONTH(A1882))</f>
      </c>
      <c r="H1882" s="22">
        <f>IF(A1882="",0,IF(YEAR(A1882)&lt;&gt;Properties!$C$5,0,N(D1882)*IFERROR(INDEX(Lists!$B$1:$B$7,MATCH(C1882,Lists!$A$1:$A$7,0)),0)))</f>
      </c>
      <c r="I1882" s="22">
        <f>IF(A1882="",0,IF(YEAR(A1882)&lt;&gt;Properties!$C$5,0,N(D1882)*IFERROR(INDEX(Lists!$C$1:$C$7,MATCH(C1882,Lists!$A$1:$A$7,0)),0)))</f>
      </c>
      <c r="J1882" s="22">
        <f>IF(A1882="",0,IF(YEAR(A1882)&lt;&gt;Properties!$C$5,0,N(D1882)*IFERROR(INDEX(Lists!$D$1:$D$7,MATCH(C1882,Lists!$A$1:$A$7,0)),0)))</f>
      </c>
    </row>
    <row r="1883" spans="1:10" x14ac:dyDescent="0.25">
      <c r="A1883" s="11"/>
      <c r="B1883" s="19"/>
      <c r="C1883" s="19"/>
      <c r="D1883" s="23"/>
      <c r="E1883" s="19"/>
      <c r="F1883" s="13">
        <f>IF(B1883="","",IFERROR(INDEX(Leases!$B$2:$B$101,MATCH(B1883,Leases!$A$2:$A$101,0)),""))</f>
      </c>
      <c r="G1883" s="16">
        <f>IF(A1883="","",MONTH(A1883))</f>
      </c>
      <c r="H1883" s="22">
        <f>IF(A1883="",0,IF(YEAR(A1883)&lt;&gt;Properties!$C$5,0,N(D1883)*IFERROR(INDEX(Lists!$B$1:$B$7,MATCH(C1883,Lists!$A$1:$A$7,0)),0)))</f>
      </c>
      <c r="I1883" s="22">
        <f>IF(A1883="",0,IF(YEAR(A1883)&lt;&gt;Properties!$C$5,0,N(D1883)*IFERROR(INDEX(Lists!$C$1:$C$7,MATCH(C1883,Lists!$A$1:$A$7,0)),0)))</f>
      </c>
      <c r="J1883" s="22">
        <f>IF(A1883="",0,IF(YEAR(A1883)&lt;&gt;Properties!$C$5,0,N(D1883)*IFERROR(INDEX(Lists!$D$1:$D$7,MATCH(C1883,Lists!$A$1:$A$7,0)),0)))</f>
      </c>
    </row>
    <row r="1884" spans="1:10" x14ac:dyDescent="0.25">
      <c r="A1884" s="11"/>
      <c r="B1884" s="19"/>
      <c r="C1884" s="19"/>
      <c r="D1884" s="23"/>
      <c r="E1884" s="19"/>
      <c r="F1884" s="13">
        <f>IF(B1884="","",IFERROR(INDEX(Leases!$B$2:$B$101,MATCH(B1884,Leases!$A$2:$A$101,0)),""))</f>
      </c>
      <c r="G1884" s="16">
        <f>IF(A1884="","",MONTH(A1884))</f>
      </c>
      <c r="H1884" s="22">
        <f>IF(A1884="",0,IF(YEAR(A1884)&lt;&gt;Properties!$C$5,0,N(D1884)*IFERROR(INDEX(Lists!$B$1:$B$7,MATCH(C1884,Lists!$A$1:$A$7,0)),0)))</f>
      </c>
      <c r="I1884" s="22">
        <f>IF(A1884="",0,IF(YEAR(A1884)&lt;&gt;Properties!$C$5,0,N(D1884)*IFERROR(INDEX(Lists!$C$1:$C$7,MATCH(C1884,Lists!$A$1:$A$7,0)),0)))</f>
      </c>
      <c r="J1884" s="22">
        <f>IF(A1884="",0,IF(YEAR(A1884)&lt;&gt;Properties!$C$5,0,N(D1884)*IFERROR(INDEX(Lists!$D$1:$D$7,MATCH(C1884,Lists!$A$1:$A$7,0)),0)))</f>
      </c>
    </row>
    <row r="1885" spans="1:10" x14ac:dyDescent="0.25">
      <c r="A1885" s="11"/>
      <c r="B1885" s="19"/>
      <c r="C1885" s="19"/>
      <c r="D1885" s="23"/>
      <c r="E1885" s="19"/>
      <c r="F1885" s="13">
        <f>IF(B1885="","",IFERROR(INDEX(Leases!$B$2:$B$101,MATCH(B1885,Leases!$A$2:$A$101,0)),""))</f>
      </c>
      <c r="G1885" s="16">
        <f>IF(A1885="","",MONTH(A1885))</f>
      </c>
      <c r="H1885" s="22">
        <f>IF(A1885="",0,IF(YEAR(A1885)&lt;&gt;Properties!$C$5,0,N(D1885)*IFERROR(INDEX(Lists!$B$1:$B$7,MATCH(C1885,Lists!$A$1:$A$7,0)),0)))</f>
      </c>
      <c r="I1885" s="22">
        <f>IF(A1885="",0,IF(YEAR(A1885)&lt;&gt;Properties!$C$5,0,N(D1885)*IFERROR(INDEX(Lists!$C$1:$C$7,MATCH(C1885,Lists!$A$1:$A$7,0)),0)))</f>
      </c>
      <c r="J1885" s="22">
        <f>IF(A1885="",0,IF(YEAR(A1885)&lt;&gt;Properties!$C$5,0,N(D1885)*IFERROR(INDEX(Lists!$D$1:$D$7,MATCH(C1885,Lists!$A$1:$A$7,0)),0)))</f>
      </c>
    </row>
    <row r="1886" spans="1:10" x14ac:dyDescent="0.25">
      <c r="A1886" s="11"/>
      <c r="B1886" s="19"/>
      <c r="C1886" s="19"/>
      <c r="D1886" s="23"/>
      <c r="E1886" s="19"/>
      <c r="F1886" s="13">
        <f>IF(B1886="","",IFERROR(INDEX(Leases!$B$2:$B$101,MATCH(B1886,Leases!$A$2:$A$101,0)),""))</f>
      </c>
      <c r="G1886" s="16">
        <f>IF(A1886="","",MONTH(A1886))</f>
      </c>
      <c r="H1886" s="22">
        <f>IF(A1886="",0,IF(YEAR(A1886)&lt;&gt;Properties!$C$5,0,N(D1886)*IFERROR(INDEX(Lists!$B$1:$B$7,MATCH(C1886,Lists!$A$1:$A$7,0)),0)))</f>
      </c>
      <c r="I1886" s="22">
        <f>IF(A1886="",0,IF(YEAR(A1886)&lt;&gt;Properties!$C$5,0,N(D1886)*IFERROR(INDEX(Lists!$C$1:$C$7,MATCH(C1886,Lists!$A$1:$A$7,0)),0)))</f>
      </c>
      <c r="J1886" s="22">
        <f>IF(A1886="",0,IF(YEAR(A1886)&lt;&gt;Properties!$C$5,0,N(D1886)*IFERROR(INDEX(Lists!$D$1:$D$7,MATCH(C1886,Lists!$A$1:$A$7,0)),0)))</f>
      </c>
    </row>
    <row r="1887" spans="1:10" x14ac:dyDescent="0.25">
      <c r="A1887" s="11"/>
      <c r="B1887" s="19"/>
      <c r="C1887" s="19"/>
      <c r="D1887" s="23"/>
      <c r="E1887" s="19"/>
      <c r="F1887" s="13">
        <f>IF(B1887="","",IFERROR(INDEX(Leases!$B$2:$B$101,MATCH(B1887,Leases!$A$2:$A$101,0)),""))</f>
      </c>
      <c r="G1887" s="16">
        <f>IF(A1887="","",MONTH(A1887))</f>
      </c>
      <c r="H1887" s="22">
        <f>IF(A1887="",0,IF(YEAR(A1887)&lt;&gt;Properties!$C$5,0,N(D1887)*IFERROR(INDEX(Lists!$B$1:$B$7,MATCH(C1887,Lists!$A$1:$A$7,0)),0)))</f>
      </c>
      <c r="I1887" s="22">
        <f>IF(A1887="",0,IF(YEAR(A1887)&lt;&gt;Properties!$C$5,0,N(D1887)*IFERROR(INDEX(Lists!$C$1:$C$7,MATCH(C1887,Lists!$A$1:$A$7,0)),0)))</f>
      </c>
      <c r="J1887" s="22">
        <f>IF(A1887="",0,IF(YEAR(A1887)&lt;&gt;Properties!$C$5,0,N(D1887)*IFERROR(INDEX(Lists!$D$1:$D$7,MATCH(C1887,Lists!$A$1:$A$7,0)),0)))</f>
      </c>
    </row>
    <row r="1888" spans="1:10" x14ac:dyDescent="0.25">
      <c r="A1888" s="11"/>
      <c r="B1888" s="19"/>
      <c r="C1888" s="19"/>
      <c r="D1888" s="23"/>
      <c r="E1888" s="19"/>
      <c r="F1888" s="13">
        <f>IF(B1888="","",IFERROR(INDEX(Leases!$B$2:$B$101,MATCH(B1888,Leases!$A$2:$A$101,0)),""))</f>
      </c>
      <c r="G1888" s="16">
        <f>IF(A1888="","",MONTH(A1888))</f>
      </c>
      <c r="H1888" s="22">
        <f>IF(A1888="",0,IF(YEAR(A1888)&lt;&gt;Properties!$C$5,0,N(D1888)*IFERROR(INDEX(Lists!$B$1:$B$7,MATCH(C1888,Lists!$A$1:$A$7,0)),0)))</f>
      </c>
      <c r="I1888" s="22">
        <f>IF(A1888="",0,IF(YEAR(A1888)&lt;&gt;Properties!$C$5,0,N(D1888)*IFERROR(INDEX(Lists!$C$1:$C$7,MATCH(C1888,Lists!$A$1:$A$7,0)),0)))</f>
      </c>
      <c r="J1888" s="22">
        <f>IF(A1888="",0,IF(YEAR(A1888)&lt;&gt;Properties!$C$5,0,N(D1888)*IFERROR(INDEX(Lists!$D$1:$D$7,MATCH(C1888,Lists!$A$1:$A$7,0)),0)))</f>
      </c>
    </row>
    <row r="1889" spans="1:10" x14ac:dyDescent="0.25">
      <c r="A1889" s="11"/>
      <c r="B1889" s="19"/>
      <c r="C1889" s="19"/>
      <c r="D1889" s="23"/>
      <c r="E1889" s="19"/>
      <c r="F1889" s="13">
        <f>IF(B1889="","",IFERROR(INDEX(Leases!$B$2:$B$101,MATCH(B1889,Leases!$A$2:$A$101,0)),""))</f>
      </c>
      <c r="G1889" s="16">
        <f>IF(A1889="","",MONTH(A1889))</f>
      </c>
      <c r="H1889" s="22">
        <f>IF(A1889="",0,IF(YEAR(A1889)&lt;&gt;Properties!$C$5,0,N(D1889)*IFERROR(INDEX(Lists!$B$1:$B$7,MATCH(C1889,Lists!$A$1:$A$7,0)),0)))</f>
      </c>
      <c r="I1889" s="22">
        <f>IF(A1889="",0,IF(YEAR(A1889)&lt;&gt;Properties!$C$5,0,N(D1889)*IFERROR(INDEX(Lists!$C$1:$C$7,MATCH(C1889,Lists!$A$1:$A$7,0)),0)))</f>
      </c>
      <c r="J1889" s="22">
        <f>IF(A1889="",0,IF(YEAR(A1889)&lt;&gt;Properties!$C$5,0,N(D1889)*IFERROR(INDEX(Lists!$D$1:$D$7,MATCH(C1889,Lists!$A$1:$A$7,0)),0)))</f>
      </c>
    </row>
    <row r="1890" spans="1:10" x14ac:dyDescent="0.25">
      <c r="A1890" s="11"/>
      <c r="B1890" s="19"/>
      <c r="C1890" s="19"/>
      <c r="D1890" s="23"/>
      <c r="E1890" s="19"/>
      <c r="F1890" s="13">
        <f>IF(B1890="","",IFERROR(INDEX(Leases!$B$2:$B$101,MATCH(B1890,Leases!$A$2:$A$101,0)),""))</f>
      </c>
      <c r="G1890" s="16">
        <f>IF(A1890="","",MONTH(A1890))</f>
      </c>
      <c r="H1890" s="22">
        <f>IF(A1890="",0,IF(YEAR(A1890)&lt;&gt;Properties!$C$5,0,N(D1890)*IFERROR(INDEX(Lists!$B$1:$B$7,MATCH(C1890,Lists!$A$1:$A$7,0)),0)))</f>
      </c>
      <c r="I1890" s="22">
        <f>IF(A1890="",0,IF(YEAR(A1890)&lt;&gt;Properties!$C$5,0,N(D1890)*IFERROR(INDEX(Lists!$C$1:$C$7,MATCH(C1890,Lists!$A$1:$A$7,0)),0)))</f>
      </c>
      <c r="J1890" s="22">
        <f>IF(A1890="",0,IF(YEAR(A1890)&lt;&gt;Properties!$C$5,0,N(D1890)*IFERROR(INDEX(Lists!$D$1:$D$7,MATCH(C1890,Lists!$A$1:$A$7,0)),0)))</f>
      </c>
    </row>
    <row r="1891" spans="1:10" x14ac:dyDescent="0.25">
      <c r="A1891" s="11"/>
      <c r="B1891" s="19"/>
      <c r="C1891" s="19"/>
      <c r="D1891" s="23"/>
      <c r="E1891" s="19"/>
      <c r="F1891" s="13">
        <f>IF(B1891="","",IFERROR(INDEX(Leases!$B$2:$B$101,MATCH(B1891,Leases!$A$2:$A$101,0)),""))</f>
      </c>
      <c r="G1891" s="16">
        <f>IF(A1891="","",MONTH(A1891))</f>
      </c>
      <c r="H1891" s="22">
        <f>IF(A1891="",0,IF(YEAR(A1891)&lt;&gt;Properties!$C$5,0,N(D1891)*IFERROR(INDEX(Lists!$B$1:$B$7,MATCH(C1891,Lists!$A$1:$A$7,0)),0)))</f>
      </c>
      <c r="I1891" s="22">
        <f>IF(A1891="",0,IF(YEAR(A1891)&lt;&gt;Properties!$C$5,0,N(D1891)*IFERROR(INDEX(Lists!$C$1:$C$7,MATCH(C1891,Lists!$A$1:$A$7,0)),0)))</f>
      </c>
      <c r="J1891" s="22">
        <f>IF(A1891="",0,IF(YEAR(A1891)&lt;&gt;Properties!$C$5,0,N(D1891)*IFERROR(INDEX(Lists!$D$1:$D$7,MATCH(C1891,Lists!$A$1:$A$7,0)),0)))</f>
      </c>
    </row>
    <row r="1892" spans="1:10" x14ac:dyDescent="0.25">
      <c r="A1892" s="11"/>
      <c r="B1892" s="19"/>
      <c r="C1892" s="19"/>
      <c r="D1892" s="23"/>
      <c r="E1892" s="19"/>
      <c r="F1892" s="13">
        <f>IF(B1892="","",IFERROR(INDEX(Leases!$B$2:$B$101,MATCH(B1892,Leases!$A$2:$A$101,0)),""))</f>
      </c>
      <c r="G1892" s="16">
        <f>IF(A1892="","",MONTH(A1892))</f>
      </c>
      <c r="H1892" s="22">
        <f>IF(A1892="",0,IF(YEAR(A1892)&lt;&gt;Properties!$C$5,0,N(D1892)*IFERROR(INDEX(Lists!$B$1:$B$7,MATCH(C1892,Lists!$A$1:$A$7,0)),0)))</f>
      </c>
      <c r="I1892" s="22">
        <f>IF(A1892="",0,IF(YEAR(A1892)&lt;&gt;Properties!$C$5,0,N(D1892)*IFERROR(INDEX(Lists!$C$1:$C$7,MATCH(C1892,Lists!$A$1:$A$7,0)),0)))</f>
      </c>
      <c r="J1892" s="22">
        <f>IF(A1892="",0,IF(YEAR(A1892)&lt;&gt;Properties!$C$5,0,N(D1892)*IFERROR(INDEX(Lists!$D$1:$D$7,MATCH(C1892,Lists!$A$1:$A$7,0)),0)))</f>
      </c>
    </row>
    <row r="1893" spans="1:10" x14ac:dyDescent="0.25">
      <c r="A1893" s="11"/>
      <c r="B1893" s="19"/>
      <c r="C1893" s="19"/>
      <c r="D1893" s="23"/>
      <c r="E1893" s="19"/>
      <c r="F1893" s="13">
        <f>IF(B1893="","",IFERROR(INDEX(Leases!$B$2:$B$101,MATCH(B1893,Leases!$A$2:$A$101,0)),""))</f>
      </c>
      <c r="G1893" s="16">
        <f>IF(A1893="","",MONTH(A1893))</f>
      </c>
      <c r="H1893" s="22">
        <f>IF(A1893="",0,IF(YEAR(A1893)&lt;&gt;Properties!$C$5,0,N(D1893)*IFERROR(INDEX(Lists!$B$1:$B$7,MATCH(C1893,Lists!$A$1:$A$7,0)),0)))</f>
      </c>
      <c r="I1893" s="22">
        <f>IF(A1893="",0,IF(YEAR(A1893)&lt;&gt;Properties!$C$5,0,N(D1893)*IFERROR(INDEX(Lists!$C$1:$C$7,MATCH(C1893,Lists!$A$1:$A$7,0)),0)))</f>
      </c>
      <c r="J1893" s="22">
        <f>IF(A1893="",0,IF(YEAR(A1893)&lt;&gt;Properties!$C$5,0,N(D1893)*IFERROR(INDEX(Lists!$D$1:$D$7,MATCH(C1893,Lists!$A$1:$A$7,0)),0)))</f>
      </c>
    </row>
    <row r="1894" spans="1:10" x14ac:dyDescent="0.25">
      <c r="A1894" s="11"/>
      <c r="B1894" s="19"/>
      <c r="C1894" s="19"/>
      <c r="D1894" s="23"/>
      <c r="E1894" s="19"/>
      <c r="F1894" s="13">
        <f>IF(B1894="","",IFERROR(INDEX(Leases!$B$2:$B$101,MATCH(B1894,Leases!$A$2:$A$101,0)),""))</f>
      </c>
      <c r="G1894" s="16">
        <f>IF(A1894="","",MONTH(A1894))</f>
      </c>
      <c r="H1894" s="22">
        <f>IF(A1894="",0,IF(YEAR(A1894)&lt;&gt;Properties!$C$5,0,N(D1894)*IFERROR(INDEX(Lists!$B$1:$B$7,MATCH(C1894,Lists!$A$1:$A$7,0)),0)))</f>
      </c>
      <c r="I1894" s="22">
        <f>IF(A1894="",0,IF(YEAR(A1894)&lt;&gt;Properties!$C$5,0,N(D1894)*IFERROR(INDEX(Lists!$C$1:$C$7,MATCH(C1894,Lists!$A$1:$A$7,0)),0)))</f>
      </c>
      <c r="J1894" s="22">
        <f>IF(A1894="",0,IF(YEAR(A1894)&lt;&gt;Properties!$C$5,0,N(D1894)*IFERROR(INDEX(Lists!$D$1:$D$7,MATCH(C1894,Lists!$A$1:$A$7,0)),0)))</f>
      </c>
    </row>
    <row r="1895" spans="1:10" x14ac:dyDescent="0.25">
      <c r="A1895" s="11"/>
      <c r="B1895" s="19"/>
      <c r="C1895" s="19"/>
      <c r="D1895" s="23"/>
      <c r="E1895" s="19"/>
      <c r="F1895" s="13">
        <f>IF(B1895="","",IFERROR(INDEX(Leases!$B$2:$B$101,MATCH(B1895,Leases!$A$2:$A$101,0)),""))</f>
      </c>
      <c r="G1895" s="16">
        <f>IF(A1895="","",MONTH(A1895))</f>
      </c>
      <c r="H1895" s="22">
        <f>IF(A1895="",0,IF(YEAR(A1895)&lt;&gt;Properties!$C$5,0,N(D1895)*IFERROR(INDEX(Lists!$B$1:$B$7,MATCH(C1895,Lists!$A$1:$A$7,0)),0)))</f>
      </c>
      <c r="I1895" s="22">
        <f>IF(A1895="",0,IF(YEAR(A1895)&lt;&gt;Properties!$C$5,0,N(D1895)*IFERROR(INDEX(Lists!$C$1:$C$7,MATCH(C1895,Lists!$A$1:$A$7,0)),0)))</f>
      </c>
      <c r="J1895" s="22">
        <f>IF(A1895="",0,IF(YEAR(A1895)&lt;&gt;Properties!$C$5,0,N(D1895)*IFERROR(INDEX(Lists!$D$1:$D$7,MATCH(C1895,Lists!$A$1:$A$7,0)),0)))</f>
      </c>
    </row>
    <row r="1896" spans="1:10" x14ac:dyDescent="0.25">
      <c r="A1896" s="11"/>
      <c r="B1896" s="19"/>
      <c r="C1896" s="19"/>
      <c r="D1896" s="23"/>
      <c r="E1896" s="19"/>
      <c r="F1896" s="13">
        <f>IF(B1896="","",IFERROR(INDEX(Leases!$B$2:$B$101,MATCH(B1896,Leases!$A$2:$A$101,0)),""))</f>
      </c>
      <c r="G1896" s="16">
        <f>IF(A1896="","",MONTH(A1896))</f>
      </c>
      <c r="H1896" s="22">
        <f>IF(A1896="",0,IF(YEAR(A1896)&lt;&gt;Properties!$C$5,0,N(D1896)*IFERROR(INDEX(Lists!$B$1:$B$7,MATCH(C1896,Lists!$A$1:$A$7,0)),0)))</f>
      </c>
      <c r="I1896" s="22">
        <f>IF(A1896="",0,IF(YEAR(A1896)&lt;&gt;Properties!$C$5,0,N(D1896)*IFERROR(INDEX(Lists!$C$1:$C$7,MATCH(C1896,Lists!$A$1:$A$7,0)),0)))</f>
      </c>
      <c r="J1896" s="22">
        <f>IF(A1896="",0,IF(YEAR(A1896)&lt;&gt;Properties!$C$5,0,N(D1896)*IFERROR(INDEX(Lists!$D$1:$D$7,MATCH(C1896,Lists!$A$1:$A$7,0)),0)))</f>
      </c>
    </row>
    <row r="1897" spans="1:10" x14ac:dyDescent="0.25">
      <c r="A1897" s="11"/>
      <c r="B1897" s="19"/>
      <c r="C1897" s="19"/>
      <c r="D1897" s="23"/>
      <c r="E1897" s="19"/>
      <c r="F1897" s="13">
        <f>IF(B1897="","",IFERROR(INDEX(Leases!$B$2:$B$101,MATCH(B1897,Leases!$A$2:$A$101,0)),""))</f>
      </c>
      <c r="G1897" s="16">
        <f>IF(A1897="","",MONTH(A1897))</f>
      </c>
      <c r="H1897" s="22">
        <f>IF(A1897="",0,IF(YEAR(A1897)&lt;&gt;Properties!$C$5,0,N(D1897)*IFERROR(INDEX(Lists!$B$1:$B$7,MATCH(C1897,Lists!$A$1:$A$7,0)),0)))</f>
      </c>
      <c r="I1897" s="22">
        <f>IF(A1897="",0,IF(YEAR(A1897)&lt;&gt;Properties!$C$5,0,N(D1897)*IFERROR(INDEX(Lists!$C$1:$C$7,MATCH(C1897,Lists!$A$1:$A$7,0)),0)))</f>
      </c>
      <c r="J1897" s="22">
        <f>IF(A1897="",0,IF(YEAR(A1897)&lt;&gt;Properties!$C$5,0,N(D1897)*IFERROR(INDEX(Lists!$D$1:$D$7,MATCH(C1897,Lists!$A$1:$A$7,0)),0)))</f>
      </c>
    </row>
    <row r="1898" spans="1:10" x14ac:dyDescent="0.25">
      <c r="A1898" s="11"/>
      <c r="B1898" s="19"/>
      <c r="C1898" s="19"/>
      <c r="D1898" s="23"/>
      <c r="E1898" s="19"/>
      <c r="F1898" s="13">
        <f>IF(B1898="","",IFERROR(INDEX(Leases!$B$2:$B$101,MATCH(B1898,Leases!$A$2:$A$101,0)),""))</f>
      </c>
      <c r="G1898" s="16">
        <f>IF(A1898="","",MONTH(A1898))</f>
      </c>
      <c r="H1898" s="22">
        <f>IF(A1898="",0,IF(YEAR(A1898)&lt;&gt;Properties!$C$5,0,N(D1898)*IFERROR(INDEX(Lists!$B$1:$B$7,MATCH(C1898,Lists!$A$1:$A$7,0)),0)))</f>
      </c>
      <c r="I1898" s="22">
        <f>IF(A1898="",0,IF(YEAR(A1898)&lt;&gt;Properties!$C$5,0,N(D1898)*IFERROR(INDEX(Lists!$C$1:$C$7,MATCH(C1898,Lists!$A$1:$A$7,0)),0)))</f>
      </c>
      <c r="J1898" s="22">
        <f>IF(A1898="",0,IF(YEAR(A1898)&lt;&gt;Properties!$C$5,0,N(D1898)*IFERROR(INDEX(Lists!$D$1:$D$7,MATCH(C1898,Lists!$A$1:$A$7,0)),0)))</f>
      </c>
    </row>
    <row r="1899" spans="1:10" x14ac:dyDescent="0.25">
      <c r="A1899" s="11"/>
      <c r="B1899" s="19"/>
      <c r="C1899" s="19"/>
      <c r="D1899" s="23"/>
      <c r="E1899" s="19"/>
      <c r="F1899" s="13">
        <f>IF(B1899="","",IFERROR(INDEX(Leases!$B$2:$B$101,MATCH(B1899,Leases!$A$2:$A$101,0)),""))</f>
      </c>
      <c r="G1899" s="16">
        <f>IF(A1899="","",MONTH(A1899))</f>
      </c>
      <c r="H1899" s="22">
        <f>IF(A1899="",0,IF(YEAR(A1899)&lt;&gt;Properties!$C$5,0,N(D1899)*IFERROR(INDEX(Lists!$B$1:$B$7,MATCH(C1899,Lists!$A$1:$A$7,0)),0)))</f>
      </c>
      <c r="I1899" s="22">
        <f>IF(A1899="",0,IF(YEAR(A1899)&lt;&gt;Properties!$C$5,0,N(D1899)*IFERROR(INDEX(Lists!$C$1:$C$7,MATCH(C1899,Lists!$A$1:$A$7,0)),0)))</f>
      </c>
      <c r="J1899" s="22">
        <f>IF(A1899="",0,IF(YEAR(A1899)&lt;&gt;Properties!$C$5,0,N(D1899)*IFERROR(INDEX(Lists!$D$1:$D$7,MATCH(C1899,Lists!$A$1:$A$7,0)),0)))</f>
      </c>
    </row>
    <row r="1900" spans="1:10" x14ac:dyDescent="0.25">
      <c r="A1900" s="11"/>
      <c r="B1900" s="19"/>
      <c r="C1900" s="19"/>
      <c r="D1900" s="23"/>
      <c r="E1900" s="19"/>
      <c r="F1900" s="13">
        <f>IF(B1900="","",IFERROR(INDEX(Leases!$B$2:$B$101,MATCH(B1900,Leases!$A$2:$A$101,0)),""))</f>
      </c>
      <c r="G1900" s="16">
        <f>IF(A1900="","",MONTH(A1900))</f>
      </c>
      <c r="H1900" s="22">
        <f>IF(A1900="",0,IF(YEAR(A1900)&lt;&gt;Properties!$C$5,0,N(D1900)*IFERROR(INDEX(Lists!$B$1:$B$7,MATCH(C1900,Lists!$A$1:$A$7,0)),0)))</f>
      </c>
      <c r="I1900" s="22">
        <f>IF(A1900="",0,IF(YEAR(A1900)&lt;&gt;Properties!$C$5,0,N(D1900)*IFERROR(INDEX(Lists!$C$1:$C$7,MATCH(C1900,Lists!$A$1:$A$7,0)),0)))</f>
      </c>
      <c r="J1900" s="22">
        <f>IF(A1900="",0,IF(YEAR(A1900)&lt;&gt;Properties!$C$5,0,N(D1900)*IFERROR(INDEX(Lists!$D$1:$D$7,MATCH(C1900,Lists!$A$1:$A$7,0)),0)))</f>
      </c>
    </row>
    <row r="1901" spans="1:10" x14ac:dyDescent="0.25">
      <c r="A1901" s="11"/>
      <c r="B1901" s="19"/>
      <c r="C1901" s="19"/>
      <c r="D1901" s="23"/>
      <c r="E1901" s="19"/>
      <c r="F1901" s="13">
        <f>IF(B1901="","",IFERROR(INDEX(Leases!$B$2:$B$101,MATCH(B1901,Leases!$A$2:$A$101,0)),""))</f>
      </c>
      <c r="G1901" s="16">
        <f>IF(A1901="","",MONTH(A1901))</f>
      </c>
      <c r="H1901" s="22">
        <f>IF(A1901="",0,IF(YEAR(A1901)&lt;&gt;Properties!$C$5,0,N(D1901)*IFERROR(INDEX(Lists!$B$1:$B$7,MATCH(C1901,Lists!$A$1:$A$7,0)),0)))</f>
      </c>
      <c r="I1901" s="22">
        <f>IF(A1901="",0,IF(YEAR(A1901)&lt;&gt;Properties!$C$5,0,N(D1901)*IFERROR(INDEX(Lists!$C$1:$C$7,MATCH(C1901,Lists!$A$1:$A$7,0)),0)))</f>
      </c>
      <c r="J1901" s="22">
        <f>IF(A1901="",0,IF(YEAR(A1901)&lt;&gt;Properties!$C$5,0,N(D1901)*IFERROR(INDEX(Lists!$D$1:$D$7,MATCH(C1901,Lists!$A$1:$A$7,0)),0)))</f>
      </c>
    </row>
    <row r="1902" spans="1:10" x14ac:dyDescent="0.25">
      <c r="A1902" s="11"/>
      <c r="B1902" s="19"/>
      <c r="C1902" s="19"/>
      <c r="D1902" s="23"/>
      <c r="E1902" s="19"/>
      <c r="F1902" s="13">
        <f>IF(B1902="","",IFERROR(INDEX(Leases!$B$2:$B$101,MATCH(B1902,Leases!$A$2:$A$101,0)),""))</f>
      </c>
      <c r="G1902" s="16">
        <f>IF(A1902="","",MONTH(A1902))</f>
      </c>
      <c r="H1902" s="22">
        <f>IF(A1902="",0,IF(YEAR(A1902)&lt;&gt;Properties!$C$5,0,N(D1902)*IFERROR(INDEX(Lists!$B$1:$B$7,MATCH(C1902,Lists!$A$1:$A$7,0)),0)))</f>
      </c>
      <c r="I1902" s="22">
        <f>IF(A1902="",0,IF(YEAR(A1902)&lt;&gt;Properties!$C$5,0,N(D1902)*IFERROR(INDEX(Lists!$C$1:$C$7,MATCH(C1902,Lists!$A$1:$A$7,0)),0)))</f>
      </c>
      <c r="J1902" s="22">
        <f>IF(A1902="",0,IF(YEAR(A1902)&lt;&gt;Properties!$C$5,0,N(D1902)*IFERROR(INDEX(Lists!$D$1:$D$7,MATCH(C1902,Lists!$A$1:$A$7,0)),0)))</f>
      </c>
    </row>
    <row r="1903" spans="1:10" x14ac:dyDescent="0.25">
      <c r="A1903" s="11"/>
      <c r="B1903" s="19"/>
      <c r="C1903" s="19"/>
      <c r="D1903" s="23"/>
      <c r="E1903" s="19"/>
      <c r="F1903" s="13">
        <f>IF(B1903="","",IFERROR(INDEX(Leases!$B$2:$B$101,MATCH(B1903,Leases!$A$2:$A$101,0)),""))</f>
      </c>
      <c r="G1903" s="16">
        <f>IF(A1903="","",MONTH(A1903))</f>
      </c>
      <c r="H1903" s="22">
        <f>IF(A1903="",0,IF(YEAR(A1903)&lt;&gt;Properties!$C$5,0,N(D1903)*IFERROR(INDEX(Lists!$B$1:$B$7,MATCH(C1903,Lists!$A$1:$A$7,0)),0)))</f>
      </c>
      <c r="I1903" s="22">
        <f>IF(A1903="",0,IF(YEAR(A1903)&lt;&gt;Properties!$C$5,0,N(D1903)*IFERROR(INDEX(Lists!$C$1:$C$7,MATCH(C1903,Lists!$A$1:$A$7,0)),0)))</f>
      </c>
      <c r="J1903" s="22">
        <f>IF(A1903="",0,IF(YEAR(A1903)&lt;&gt;Properties!$C$5,0,N(D1903)*IFERROR(INDEX(Lists!$D$1:$D$7,MATCH(C1903,Lists!$A$1:$A$7,0)),0)))</f>
      </c>
    </row>
    <row r="1904" spans="1:10" x14ac:dyDescent="0.25">
      <c r="A1904" s="11"/>
      <c r="B1904" s="19"/>
      <c r="C1904" s="19"/>
      <c r="D1904" s="23"/>
      <c r="E1904" s="19"/>
      <c r="F1904" s="13">
        <f>IF(B1904="","",IFERROR(INDEX(Leases!$B$2:$B$101,MATCH(B1904,Leases!$A$2:$A$101,0)),""))</f>
      </c>
      <c r="G1904" s="16">
        <f>IF(A1904="","",MONTH(A1904))</f>
      </c>
      <c r="H1904" s="22">
        <f>IF(A1904="",0,IF(YEAR(A1904)&lt;&gt;Properties!$C$5,0,N(D1904)*IFERROR(INDEX(Lists!$B$1:$B$7,MATCH(C1904,Lists!$A$1:$A$7,0)),0)))</f>
      </c>
      <c r="I1904" s="22">
        <f>IF(A1904="",0,IF(YEAR(A1904)&lt;&gt;Properties!$C$5,0,N(D1904)*IFERROR(INDEX(Lists!$C$1:$C$7,MATCH(C1904,Lists!$A$1:$A$7,0)),0)))</f>
      </c>
      <c r="J1904" s="22">
        <f>IF(A1904="",0,IF(YEAR(A1904)&lt;&gt;Properties!$C$5,0,N(D1904)*IFERROR(INDEX(Lists!$D$1:$D$7,MATCH(C1904,Lists!$A$1:$A$7,0)),0)))</f>
      </c>
    </row>
    <row r="1905" spans="1:10" x14ac:dyDescent="0.25">
      <c r="A1905" s="11"/>
      <c r="B1905" s="19"/>
      <c r="C1905" s="19"/>
      <c r="D1905" s="23"/>
      <c r="E1905" s="19"/>
      <c r="F1905" s="13">
        <f>IF(B1905="","",IFERROR(INDEX(Leases!$B$2:$B$101,MATCH(B1905,Leases!$A$2:$A$101,0)),""))</f>
      </c>
      <c r="G1905" s="16">
        <f>IF(A1905="","",MONTH(A1905))</f>
      </c>
      <c r="H1905" s="22">
        <f>IF(A1905="",0,IF(YEAR(A1905)&lt;&gt;Properties!$C$5,0,N(D1905)*IFERROR(INDEX(Lists!$B$1:$B$7,MATCH(C1905,Lists!$A$1:$A$7,0)),0)))</f>
      </c>
      <c r="I1905" s="22">
        <f>IF(A1905="",0,IF(YEAR(A1905)&lt;&gt;Properties!$C$5,0,N(D1905)*IFERROR(INDEX(Lists!$C$1:$C$7,MATCH(C1905,Lists!$A$1:$A$7,0)),0)))</f>
      </c>
      <c r="J1905" s="22">
        <f>IF(A1905="",0,IF(YEAR(A1905)&lt;&gt;Properties!$C$5,0,N(D1905)*IFERROR(INDEX(Lists!$D$1:$D$7,MATCH(C1905,Lists!$A$1:$A$7,0)),0)))</f>
      </c>
    </row>
    <row r="1906" spans="1:10" x14ac:dyDescent="0.25">
      <c r="A1906" s="11"/>
      <c r="B1906" s="19"/>
      <c r="C1906" s="19"/>
      <c r="D1906" s="23"/>
      <c r="E1906" s="19"/>
      <c r="F1906" s="13">
        <f>IF(B1906="","",IFERROR(INDEX(Leases!$B$2:$B$101,MATCH(B1906,Leases!$A$2:$A$101,0)),""))</f>
      </c>
      <c r="G1906" s="16">
        <f>IF(A1906="","",MONTH(A1906))</f>
      </c>
      <c r="H1906" s="22">
        <f>IF(A1906="",0,IF(YEAR(A1906)&lt;&gt;Properties!$C$5,0,N(D1906)*IFERROR(INDEX(Lists!$B$1:$B$7,MATCH(C1906,Lists!$A$1:$A$7,0)),0)))</f>
      </c>
      <c r="I1906" s="22">
        <f>IF(A1906="",0,IF(YEAR(A1906)&lt;&gt;Properties!$C$5,0,N(D1906)*IFERROR(INDEX(Lists!$C$1:$C$7,MATCH(C1906,Lists!$A$1:$A$7,0)),0)))</f>
      </c>
      <c r="J1906" s="22">
        <f>IF(A1906="",0,IF(YEAR(A1906)&lt;&gt;Properties!$C$5,0,N(D1906)*IFERROR(INDEX(Lists!$D$1:$D$7,MATCH(C1906,Lists!$A$1:$A$7,0)),0)))</f>
      </c>
    </row>
    <row r="1907" spans="1:10" x14ac:dyDescent="0.25">
      <c r="A1907" s="11"/>
      <c r="B1907" s="19"/>
      <c r="C1907" s="19"/>
      <c r="D1907" s="23"/>
      <c r="E1907" s="19"/>
      <c r="F1907" s="13">
        <f>IF(B1907="","",IFERROR(INDEX(Leases!$B$2:$B$101,MATCH(B1907,Leases!$A$2:$A$101,0)),""))</f>
      </c>
      <c r="G1907" s="16">
        <f>IF(A1907="","",MONTH(A1907))</f>
      </c>
      <c r="H1907" s="22">
        <f>IF(A1907="",0,IF(YEAR(A1907)&lt;&gt;Properties!$C$5,0,N(D1907)*IFERROR(INDEX(Lists!$B$1:$B$7,MATCH(C1907,Lists!$A$1:$A$7,0)),0)))</f>
      </c>
      <c r="I1907" s="22">
        <f>IF(A1907="",0,IF(YEAR(A1907)&lt;&gt;Properties!$C$5,0,N(D1907)*IFERROR(INDEX(Lists!$C$1:$C$7,MATCH(C1907,Lists!$A$1:$A$7,0)),0)))</f>
      </c>
      <c r="J1907" s="22">
        <f>IF(A1907="",0,IF(YEAR(A1907)&lt;&gt;Properties!$C$5,0,N(D1907)*IFERROR(INDEX(Lists!$D$1:$D$7,MATCH(C1907,Lists!$A$1:$A$7,0)),0)))</f>
      </c>
    </row>
    <row r="1908" spans="1:10" x14ac:dyDescent="0.25">
      <c r="A1908" s="11"/>
      <c r="B1908" s="19"/>
      <c r="C1908" s="19"/>
      <c r="D1908" s="23"/>
      <c r="E1908" s="19"/>
      <c r="F1908" s="13">
        <f>IF(B1908="","",IFERROR(INDEX(Leases!$B$2:$B$101,MATCH(B1908,Leases!$A$2:$A$101,0)),""))</f>
      </c>
      <c r="G1908" s="16">
        <f>IF(A1908="","",MONTH(A1908))</f>
      </c>
      <c r="H1908" s="22">
        <f>IF(A1908="",0,IF(YEAR(A1908)&lt;&gt;Properties!$C$5,0,N(D1908)*IFERROR(INDEX(Lists!$B$1:$B$7,MATCH(C1908,Lists!$A$1:$A$7,0)),0)))</f>
      </c>
      <c r="I1908" s="22">
        <f>IF(A1908="",0,IF(YEAR(A1908)&lt;&gt;Properties!$C$5,0,N(D1908)*IFERROR(INDEX(Lists!$C$1:$C$7,MATCH(C1908,Lists!$A$1:$A$7,0)),0)))</f>
      </c>
      <c r="J1908" s="22">
        <f>IF(A1908="",0,IF(YEAR(A1908)&lt;&gt;Properties!$C$5,0,N(D1908)*IFERROR(INDEX(Lists!$D$1:$D$7,MATCH(C1908,Lists!$A$1:$A$7,0)),0)))</f>
      </c>
    </row>
    <row r="1909" spans="1:10" x14ac:dyDescent="0.25">
      <c r="A1909" s="11"/>
      <c r="B1909" s="19"/>
      <c r="C1909" s="19"/>
      <c r="D1909" s="23"/>
      <c r="E1909" s="19"/>
      <c r="F1909" s="13">
        <f>IF(B1909="","",IFERROR(INDEX(Leases!$B$2:$B$101,MATCH(B1909,Leases!$A$2:$A$101,0)),""))</f>
      </c>
      <c r="G1909" s="16">
        <f>IF(A1909="","",MONTH(A1909))</f>
      </c>
      <c r="H1909" s="22">
        <f>IF(A1909="",0,IF(YEAR(A1909)&lt;&gt;Properties!$C$5,0,N(D1909)*IFERROR(INDEX(Lists!$B$1:$B$7,MATCH(C1909,Lists!$A$1:$A$7,0)),0)))</f>
      </c>
      <c r="I1909" s="22">
        <f>IF(A1909="",0,IF(YEAR(A1909)&lt;&gt;Properties!$C$5,0,N(D1909)*IFERROR(INDEX(Lists!$C$1:$C$7,MATCH(C1909,Lists!$A$1:$A$7,0)),0)))</f>
      </c>
      <c r="J1909" s="22">
        <f>IF(A1909="",0,IF(YEAR(A1909)&lt;&gt;Properties!$C$5,0,N(D1909)*IFERROR(INDEX(Lists!$D$1:$D$7,MATCH(C1909,Lists!$A$1:$A$7,0)),0)))</f>
      </c>
    </row>
    <row r="1910" spans="1:10" x14ac:dyDescent="0.25">
      <c r="A1910" s="11"/>
      <c r="B1910" s="19"/>
      <c r="C1910" s="19"/>
      <c r="D1910" s="23"/>
      <c r="E1910" s="19"/>
      <c r="F1910" s="13">
        <f>IF(B1910="","",IFERROR(INDEX(Leases!$B$2:$B$101,MATCH(B1910,Leases!$A$2:$A$101,0)),""))</f>
      </c>
      <c r="G1910" s="16">
        <f>IF(A1910="","",MONTH(A1910))</f>
      </c>
      <c r="H1910" s="22">
        <f>IF(A1910="",0,IF(YEAR(A1910)&lt;&gt;Properties!$C$5,0,N(D1910)*IFERROR(INDEX(Lists!$B$1:$B$7,MATCH(C1910,Lists!$A$1:$A$7,0)),0)))</f>
      </c>
      <c r="I1910" s="22">
        <f>IF(A1910="",0,IF(YEAR(A1910)&lt;&gt;Properties!$C$5,0,N(D1910)*IFERROR(INDEX(Lists!$C$1:$C$7,MATCH(C1910,Lists!$A$1:$A$7,0)),0)))</f>
      </c>
      <c r="J1910" s="22">
        <f>IF(A1910="",0,IF(YEAR(A1910)&lt;&gt;Properties!$C$5,0,N(D1910)*IFERROR(INDEX(Lists!$D$1:$D$7,MATCH(C1910,Lists!$A$1:$A$7,0)),0)))</f>
      </c>
    </row>
    <row r="1911" spans="1:10" x14ac:dyDescent="0.25">
      <c r="A1911" s="11"/>
      <c r="B1911" s="19"/>
      <c r="C1911" s="19"/>
      <c r="D1911" s="23"/>
      <c r="E1911" s="19"/>
      <c r="F1911" s="13">
        <f>IF(B1911="","",IFERROR(INDEX(Leases!$B$2:$B$101,MATCH(B1911,Leases!$A$2:$A$101,0)),""))</f>
      </c>
      <c r="G1911" s="16">
        <f>IF(A1911="","",MONTH(A1911))</f>
      </c>
      <c r="H1911" s="22">
        <f>IF(A1911="",0,IF(YEAR(A1911)&lt;&gt;Properties!$C$5,0,N(D1911)*IFERROR(INDEX(Lists!$B$1:$B$7,MATCH(C1911,Lists!$A$1:$A$7,0)),0)))</f>
      </c>
      <c r="I1911" s="22">
        <f>IF(A1911="",0,IF(YEAR(A1911)&lt;&gt;Properties!$C$5,0,N(D1911)*IFERROR(INDEX(Lists!$C$1:$C$7,MATCH(C1911,Lists!$A$1:$A$7,0)),0)))</f>
      </c>
      <c r="J1911" s="22">
        <f>IF(A1911="",0,IF(YEAR(A1911)&lt;&gt;Properties!$C$5,0,N(D1911)*IFERROR(INDEX(Lists!$D$1:$D$7,MATCH(C1911,Lists!$A$1:$A$7,0)),0)))</f>
      </c>
    </row>
    <row r="1912" spans="1:10" x14ac:dyDescent="0.25">
      <c r="A1912" s="11"/>
      <c r="B1912" s="19"/>
      <c r="C1912" s="19"/>
      <c r="D1912" s="23"/>
      <c r="E1912" s="19"/>
      <c r="F1912" s="13">
        <f>IF(B1912="","",IFERROR(INDEX(Leases!$B$2:$B$101,MATCH(B1912,Leases!$A$2:$A$101,0)),""))</f>
      </c>
      <c r="G1912" s="16">
        <f>IF(A1912="","",MONTH(A1912))</f>
      </c>
      <c r="H1912" s="22">
        <f>IF(A1912="",0,IF(YEAR(A1912)&lt;&gt;Properties!$C$5,0,N(D1912)*IFERROR(INDEX(Lists!$B$1:$B$7,MATCH(C1912,Lists!$A$1:$A$7,0)),0)))</f>
      </c>
      <c r="I1912" s="22">
        <f>IF(A1912="",0,IF(YEAR(A1912)&lt;&gt;Properties!$C$5,0,N(D1912)*IFERROR(INDEX(Lists!$C$1:$C$7,MATCH(C1912,Lists!$A$1:$A$7,0)),0)))</f>
      </c>
      <c r="J1912" s="22">
        <f>IF(A1912="",0,IF(YEAR(A1912)&lt;&gt;Properties!$C$5,0,N(D1912)*IFERROR(INDEX(Lists!$D$1:$D$7,MATCH(C1912,Lists!$A$1:$A$7,0)),0)))</f>
      </c>
    </row>
    <row r="1913" spans="1:10" x14ac:dyDescent="0.25">
      <c r="A1913" s="11"/>
      <c r="B1913" s="19"/>
      <c r="C1913" s="19"/>
      <c r="D1913" s="23"/>
      <c r="E1913" s="19"/>
      <c r="F1913" s="13">
        <f>IF(B1913="","",IFERROR(INDEX(Leases!$B$2:$B$101,MATCH(B1913,Leases!$A$2:$A$101,0)),""))</f>
      </c>
      <c r="G1913" s="16">
        <f>IF(A1913="","",MONTH(A1913))</f>
      </c>
      <c r="H1913" s="22">
        <f>IF(A1913="",0,IF(YEAR(A1913)&lt;&gt;Properties!$C$5,0,N(D1913)*IFERROR(INDEX(Lists!$B$1:$B$7,MATCH(C1913,Lists!$A$1:$A$7,0)),0)))</f>
      </c>
      <c r="I1913" s="22">
        <f>IF(A1913="",0,IF(YEAR(A1913)&lt;&gt;Properties!$C$5,0,N(D1913)*IFERROR(INDEX(Lists!$C$1:$C$7,MATCH(C1913,Lists!$A$1:$A$7,0)),0)))</f>
      </c>
      <c r="J1913" s="22">
        <f>IF(A1913="",0,IF(YEAR(A1913)&lt;&gt;Properties!$C$5,0,N(D1913)*IFERROR(INDEX(Lists!$D$1:$D$7,MATCH(C1913,Lists!$A$1:$A$7,0)),0)))</f>
      </c>
    </row>
    <row r="1914" spans="1:10" x14ac:dyDescent="0.25">
      <c r="A1914" s="11"/>
      <c r="B1914" s="19"/>
      <c r="C1914" s="19"/>
      <c r="D1914" s="23"/>
      <c r="E1914" s="19"/>
      <c r="F1914" s="13">
        <f>IF(B1914="","",IFERROR(INDEX(Leases!$B$2:$B$101,MATCH(B1914,Leases!$A$2:$A$101,0)),""))</f>
      </c>
      <c r="G1914" s="16">
        <f>IF(A1914="","",MONTH(A1914))</f>
      </c>
      <c r="H1914" s="22">
        <f>IF(A1914="",0,IF(YEAR(A1914)&lt;&gt;Properties!$C$5,0,N(D1914)*IFERROR(INDEX(Lists!$B$1:$B$7,MATCH(C1914,Lists!$A$1:$A$7,0)),0)))</f>
      </c>
      <c r="I1914" s="22">
        <f>IF(A1914="",0,IF(YEAR(A1914)&lt;&gt;Properties!$C$5,0,N(D1914)*IFERROR(INDEX(Lists!$C$1:$C$7,MATCH(C1914,Lists!$A$1:$A$7,0)),0)))</f>
      </c>
      <c r="J1914" s="22">
        <f>IF(A1914="",0,IF(YEAR(A1914)&lt;&gt;Properties!$C$5,0,N(D1914)*IFERROR(INDEX(Lists!$D$1:$D$7,MATCH(C1914,Lists!$A$1:$A$7,0)),0)))</f>
      </c>
    </row>
    <row r="1915" spans="1:10" x14ac:dyDescent="0.25">
      <c r="A1915" s="11"/>
      <c r="B1915" s="19"/>
      <c r="C1915" s="19"/>
      <c r="D1915" s="23"/>
      <c r="E1915" s="19"/>
      <c r="F1915" s="13">
        <f>IF(B1915="","",IFERROR(INDEX(Leases!$B$2:$B$101,MATCH(B1915,Leases!$A$2:$A$101,0)),""))</f>
      </c>
      <c r="G1915" s="16">
        <f>IF(A1915="","",MONTH(A1915))</f>
      </c>
      <c r="H1915" s="22">
        <f>IF(A1915="",0,IF(YEAR(A1915)&lt;&gt;Properties!$C$5,0,N(D1915)*IFERROR(INDEX(Lists!$B$1:$B$7,MATCH(C1915,Lists!$A$1:$A$7,0)),0)))</f>
      </c>
      <c r="I1915" s="22">
        <f>IF(A1915="",0,IF(YEAR(A1915)&lt;&gt;Properties!$C$5,0,N(D1915)*IFERROR(INDEX(Lists!$C$1:$C$7,MATCH(C1915,Lists!$A$1:$A$7,0)),0)))</f>
      </c>
      <c r="J1915" s="22">
        <f>IF(A1915="",0,IF(YEAR(A1915)&lt;&gt;Properties!$C$5,0,N(D1915)*IFERROR(INDEX(Lists!$D$1:$D$7,MATCH(C1915,Lists!$A$1:$A$7,0)),0)))</f>
      </c>
    </row>
    <row r="1916" spans="1:10" x14ac:dyDescent="0.25">
      <c r="A1916" s="11"/>
      <c r="B1916" s="19"/>
      <c r="C1916" s="19"/>
      <c r="D1916" s="23"/>
      <c r="E1916" s="19"/>
      <c r="F1916" s="13">
        <f>IF(B1916="","",IFERROR(INDEX(Leases!$B$2:$B$101,MATCH(B1916,Leases!$A$2:$A$101,0)),""))</f>
      </c>
      <c r="G1916" s="16">
        <f>IF(A1916="","",MONTH(A1916))</f>
      </c>
      <c r="H1916" s="22">
        <f>IF(A1916="",0,IF(YEAR(A1916)&lt;&gt;Properties!$C$5,0,N(D1916)*IFERROR(INDEX(Lists!$B$1:$B$7,MATCH(C1916,Lists!$A$1:$A$7,0)),0)))</f>
      </c>
      <c r="I1916" s="22">
        <f>IF(A1916="",0,IF(YEAR(A1916)&lt;&gt;Properties!$C$5,0,N(D1916)*IFERROR(INDEX(Lists!$C$1:$C$7,MATCH(C1916,Lists!$A$1:$A$7,0)),0)))</f>
      </c>
      <c r="J1916" s="22">
        <f>IF(A1916="",0,IF(YEAR(A1916)&lt;&gt;Properties!$C$5,0,N(D1916)*IFERROR(INDEX(Lists!$D$1:$D$7,MATCH(C1916,Lists!$A$1:$A$7,0)),0)))</f>
      </c>
    </row>
    <row r="1917" spans="1:10" x14ac:dyDescent="0.25">
      <c r="A1917" s="11"/>
      <c r="B1917" s="19"/>
      <c r="C1917" s="19"/>
      <c r="D1917" s="23"/>
      <c r="E1917" s="19"/>
      <c r="F1917" s="13">
        <f>IF(B1917="","",IFERROR(INDEX(Leases!$B$2:$B$101,MATCH(B1917,Leases!$A$2:$A$101,0)),""))</f>
      </c>
      <c r="G1917" s="16">
        <f>IF(A1917="","",MONTH(A1917))</f>
      </c>
      <c r="H1917" s="22">
        <f>IF(A1917="",0,IF(YEAR(A1917)&lt;&gt;Properties!$C$5,0,N(D1917)*IFERROR(INDEX(Lists!$B$1:$B$7,MATCH(C1917,Lists!$A$1:$A$7,0)),0)))</f>
      </c>
      <c r="I1917" s="22">
        <f>IF(A1917="",0,IF(YEAR(A1917)&lt;&gt;Properties!$C$5,0,N(D1917)*IFERROR(INDEX(Lists!$C$1:$C$7,MATCH(C1917,Lists!$A$1:$A$7,0)),0)))</f>
      </c>
      <c r="J1917" s="22">
        <f>IF(A1917="",0,IF(YEAR(A1917)&lt;&gt;Properties!$C$5,0,N(D1917)*IFERROR(INDEX(Lists!$D$1:$D$7,MATCH(C1917,Lists!$A$1:$A$7,0)),0)))</f>
      </c>
    </row>
    <row r="1918" spans="1:10" x14ac:dyDescent="0.25">
      <c r="A1918" s="11"/>
      <c r="B1918" s="19"/>
      <c r="C1918" s="19"/>
      <c r="D1918" s="23"/>
      <c r="E1918" s="19"/>
      <c r="F1918" s="13">
        <f>IF(B1918="","",IFERROR(INDEX(Leases!$B$2:$B$101,MATCH(B1918,Leases!$A$2:$A$101,0)),""))</f>
      </c>
      <c r="G1918" s="16">
        <f>IF(A1918="","",MONTH(A1918))</f>
      </c>
      <c r="H1918" s="22">
        <f>IF(A1918="",0,IF(YEAR(A1918)&lt;&gt;Properties!$C$5,0,N(D1918)*IFERROR(INDEX(Lists!$B$1:$B$7,MATCH(C1918,Lists!$A$1:$A$7,0)),0)))</f>
      </c>
      <c r="I1918" s="22">
        <f>IF(A1918="",0,IF(YEAR(A1918)&lt;&gt;Properties!$C$5,0,N(D1918)*IFERROR(INDEX(Lists!$C$1:$C$7,MATCH(C1918,Lists!$A$1:$A$7,0)),0)))</f>
      </c>
      <c r="J1918" s="22">
        <f>IF(A1918="",0,IF(YEAR(A1918)&lt;&gt;Properties!$C$5,0,N(D1918)*IFERROR(INDEX(Lists!$D$1:$D$7,MATCH(C1918,Lists!$A$1:$A$7,0)),0)))</f>
      </c>
    </row>
    <row r="1919" spans="1:10" x14ac:dyDescent="0.25">
      <c r="A1919" s="11"/>
      <c r="B1919" s="19"/>
      <c r="C1919" s="19"/>
      <c r="D1919" s="23"/>
      <c r="E1919" s="19"/>
      <c r="F1919" s="13">
        <f>IF(B1919="","",IFERROR(INDEX(Leases!$B$2:$B$101,MATCH(B1919,Leases!$A$2:$A$101,0)),""))</f>
      </c>
      <c r="G1919" s="16">
        <f>IF(A1919="","",MONTH(A1919))</f>
      </c>
      <c r="H1919" s="22">
        <f>IF(A1919="",0,IF(YEAR(A1919)&lt;&gt;Properties!$C$5,0,N(D1919)*IFERROR(INDEX(Lists!$B$1:$B$7,MATCH(C1919,Lists!$A$1:$A$7,0)),0)))</f>
      </c>
      <c r="I1919" s="22">
        <f>IF(A1919="",0,IF(YEAR(A1919)&lt;&gt;Properties!$C$5,0,N(D1919)*IFERROR(INDEX(Lists!$C$1:$C$7,MATCH(C1919,Lists!$A$1:$A$7,0)),0)))</f>
      </c>
      <c r="J1919" s="22">
        <f>IF(A1919="",0,IF(YEAR(A1919)&lt;&gt;Properties!$C$5,0,N(D1919)*IFERROR(INDEX(Lists!$D$1:$D$7,MATCH(C1919,Lists!$A$1:$A$7,0)),0)))</f>
      </c>
    </row>
    <row r="1920" spans="1:10" x14ac:dyDescent="0.25">
      <c r="A1920" s="11"/>
      <c r="B1920" s="19"/>
      <c r="C1920" s="19"/>
      <c r="D1920" s="23"/>
      <c r="E1920" s="19"/>
      <c r="F1920" s="13">
        <f>IF(B1920="","",IFERROR(INDEX(Leases!$B$2:$B$101,MATCH(B1920,Leases!$A$2:$A$101,0)),""))</f>
      </c>
      <c r="G1920" s="16">
        <f>IF(A1920="","",MONTH(A1920))</f>
      </c>
      <c r="H1920" s="22">
        <f>IF(A1920="",0,IF(YEAR(A1920)&lt;&gt;Properties!$C$5,0,N(D1920)*IFERROR(INDEX(Lists!$B$1:$B$7,MATCH(C1920,Lists!$A$1:$A$7,0)),0)))</f>
      </c>
      <c r="I1920" s="22">
        <f>IF(A1920="",0,IF(YEAR(A1920)&lt;&gt;Properties!$C$5,0,N(D1920)*IFERROR(INDEX(Lists!$C$1:$C$7,MATCH(C1920,Lists!$A$1:$A$7,0)),0)))</f>
      </c>
      <c r="J1920" s="22">
        <f>IF(A1920="",0,IF(YEAR(A1920)&lt;&gt;Properties!$C$5,0,N(D1920)*IFERROR(INDEX(Lists!$D$1:$D$7,MATCH(C1920,Lists!$A$1:$A$7,0)),0)))</f>
      </c>
    </row>
    <row r="1921" spans="1:10" x14ac:dyDescent="0.25">
      <c r="A1921" s="11"/>
      <c r="B1921" s="19"/>
      <c r="C1921" s="19"/>
      <c r="D1921" s="23"/>
      <c r="E1921" s="19"/>
      <c r="F1921" s="13">
        <f>IF(B1921="","",IFERROR(INDEX(Leases!$B$2:$B$101,MATCH(B1921,Leases!$A$2:$A$101,0)),""))</f>
      </c>
      <c r="G1921" s="16">
        <f>IF(A1921="","",MONTH(A1921))</f>
      </c>
      <c r="H1921" s="22">
        <f>IF(A1921="",0,IF(YEAR(A1921)&lt;&gt;Properties!$C$5,0,N(D1921)*IFERROR(INDEX(Lists!$B$1:$B$7,MATCH(C1921,Lists!$A$1:$A$7,0)),0)))</f>
      </c>
      <c r="I1921" s="22">
        <f>IF(A1921="",0,IF(YEAR(A1921)&lt;&gt;Properties!$C$5,0,N(D1921)*IFERROR(INDEX(Lists!$C$1:$C$7,MATCH(C1921,Lists!$A$1:$A$7,0)),0)))</f>
      </c>
      <c r="J1921" s="22">
        <f>IF(A1921="",0,IF(YEAR(A1921)&lt;&gt;Properties!$C$5,0,N(D1921)*IFERROR(INDEX(Lists!$D$1:$D$7,MATCH(C1921,Lists!$A$1:$A$7,0)),0)))</f>
      </c>
    </row>
    <row r="1922" spans="1:10" x14ac:dyDescent="0.25">
      <c r="A1922" s="11"/>
      <c r="B1922" s="19"/>
      <c r="C1922" s="19"/>
      <c r="D1922" s="23"/>
      <c r="E1922" s="19"/>
      <c r="F1922" s="13">
        <f>IF(B1922="","",IFERROR(INDEX(Leases!$B$2:$B$101,MATCH(B1922,Leases!$A$2:$A$101,0)),""))</f>
      </c>
      <c r="G1922" s="16">
        <f>IF(A1922="","",MONTH(A1922))</f>
      </c>
      <c r="H1922" s="22">
        <f>IF(A1922="",0,IF(YEAR(A1922)&lt;&gt;Properties!$C$5,0,N(D1922)*IFERROR(INDEX(Lists!$B$1:$B$7,MATCH(C1922,Lists!$A$1:$A$7,0)),0)))</f>
      </c>
      <c r="I1922" s="22">
        <f>IF(A1922="",0,IF(YEAR(A1922)&lt;&gt;Properties!$C$5,0,N(D1922)*IFERROR(INDEX(Lists!$C$1:$C$7,MATCH(C1922,Lists!$A$1:$A$7,0)),0)))</f>
      </c>
      <c r="J1922" s="22">
        <f>IF(A1922="",0,IF(YEAR(A1922)&lt;&gt;Properties!$C$5,0,N(D1922)*IFERROR(INDEX(Lists!$D$1:$D$7,MATCH(C1922,Lists!$A$1:$A$7,0)),0)))</f>
      </c>
    </row>
    <row r="1923" spans="1:10" x14ac:dyDescent="0.25">
      <c r="A1923" s="11"/>
      <c r="B1923" s="19"/>
      <c r="C1923" s="19"/>
      <c r="D1923" s="23"/>
      <c r="E1923" s="19"/>
      <c r="F1923" s="13">
        <f>IF(B1923="","",IFERROR(INDEX(Leases!$B$2:$B$101,MATCH(B1923,Leases!$A$2:$A$101,0)),""))</f>
      </c>
      <c r="G1923" s="16">
        <f>IF(A1923="","",MONTH(A1923))</f>
      </c>
      <c r="H1923" s="22">
        <f>IF(A1923="",0,IF(YEAR(A1923)&lt;&gt;Properties!$C$5,0,N(D1923)*IFERROR(INDEX(Lists!$B$1:$B$7,MATCH(C1923,Lists!$A$1:$A$7,0)),0)))</f>
      </c>
      <c r="I1923" s="22">
        <f>IF(A1923="",0,IF(YEAR(A1923)&lt;&gt;Properties!$C$5,0,N(D1923)*IFERROR(INDEX(Lists!$C$1:$C$7,MATCH(C1923,Lists!$A$1:$A$7,0)),0)))</f>
      </c>
      <c r="J1923" s="22">
        <f>IF(A1923="",0,IF(YEAR(A1923)&lt;&gt;Properties!$C$5,0,N(D1923)*IFERROR(INDEX(Lists!$D$1:$D$7,MATCH(C1923,Lists!$A$1:$A$7,0)),0)))</f>
      </c>
    </row>
    <row r="1924" spans="1:10" x14ac:dyDescent="0.25">
      <c r="A1924" s="11"/>
      <c r="B1924" s="19"/>
      <c r="C1924" s="19"/>
      <c r="D1924" s="23"/>
      <c r="E1924" s="19"/>
      <c r="F1924" s="13">
        <f>IF(B1924="","",IFERROR(INDEX(Leases!$B$2:$B$101,MATCH(B1924,Leases!$A$2:$A$101,0)),""))</f>
      </c>
      <c r="G1924" s="16">
        <f>IF(A1924="","",MONTH(A1924))</f>
      </c>
      <c r="H1924" s="22">
        <f>IF(A1924="",0,IF(YEAR(A1924)&lt;&gt;Properties!$C$5,0,N(D1924)*IFERROR(INDEX(Lists!$B$1:$B$7,MATCH(C1924,Lists!$A$1:$A$7,0)),0)))</f>
      </c>
      <c r="I1924" s="22">
        <f>IF(A1924="",0,IF(YEAR(A1924)&lt;&gt;Properties!$C$5,0,N(D1924)*IFERROR(INDEX(Lists!$C$1:$C$7,MATCH(C1924,Lists!$A$1:$A$7,0)),0)))</f>
      </c>
      <c r="J1924" s="22">
        <f>IF(A1924="",0,IF(YEAR(A1924)&lt;&gt;Properties!$C$5,0,N(D1924)*IFERROR(INDEX(Lists!$D$1:$D$7,MATCH(C1924,Lists!$A$1:$A$7,0)),0)))</f>
      </c>
    </row>
    <row r="1925" spans="1:10" x14ac:dyDescent="0.25">
      <c r="A1925" s="11"/>
      <c r="B1925" s="19"/>
      <c r="C1925" s="19"/>
      <c r="D1925" s="23"/>
      <c r="E1925" s="19"/>
      <c r="F1925" s="13">
        <f>IF(B1925="","",IFERROR(INDEX(Leases!$B$2:$B$101,MATCH(B1925,Leases!$A$2:$A$101,0)),""))</f>
      </c>
      <c r="G1925" s="16">
        <f>IF(A1925="","",MONTH(A1925))</f>
      </c>
      <c r="H1925" s="22">
        <f>IF(A1925="",0,IF(YEAR(A1925)&lt;&gt;Properties!$C$5,0,N(D1925)*IFERROR(INDEX(Lists!$B$1:$B$7,MATCH(C1925,Lists!$A$1:$A$7,0)),0)))</f>
      </c>
      <c r="I1925" s="22">
        <f>IF(A1925="",0,IF(YEAR(A1925)&lt;&gt;Properties!$C$5,0,N(D1925)*IFERROR(INDEX(Lists!$C$1:$C$7,MATCH(C1925,Lists!$A$1:$A$7,0)),0)))</f>
      </c>
      <c r="J1925" s="22">
        <f>IF(A1925="",0,IF(YEAR(A1925)&lt;&gt;Properties!$C$5,0,N(D1925)*IFERROR(INDEX(Lists!$D$1:$D$7,MATCH(C1925,Lists!$A$1:$A$7,0)),0)))</f>
      </c>
    </row>
    <row r="1926" spans="1:10" x14ac:dyDescent="0.25">
      <c r="A1926" s="11"/>
      <c r="B1926" s="19"/>
      <c r="C1926" s="19"/>
      <c r="D1926" s="23"/>
      <c r="E1926" s="19"/>
      <c r="F1926" s="13">
        <f>IF(B1926="","",IFERROR(INDEX(Leases!$B$2:$B$101,MATCH(B1926,Leases!$A$2:$A$101,0)),""))</f>
      </c>
      <c r="G1926" s="16">
        <f>IF(A1926="","",MONTH(A1926))</f>
      </c>
      <c r="H1926" s="22">
        <f>IF(A1926="",0,IF(YEAR(A1926)&lt;&gt;Properties!$C$5,0,N(D1926)*IFERROR(INDEX(Lists!$B$1:$B$7,MATCH(C1926,Lists!$A$1:$A$7,0)),0)))</f>
      </c>
      <c r="I1926" s="22">
        <f>IF(A1926="",0,IF(YEAR(A1926)&lt;&gt;Properties!$C$5,0,N(D1926)*IFERROR(INDEX(Lists!$C$1:$C$7,MATCH(C1926,Lists!$A$1:$A$7,0)),0)))</f>
      </c>
      <c r="J1926" s="22">
        <f>IF(A1926="",0,IF(YEAR(A1926)&lt;&gt;Properties!$C$5,0,N(D1926)*IFERROR(INDEX(Lists!$D$1:$D$7,MATCH(C1926,Lists!$A$1:$A$7,0)),0)))</f>
      </c>
    </row>
    <row r="1927" spans="1:10" x14ac:dyDescent="0.25">
      <c r="A1927" s="11"/>
      <c r="B1927" s="19"/>
      <c r="C1927" s="19"/>
      <c r="D1927" s="23"/>
      <c r="E1927" s="19"/>
      <c r="F1927" s="13">
        <f>IF(B1927="","",IFERROR(INDEX(Leases!$B$2:$B$101,MATCH(B1927,Leases!$A$2:$A$101,0)),""))</f>
      </c>
      <c r="G1927" s="16">
        <f>IF(A1927="","",MONTH(A1927))</f>
      </c>
      <c r="H1927" s="22">
        <f>IF(A1927="",0,IF(YEAR(A1927)&lt;&gt;Properties!$C$5,0,N(D1927)*IFERROR(INDEX(Lists!$B$1:$B$7,MATCH(C1927,Lists!$A$1:$A$7,0)),0)))</f>
      </c>
      <c r="I1927" s="22">
        <f>IF(A1927="",0,IF(YEAR(A1927)&lt;&gt;Properties!$C$5,0,N(D1927)*IFERROR(INDEX(Lists!$C$1:$C$7,MATCH(C1927,Lists!$A$1:$A$7,0)),0)))</f>
      </c>
      <c r="J1927" s="22">
        <f>IF(A1927="",0,IF(YEAR(A1927)&lt;&gt;Properties!$C$5,0,N(D1927)*IFERROR(INDEX(Lists!$D$1:$D$7,MATCH(C1927,Lists!$A$1:$A$7,0)),0)))</f>
      </c>
    </row>
    <row r="1928" spans="1:10" x14ac:dyDescent="0.25">
      <c r="A1928" s="11"/>
      <c r="B1928" s="19"/>
      <c r="C1928" s="19"/>
      <c r="D1928" s="23"/>
      <c r="E1928" s="19"/>
      <c r="F1928" s="13">
        <f>IF(B1928="","",IFERROR(INDEX(Leases!$B$2:$B$101,MATCH(B1928,Leases!$A$2:$A$101,0)),""))</f>
      </c>
      <c r="G1928" s="16">
        <f>IF(A1928="","",MONTH(A1928))</f>
      </c>
      <c r="H1928" s="22">
        <f>IF(A1928="",0,IF(YEAR(A1928)&lt;&gt;Properties!$C$5,0,N(D1928)*IFERROR(INDEX(Lists!$B$1:$B$7,MATCH(C1928,Lists!$A$1:$A$7,0)),0)))</f>
      </c>
      <c r="I1928" s="22">
        <f>IF(A1928="",0,IF(YEAR(A1928)&lt;&gt;Properties!$C$5,0,N(D1928)*IFERROR(INDEX(Lists!$C$1:$C$7,MATCH(C1928,Lists!$A$1:$A$7,0)),0)))</f>
      </c>
      <c r="J1928" s="22">
        <f>IF(A1928="",0,IF(YEAR(A1928)&lt;&gt;Properties!$C$5,0,N(D1928)*IFERROR(INDEX(Lists!$D$1:$D$7,MATCH(C1928,Lists!$A$1:$A$7,0)),0)))</f>
      </c>
    </row>
    <row r="1929" spans="1:10" x14ac:dyDescent="0.25">
      <c r="A1929" s="11"/>
      <c r="B1929" s="19"/>
      <c r="C1929" s="19"/>
      <c r="D1929" s="23"/>
      <c r="E1929" s="19"/>
      <c r="F1929" s="13">
        <f>IF(B1929="","",IFERROR(INDEX(Leases!$B$2:$B$101,MATCH(B1929,Leases!$A$2:$A$101,0)),""))</f>
      </c>
      <c r="G1929" s="16">
        <f>IF(A1929="","",MONTH(A1929))</f>
      </c>
      <c r="H1929" s="22">
        <f>IF(A1929="",0,IF(YEAR(A1929)&lt;&gt;Properties!$C$5,0,N(D1929)*IFERROR(INDEX(Lists!$B$1:$B$7,MATCH(C1929,Lists!$A$1:$A$7,0)),0)))</f>
      </c>
      <c r="I1929" s="22">
        <f>IF(A1929="",0,IF(YEAR(A1929)&lt;&gt;Properties!$C$5,0,N(D1929)*IFERROR(INDEX(Lists!$C$1:$C$7,MATCH(C1929,Lists!$A$1:$A$7,0)),0)))</f>
      </c>
      <c r="J1929" s="22">
        <f>IF(A1929="",0,IF(YEAR(A1929)&lt;&gt;Properties!$C$5,0,N(D1929)*IFERROR(INDEX(Lists!$D$1:$D$7,MATCH(C1929,Lists!$A$1:$A$7,0)),0)))</f>
      </c>
    </row>
    <row r="1930" spans="1:10" x14ac:dyDescent="0.25">
      <c r="A1930" s="11"/>
      <c r="B1930" s="19"/>
      <c r="C1930" s="19"/>
      <c r="D1930" s="23"/>
      <c r="E1930" s="19"/>
      <c r="F1930" s="13">
        <f>IF(B1930="","",IFERROR(INDEX(Leases!$B$2:$B$101,MATCH(B1930,Leases!$A$2:$A$101,0)),""))</f>
      </c>
      <c r="G1930" s="16">
        <f>IF(A1930="","",MONTH(A1930))</f>
      </c>
      <c r="H1930" s="22">
        <f>IF(A1930="",0,IF(YEAR(A1930)&lt;&gt;Properties!$C$5,0,N(D1930)*IFERROR(INDEX(Lists!$B$1:$B$7,MATCH(C1930,Lists!$A$1:$A$7,0)),0)))</f>
      </c>
      <c r="I1930" s="22">
        <f>IF(A1930="",0,IF(YEAR(A1930)&lt;&gt;Properties!$C$5,0,N(D1930)*IFERROR(INDEX(Lists!$C$1:$C$7,MATCH(C1930,Lists!$A$1:$A$7,0)),0)))</f>
      </c>
      <c r="J1930" s="22">
        <f>IF(A1930="",0,IF(YEAR(A1930)&lt;&gt;Properties!$C$5,0,N(D1930)*IFERROR(INDEX(Lists!$D$1:$D$7,MATCH(C1930,Lists!$A$1:$A$7,0)),0)))</f>
      </c>
    </row>
    <row r="1931" spans="1:10" x14ac:dyDescent="0.25">
      <c r="A1931" s="11"/>
      <c r="B1931" s="19"/>
      <c r="C1931" s="19"/>
      <c r="D1931" s="23"/>
      <c r="E1931" s="19"/>
      <c r="F1931" s="13">
        <f>IF(B1931="","",IFERROR(INDEX(Leases!$B$2:$B$101,MATCH(B1931,Leases!$A$2:$A$101,0)),""))</f>
      </c>
      <c r="G1931" s="16">
        <f>IF(A1931="","",MONTH(A1931))</f>
      </c>
      <c r="H1931" s="22">
        <f>IF(A1931="",0,IF(YEAR(A1931)&lt;&gt;Properties!$C$5,0,N(D1931)*IFERROR(INDEX(Lists!$B$1:$B$7,MATCH(C1931,Lists!$A$1:$A$7,0)),0)))</f>
      </c>
      <c r="I1931" s="22">
        <f>IF(A1931="",0,IF(YEAR(A1931)&lt;&gt;Properties!$C$5,0,N(D1931)*IFERROR(INDEX(Lists!$C$1:$C$7,MATCH(C1931,Lists!$A$1:$A$7,0)),0)))</f>
      </c>
      <c r="J1931" s="22">
        <f>IF(A1931="",0,IF(YEAR(A1931)&lt;&gt;Properties!$C$5,0,N(D1931)*IFERROR(INDEX(Lists!$D$1:$D$7,MATCH(C1931,Lists!$A$1:$A$7,0)),0)))</f>
      </c>
    </row>
    <row r="1932" spans="1:10" x14ac:dyDescent="0.25">
      <c r="A1932" s="11"/>
      <c r="B1932" s="19"/>
      <c r="C1932" s="19"/>
      <c r="D1932" s="23"/>
      <c r="E1932" s="19"/>
      <c r="F1932" s="13">
        <f>IF(B1932="","",IFERROR(INDEX(Leases!$B$2:$B$101,MATCH(B1932,Leases!$A$2:$A$101,0)),""))</f>
      </c>
      <c r="G1932" s="16">
        <f>IF(A1932="","",MONTH(A1932))</f>
      </c>
      <c r="H1932" s="22">
        <f>IF(A1932="",0,IF(YEAR(A1932)&lt;&gt;Properties!$C$5,0,N(D1932)*IFERROR(INDEX(Lists!$B$1:$B$7,MATCH(C1932,Lists!$A$1:$A$7,0)),0)))</f>
      </c>
      <c r="I1932" s="22">
        <f>IF(A1932="",0,IF(YEAR(A1932)&lt;&gt;Properties!$C$5,0,N(D1932)*IFERROR(INDEX(Lists!$C$1:$C$7,MATCH(C1932,Lists!$A$1:$A$7,0)),0)))</f>
      </c>
      <c r="J1932" s="22">
        <f>IF(A1932="",0,IF(YEAR(A1932)&lt;&gt;Properties!$C$5,0,N(D1932)*IFERROR(INDEX(Lists!$D$1:$D$7,MATCH(C1932,Lists!$A$1:$A$7,0)),0)))</f>
      </c>
    </row>
    <row r="1933" spans="1:10" x14ac:dyDescent="0.25">
      <c r="A1933" s="11"/>
      <c r="B1933" s="19"/>
      <c r="C1933" s="19"/>
      <c r="D1933" s="23"/>
      <c r="E1933" s="19"/>
      <c r="F1933" s="13">
        <f>IF(B1933="","",IFERROR(INDEX(Leases!$B$2:$B$101,MATCH(B1933,Leases!$A$2:$A$101,0)),""))</f>
      </c>
      <c r="G1933" s="16">
        <f>IF(A1933="","",MONTH(A1933))</f>
      </c>
      <c r="H1933" s="22">
        <f>IF(A1933="",0,IF(YEAR(A1933)&lt;&gt;Properties!$C$5,0,N(D1933)*IFERROR(INDEX(Lists!$B$1:$B$7,MATCH(C1933,Lists!$A$1:$A$7,0)),0)))</f>
      </c>
      <c r="I1933" s="22">
        <f>IF(A1933="",0,IF(YEAR(A1933)&lt;&gt;Properties!$C$5,0,N(D1933)*IFERROR(INDEX(Lists!$C$1:$C$7,MATCH(C1933,Lists!$A$1:$A$7,0)),0)))</f>
      </c>
      <c r="J1933" s="22">
        <f>IF(A1933="",0,IF(YEAR(A1933)&lt;&gt;Properties!$C$5,0,N(D1933)*IFERROR(INDEX(Lists!$D$1:$D$7,MATCH(C1933,Lists!$A$1:$A$7,0)),0)))</f>
      </c>
    </row>
    <row r="1934" spans="1:10" x14ac:dyDescent="0.25">
      <c r="A1934" s="11"/>
      <c r="B1934" s="19"/>
      <c r="C1934" s="19"/>
      <c r="D1934" s="23"/>
      <c r="E1934" s="19"/>
      <c r="F1934" s="13">
        <f>IF(B1934="","",IFERROR(INDEX(Leases!$B$2:$B$101,MATCH(B1934,Leases!$A$2:$A$101,0)),""))</f>
      </c>
      <c r="G1934" s="16">
        <f>IF(A1934="","",MONTH(A1934))</f>
      </c>
      <c r="H1934" s="22">
        <f>IF(A1934="",0,IF(YEAR(A1934)&lt;&gt;Properties!$C$5,0,N(D1934)*IFERROR(INDEX(Lists!$B$1:$B$7,MATCH(C1934,Lists!$A$1:$A$7,0)),0)))</f>
      </c>
      <c r="I1934" s="22">
        <f>IF(A1934="",0,IF(YEAR(A1934)&lt;&gt;Properties!$C$5,0,N(D1934)*IFERROR(INDEX(Lists!$C$1:$C$7,MATCH(C1934,Lists!$A$1:$A$7,0)),0)))</f>
      </c>
      <c r="J1934" s="22">
        <f>IF(A1934="",0,IF(YEAR(A1934)&lt;&gt;Properties!$C$5,0,N(D1934)*IFERROR(INDEX(Lists!$D$1:$D$7,MATCH(C1934,Lists!$A$1:$A$7,0)),0)))</f>
      </c>
    </row>
    <row r="1935" spans="1:10" x14ac:dyDescent="0.25">
      <c r="A1935" s="11"/>
      <c r="B1935" s="19"/>
      <c r="C1935" s="19"/>
      <c r="D1935" s="23"/>
      <c r="E1935" s="19"/>
      <c r="F1935" s="13">
        <f>IF(B1935="","",IFERROR(INDEX(Leases!$B$2:$B$101,MATCH(B1935,Leases!$A$2:$A$101,0)),""))</f>
      </c>
      <c r="G1935" s="16">
        <f>IF(A1935="","",MONTH(A1935))</f>
      </c>
      <c r="H1935" s="22">
        <f>IF(A1935="",0,IF(YEAR(A1935)&lt;&gt;Properties!$C$5,0,N(D1935)*IFERROR(INDEX(Lists!$B$1:$B$7,MATCH(C1935,Lists!$A$1:$A$7,0)),0)))</f>
      </c>
      <c r="I1935" s="22">
        <f>IF(A1935="",0,IF(YEAR(A1935)&lt;&gt;Properties!$C$5,0,N(D1935)*IFERROR(INDEX(Lists!$C$1:$C$7,MATCH(C1935,Lists!$A$1:$A$7,0)),0)))</f>
      </c>
      <c r="J1935" s="22">
        <f>IF(A1935="",0,IF(YEAR(A1935)&lt;&gt;Properties!$C$5,0,N(D1935)*IFERROR(INDEX(Lists!$D$1:$D$7,MATCH(C1935,Lists!$A$1:$A$7,0)),0)))</f>
      </c>
    </row>
    <row r="1936" spans="1:10" x14ac:dyDescent="0.25">
      <c r="A1936" s="11"/>
      <c r="B1936" s="19"/>
      <c r="C1936" s="19"/>
      <c r="D1936" s="23"/>
      <c r="E1936" s="19"/>
      <c r="F1936" s="13">
        <f>IF(B1936="","",IFERROR(INDEX(Leases!$B$2:$B$101,MATCH(B1936,Leases!$A$2:$A$101,0)),""))</f>
      </c>
      <c r="G1936" s="16">
        <f>IF(A1936="","",MONTH(A1936))</f>
      </c>
      <c r="H1936" s="22">
        <f>IF(A1936="",0,IF(YEAR(A1936)&lt;&gt;Properties!$C$5,0,N(D1936)*IFERROR(INDEX(Lists!$B$1:$B$7,MATCH(C1936,Lists!$A$1:$A$7,0)),0)))</f>
      </c>
      <c r="I1936" s="22">
        <f>IF(A1936="",0,IF(YEAR(A1936)&lt;&gt;Properties!$C$5,0,N(D1936)*IFERROR(INDEX(Lists!$C$1:$C$7,MATCH(C1936,Lists!$A$1:$A$7,0)),0)))</f>
      </c>
      <c r="J1936" s="22">
        <f>IF(A1936="",0,IF(YEAR(A1936)&lt;&gt;Properties!$C$5,0,N(D1936)*IFERROR(INDEX(Lists!$D$1:$D$7,MATCH(C1936,Lists!$A$1:$A$7,0)),0)))</f>
      </c>
    </row>
    <row r="1937" spans="1:10" x14ac:dyDescent="0.25">
      <c r="A1937" s="11"/>
      <c r="B1937" s="19"/>
      <c r="C1937" s="19"/>
      <c r="D1937" s="23"/>
      <c r="E1937" s="19"/>
      <c r="F1937" s="13">
        <f>IF(B1937="","",IFERROR(INDEX(Leases!$B$2:$B$101,MATCH(B1937,Leases!$A$2:$A$101,0)),""))</f>
      </c>
      <c r="G1937" s="16">
        <f>IF(A1937="","",MONTH(A1937))</f>
      </c>
      <c r="H1937" s="22">
        <f>IF(A1937="",0,IF(YEAR(A1937)&lt;&gt;Properties!$C$5,0,N(D1937)*IFERROR(INDEX(Lists!$B$1:$B$7,MATCH(C1937,Lists!$A$1:$A$7,0)),0)))</f>
      </c>
      <c r="I1937" s="22">
        <f>IF(A1937="",0,IF(YEAR(A1937)&lt;&gt;Properties!$C$5,0,N(D1937)*IFERROR(INDEX(Lists!$C$1:$C$7,MATCH(C1937,Lists!$A$1:$A$7,0)),0)))</f>
      </c>
      <c r="J1937" s="22">
        <f>IF(A1937="",0,IF(YEAR(A1937)&lt;&gt;Properties!$C$5,0,N(D1937)*IFERROR(INDEX(Lists!$D$1:$D$7,MATCH(C1937,Lists!$A$1:$A$7,0)),0)))</f>
      </c>
    </row>
    <row r="1938" spans="1:10" x14ac:dyDescent="0.25">
      <c r="A1938" s="11"/>
      <c r="B1938" s="19"/>
      <c r="C1938" s="19"/>
      <c r="D1938" s="23"/>
      <c r="E1938" s="19"/>
      <c r="F1938" s="13">
        <f>IF(B1938="","",IFERROR(INDEX(Leases!$B$2:$B$101,MATCH(B1938,Leases!$A$2:$A$101,0)),""))</f>
      </c>
      <c r="G1938" s="16">
        <f>IF(A1938="","",MONTH(A1938))</f>
      </c>
      <c r="H1938" s="22">
        <f>IF(A1938="",0,IF(YEAR(A1938)&lt;&gt;Properties!$C$5,0,N(D1938)*IFERROR(INDEX(Lists!$B$1:$B$7,MATCH(C1938,Lists!$A$1:$A$7,0)),0)))</f>
      </c>
      <c r="I1938" s="22">
        <f>IF(A1938="",0,IF(YEAR(A1938)&lt;&gt;Properties!$C$5,0,N(D1938)*IFERROR(INDEX(Lists!$C$1:$C$7,MATCH(C1938,Lists!$A$1:$A$7,0)),0)))</f>
      </c>
      <c r="J1938" s="22">
        <f>IF(A1938="",0,IF(YEAR(A1938)&lt;&gt;Properties!$C$5,0,N(D1938)*IFERROR(INDEX(Lists!$D$1:$D$7,MATCH(C1938,Lists!$A$1:$A$7,0)),0)))</f>
      </c>
    </row>
    <row r="1939" spans="1:10" x14ac:dyDescent="0.25">
      <c r="A1939" s="11"/>
      <c r="B1939" s="19"/>
      <c r="C1939" s="19"/>
      <c r="D1939" s="23"/>
      <c r="E1939" s="19"/>
      <c r="F1939" s="13">
        <f>IF(B1939="","",IFERROR(INDEX(Leases!$B$2:$B$101,MATCH(B1939,Leases!$A$2:$A$101,0)),""))</f>
      </c>
      <c r="G1939" s="16">
        <f>IF(A1939="","",MONTH(A1939))</f>
      </c>
      <c r="H1939" s="22">
        <f>IF(A1939="",0,IF(YEAR(A1939)&lt;&gt;Properties!$C$5,0,N(D1939)*IFERROR(INDEX(Lists!$B$1:$B$7,MATCH(C1939,Lists!$A$1:$A$7,0)),0)))</f>
      </c>
      <c r="I1939" s="22">
        <f>IF(A1939="",0,IF(YEAR(A1939)&lt;&gt;Properties!$C$5,0,N(D1939)*IFERROR(INDEX(Lists!$C$1:$C$7,MATCH(C1939,Lists!$A$1:$A$7,0)),0)))</f>
      </c>
      <c r="J1939" s="22">
        <f>IF(A1939="",0,IF(YEAR(A1939)&lt;&gt;Properties!$C$5,0,N(D1939)*IFERROR(INDEX(Lists!$D$1:$D$7,MATCH(C1939,Lists!$A$1:$A$7,0)),0)))</f>
      </c>
    </row>
    <row r="1940" spans="1:10" x14ac:dyDescent="0.25">
      <c r="A1940" s="11"/>
      <c r="B1940" s="19"/>
      <c r="C1940" s="19"/>
      <c r="D1940" s="23"/>
      <c r="E1940" s="19"/>
      <c r="F1940" s="13">
        <f>IF(B1940="","",IFERROR(INDEX(Leases!$B$2:$B$101,MATCH(B1940,Leases!$A$2:$A$101,0)),""))</f>
      </c>
      <c r="G1940" s="16">
        <f>IF(A1940="","",MONTH(A1940))</f>
      </c>
      <c r="H1940" s="22">
        <f>IF(A1940="",0,IF(YEAR(A1940)&lt;&gt;Properties!$C$5,0,N(D1940)*IFERROR(INDEX(Lists!$B$1:$B$7,MATCH(C1940,Lists!$A$1:$A$7,0)),0)))</f>
      </c>
      <c r="I1940" s="22">
        <f>IF(A1940="",0,IF(YEAR(A1940)&lt;&gt;Properties!$C$5,0,N(D1940)*IFERROR(INDEX(Lists!$C$1:$C$7,MATCH(C1940,Lists!$A$1:$A$7,0)),0)))</f>
      </c>
      <c r="J1940" s="22">
        <f>IF(A1940="",0,IF(YEAR(A1940)&lt;&gt;Properties!$C$5,0,N(D1940)*IFERROR(INDEX(Lists!$D$1:$D$7,MATCH(C1940,Lists!$A$1:$A$7,0)),0)))</f>
      </c>
    </row>
    <row r="1941" spans="1:10" x14ac:dyDescent="0.25">
      <c r="A1941" s="11"/>
      <c r="B1941" s="19"/>
      <c r="C1941" s="19"/>
      <c r="D1941" s="23"/>
      <c r="E1941" s="19"/>
      <c r="F1941" s="13">
        <f>IF(B1941="","",IFERROR(INDEX(Leases!$B$2:$B$101,MATCH(B1941,Leases!$A$2:$A$101,0)),""))</f>
      </c>
      <c r="G1941" s="16">
        <f>IF(A1941="","",MONTH(A1941))</f>
      </c>
      <c r="H1941" s="22">
        <f>IF(A1941="",0,IF(YEAR(A1941)&lt;&gt;Properties!$C$5,0,N(D1941)*IFERROR(INDEX(Lists!$B$1:$B$7,MATCH(C1941,Lists!$A$1:$A$7,0)),0)))</f>
      </c>
      <c r="I1941" s="22">
        <f>IF(A1941="",0,IF(YEAR(A1941)&lt;&gt;Properties!$C$5,0,N(D1941)*IFERROR(INDEX(Lists!$C$1:$C$7,MATCH(C1941,Lists!$A$1:$A$7,0)),0)))</f>
      </c>
      <c r="J1941" s="22">
        <f>IF(A1941="",0,IF(YEAR(A1941)&lt;&gt;Properties!$C$5,0,N(D1941)*IFERROR(INDEX(Lists!$D$1:$D$7,MATCH(C1941,Lists!$A$1:$A$7,0)),0)))</f>
      </c>
    </row>
    <row r="1942" spans="1:10" x14ac:dyDescent="0.25">
      <c r="A1942" s="11"/>
      <c r="B1942" s="19"/>
      <c r="C1942" s="19"/>
      <c r="D1942" s="23"/>
      <c r="E1942" s="19"/>
      <c r="F1942" s="13">
        <f>IF(B1942="","",IFERROR(INDEX(Leases!$B$2:$B$101,MATCH(B1942,Leases!$A$2:$A$101,0)),""))</f>
      </c>
      <c r="G1942" s="16">
        <f>IF(A1942="","",MONTH(A1942))</f>
      </c>
      <c r="H1942" s="22">
        <f>IF(A1942="",0,IF(YEAR(A1942)&lt;&gt;Properties!$C$5,0,N(D1942)*IFERROR(INDEX(Lists!$B$1:$B$7,MATCH(C1942,Lists!$A$1:$A$7,0)),0)))</f>
      </c>
      <c r="I1942" s="22">
        <f>IF(A1942="",0,IF(YEAR(A1942)&lt;&gt;Properties!$C$5,0,N(D1942)*IFERROR(INDEX(Lists!$C$1:$C$7,MATCH(C1942,Lists!$A$1:$A$7,0)),0)))</f>
      </c>
      <c r="J1942" s="22">
        <f>IF(A1942="",0,IF(YEAR(A1942)&lt;&gt;Properties!$C$5,0,N(D1942)*IFERROR(INDEX(Lists!$D$1:$D$7,MATCH(C1942,Lists!$A$1:$A$7,0)),0)))</f>
      </c>
    </row>
    <row r="1943" spans="1:10" x14ac:dyDescent="0.25">
      <c r="A1943" s="11"/>
      <c r="B1943" s="19"/>
      <c r="C1943" s="19"/>
      <c r="D1943" s="23"/>
      <c r="E1943" s="19"/>
      <c r="F1943" s="13">
        <f>IF(B1943="","",IFERROR(INDEX(Leases!$B$2:$B$101,MATCH(B1943,Leases!$A$2:$A$101,0)),""))</f>
      </c>
      <c r="G1943" s="16">
        <f>IF(A1943="","",MONTH(A1943))</f>
      </c>
      <c r="H1943" s="22">
        <f>IF(A1943="",0,IF(YEAR(A1943)&lt;&gt;Properties!$C$5,0,N(D1943)*IFERROR(INDEX(Lists!$B$1:$B$7,MATCH(C1943,Lists!$A$1:$A$7,0)),0)))</f>
      </c>
      <c r="I1943" s="22">
        <f>IF(A1943="",0,IF(YEAR(A1943)&lt;&gt;Properties!$C$5,0,N(D1943)*IFERROR(INDEX(Lists!$C$1:$C$7,MATCH(C1943,Lists!$A$1:$A$7,0)),0)))</f>
      </c>
      <c r="J1943" s="22">
        <f>IF(A1943="",0,IF(YEAR(A1943)&lt;&gt;Properties!$C$5,0,N(D1943)*IFERROR(INDEX(Lists!$D$1:$D$7,MATCH(C1943,Lists!$A$1:$A$7,0)),0)))</f>
      </c>
    </row>
    <row r="1944" spans="1:10" x14ac:dyDescent="0.25">
      <c r="A1944" s="11"/>
      <c r="B1944" s="19"/>
      <c r="C1944" s="19"/>
      <c r="D1944" s="23"/>
      <c r="E1944" s="19"/>
      <c r="F1944" s="13">
        <f>IF(B1944="","",IFERROR(INDEX(Leases!$B$2:$B$101,MATCH(B1944,Leases!$A$2:$A$101,0)),""))</f>
      </c>
      <c r="G1944" s="16">
        <f>IF(A1944="","",MONTH(A1944))</f>
      </c>
      <c r="H1944" s="22">
        <f>IF(A1944="",0,IF(YEAR(A1944)&lt;&gt;Properties!$C$5,0,N(D1944)*IFERROR(INDEX(Lists!$B$1:$B$7,MATCH(C1944,Lists!$A$1:$A$7,0)),0)))</f>
      </c>
      <c r="I1944" s="22">
        <f>IF(A1944="",0,IF(YEAR(A1944)&lt;&gt;Properties!$C$5,0,N(D1944)*IFERROR(INDEX(Lists!$C$1:$C$7,MATCH(C1944,Lists!$A$1:$A$7,0)),0)))</f>
      </c>
      <c r="J1944" s="22">
        <f>IF(A1944="",0,IF(YEAR(A1944)&lt;&gt;Properties!$C$5,0,N(D1944)*IFERROR(INDEX(Lists!$D$1:$D$7,MATCH(C1944,Lists!$A$1:$A$7,0)),0)))</f>
      </c>
    </row>
    <row r="1945" spans="1:10" x14ac:dyDescent="0.25">
      <c r="A1945" s="11"/>
      <c r="B1945" s="19"/>
      <c r="C1945" s="19"/>
      <c r="D1945" s="23"/>
      <c r="E1945" s="19"/>
      <c r="F1945" s="13">
        <f>IF(B1945="","",IFERROR(INDEX(Leases!$B$2:$B$101,MATCH(B1945,Leases!$A$2:$A$101,0)),""))</f>
      </c>
      <c r="G1945" s="16">
        <f>IF(A1945="","",MONTH(A1945))</f>
      </c>
      <c r="H1945" s="22">
        <f>IF(A1945="",0,IF(YEAR(A1945)&lt;&gt;Properties!$C$5,0,N(D1945)*IFERROR(INDEX(Lists!$B$1:$B$7,MATCH(C1945,Lists!$A$1:$A$7,0)),0)))</f>
      </c>
      <c r="I1945" s="22">
        <f>IF(A1945="",0,IF(YEAR(A1945)&lt;&gt;Properties!$C$5,0,N(D1945)*IFERROR(INDEX(Lists!$C$1:$C$7,MATCH(C1945,Lists!$A$1:$A$7,0)),0)))</f>
      </c>
      <c r="J1945" s="22">
        <f>IF(A1945="",0,IF(YEAR(A1945)&lt;&gt;Properties!$C$5,0,N(D1945)*IFERROR(INDEX(Lists!$D$1:$D$7,MATCH(C1945,Lists!$A$1:$A$7,0)),0)))</f>
      </c>
    </row>
    <row r="1946" spans="1:10" x14ac:dyDescent="0.25">
      <c r="A1946" s="11"/>
      <c r="B1946" s="19"/>
      <c r="C1946" s="19"/>
      <c r="D1946" s="23"/>
      <c r="E1946" s="19"/>
      <c r="F1946" s="13">
        <f>IF(B1946="","",IFERROR(INDEX(Leases!$B$2:$B$101,MATCH(B1946,Leases!$A$2:$A$101,0)),""))</f>
      </c>
      <c r="G1946" s="16">
        <f>IF(A1946="","",MONTH(A1946))</f>
      </c>
      <c r="H1946" s="22">
        <f>IF(A1946="",0,IF(YEAR(A1946)&lt;&gt;Properties!$C$5,0,N(D1946)*IFERROR(INDEX(Lists!$B$1:$B$7,MATCH(C1946,Lists!$A$1:$A$7,0)),0)))</f>
      </c>
      <c r="I1946" s="22">
        <f>IF(A1946="",0,IF(YEAR(A1946)&lt;&gt;Properties!$C$5,0,N(D1946)*IFERROR(INDEX(Lists!$C$1:$C$7,MATCH(C1946,Lists!$A$1:$A$7,0)),0)))</f>
      </c>
      <c r="J1946" s="22">
        <f>IF(A1946="",0,IF(YEAR(A1946)&lt;&gt;Properties!$C$5,0,N(D1946)*IFERROR(INDEX(Lists!$D$1:$D$7,MATCH(C1946,Lists!$A$1:$A$7,0)),0)))</f>
      </c>
    </row>
    <row r="1947" spans="1:10" x14ac:dyDescent="0.25">
      <c r="A1947" s="11"/>
      <c r="B1947" s="19"/>
      <c r="C1947" s="19"/>
      <c r="D1947" s="23"/>
      <c r="E1947" s="19"/>
      <c r="F1947" s="13">
        <f>IF(B1947="","",IFERROR(INDEX(Leases!$B$2:$B$101,MATCH(B1947,Leases!$A$2:$A$101,0)),""))</f>
      </c>
      <c r="G1947" s="16">
        <f>IF(A1947="","",MONTH(A1947))</f>
      </c>
      <c r="H1947" s="22">
        <f>IF(A1947="",0,IF(YEAR(A1947)&lt;&gt;Properties!$C$5,0,N(D1947)*IFERROR(INDEX(Lists!$B$1:$B$7,MATCH(C1947,Lists!$A$1:$A$7,0)),0)))</f>
      </c>
      <c r="I1947" s="22">
        <f>IF(A1947="",0,IF(YEAR(A1947)&lt;&gt;Properties!$C$5,0,N(D1947)*IFERROR(INDEX(Lists!$C$1:$C$7,MATCH(C1947,Lists!$A$1:$A$7,0)),0)))</f>
      </c>
      <c r="J1947" s="22">
        <f>IF(A1947="",0,IF(YEAR(A1947)&lt;&gt;Properties!$C$5,0,N(D1947)*IFERROR(INDEX(Lists!$D$1:$D$7,MATCH(C1947,Lists!$A$1:$A$7,0)),0)))</f>
      </c>
    </row>
    <row r="1948" spans="1:10" x14ac:dyDescent="0.25">
      <c r="A1948" s="11"/>
      <c r="B1948" s="19"/>
      <c r="C1948" s="19"/>
      <c r="D1948" s="23"/>
      <c r="E1948" s="19"/>
      <c r="F1948" s="13">
        <f>IF(B1948="","",IFERROR(INDEX(Leases!$B$2:$B$101,MATCH(B1948,Leases!$A$2:$A$101,0)),""))</f>
      </c>
      <c r="G1948" s="16">
        <f>IF(A1948="","",MONTH(A1948))</f>
      </c>
      <c r="H1948" s="22">
        <f>IF(A1948="",0,IF(YEAR(A1948)&lt;&gt;Properties!$C$5,0,N(D1948)*IFERROR(INDEX(Lists!$B$1:$B$7,MATCH(C1948,Lists!$A$1:$A$7,0)),0)))</f>
      </c>
      <c r="I1948" s="22">
        <f>IF(A1948="",0,IF(YEAR(A1948)&lt;&gt;Properties!$C$5,0,N(D1948)*IFERROR(INDEX(Lists!$C$1:$C$7,MATCH(C1948,Lists!$A$1:$A$7,0)),0)))</f>
      </c>
      <c r="J1948" s="22">
        <f>IF(A1948="",0,IF(YEAR(A1948)&lt;&gt;Properties!$C$5,0,N(D1948)*IFERROR(INDEX(Lists!$D$1:$D$7,MATCH(C1948,Lists!$A$1:$A$7,0)),0)))</f>
      </c>
    </row>
    <row r="1949" spans="1:10" x14ac:dyDescent="0.25">
      <c r="A1949" s="11"/>
      <c r="B1949" s="19"/>
      <c r="C1949" s="19"/>
      <c r="D1949" s="23"/>
      <c r="E1949" s="19"/>
      <c r="F1949" s="13">
        <f>IF(B1949="","",IFERROR(INDEX(Leases!$B$2:$B$101,MATCH(B1949,Leases!$A$2:$A$101,0)),""))</f>
      </c>
      <c r="G1949" s="16">
        <f>IF(A1949="","",MONTH(A1949))</f>
      </c>
      <c r="H1949" s="22">
        <f>IF(A1949="",0,IF(YEAR(A1949)&lt;&gt;Properties!$C$5,0,N(D1949)*IFERROR(INDEX(Lists!$B$1:$B$7,MATCH(C1949,Lists!$A$1:$A$7,0)),0)))</f>
      </c>
      <c r="I1949" s="22">
        <f>IF(A1949="",0,IF(YEAR(A1949)&lt;&gt;Properties!$C$5,0,N(D1949)*IFERROR(INDEX(Lists!$C$1:$C$7,MATCH(C1949,Lists!$A$1:$A$7,0)),0)))</f>
      </c>
      <c r="J1949" s="22">
        <f>IF(A1949="",0,IF(YEAR(A1949)&lt;&gt;Properties!$C$5,0,N(D1949)*IFERROR(INDEX(Lists!$D$1:$D$7,MATCH(C1949,Lists!$A$1:$A$7,0)),0)))</f>
      </c>
    </row>
    <row r="1950" spans="1:10" x14ac:dyDescent="0.25">
      <c r="A1950" s="11"/>
      <c r="B1950" s="19"/>
      <c r="C1950" s="19"/>
      <c r="D1950" s="23"/>
      <c r="E1950" s="19"/>
      <c r="F1950" s="13">
        <f>IF(B1950="","",IFERROR(INDEX(Leases!$B$2:$B$101,MATCH(B1950,Leases!$A$2:$A$101,0)),""))</f>
      </c>
      <c r="G1950" s="16">
        <f>IF(A1950="","",MONTH(A1950))</f>
      </c>
      <c r="H1950" s="22">
        <f>IF(A1950="",0,IF(YEAR(A1950)&lt;&gt;Properties!$C$5,0,N(D1950)*IFERROR(INDEX(Lists!$B$1:$B$7,MATCH(C1950,Lists!$A$1:$A$7,0)),0)))</f>
      </c>
      <c r="I1950" s="22">
        <f>IF(A1950="",0,IF(YEAR(A1950)&lt;&gt;Properties!$C$5,0,N(D1950)*IFERROR(INDEX(Lists!$C$1:$C$7,MATCH(C1950,Lists!$A$1:$A$7,0)),0)))</f>
      </c>
      <c r="J1950" s="22">
        <f>IF(A1950="",0,IF(YEAR(A1950)&lt;&gt;Properties!$C$5,0,N(D1950)*IFERROR(INDEX(Lists!$D$1:$D$7,MATCH(C1950,Lists!$A$1:$A$7,0)),0)))</f>
      </c>
    </row>
    <row r="1951" spans="1:10" x14ac:dyDescent="0.25">
      <c r="A1951" s="11"/>
      <c r="B1951" s="19"/>
      <c r="C1951" s="19"/>
      <c r="D1951" s="23"/>
      <c r="E1951" s="19"/>
      <c r="F1951" s="13">
        <f>IF(B1951="","",IFERROR(INDEX(Leases!$B$2:$B$101,MATCH(B1951,Leases!$A$2:$A$101,0)),""))</f>
      </c>
      <c r="G1951" s="16">
        <f>IF(A1951="","",MONTH(A1951))</f>
      </c>
      <c r="H1951" s="22">
        <f>IF(A1951="",0,IF(YEAR(A1951)&lt;&gt;Properties!$C$5,0,N(D1951)*IFERROR(INDEX(Lists!$B$1:$B$7,MATCH(C1951,Lists!$A$1:$A$7,0)),0)))</f>
      </c>
      <c r="I1951" s="22">
        <f>IF(A1951="",0,IF(YEAR(A1951)&lt;&gt;Properties!$C$5,0,N(D1951)*IFERROR(INDEX(Lists!$C$1:$C$7,MATCH(C1951,Lists!$A$1:$A$7,0)),0)))</f>
      </c>
      <c r="J1951" s="22">
        <f>IF(A1951="",0,IF(YEAR(A1951)&lt;&gt;Properties!$C$5,0,N(D1951)*IFERROR(INDEX(Lists!$D$1:$D$7,MATCH(C1951,Lists!$A$1:$A$7,0)),0)))</f>
      </c>
    </row>
    <row r="1952" spans="1:10" x14ac:dyDescent="0.25">
      <c r="A1952" s="11"/>
      <c r="B1952" s="19"/>
      <c r="C1952" s="19"/>
      <c r="D1952" s="23"/>
      <c r="E1952" s="19"/>
      <c r="F1952" s="13">
        <f>IF(B1952="","",IFERROR(INDEX(Leases!$B$2:$B$101,MATCH(B1952,Leases!$A$2:$A$101,0)),""))</f>
      </c>
      <c r="G1952" s="16">
        <f>IF(A1952="","",MONTH(A1952))</f>
      </c>
      <c r="H1952" s="22">
        <f>IF(A1952="",0,IF(YEAR(A1952)&lt;&gt;Properties!$C$5,0,N(D1952)*IFERROR(INDEX(Lists!$B$1:$B$7,MATCH(C1952,Lists!$A$1:$A$7,0)),0)))</f>
      </c>
      <c r="I1952" s="22">
        <f>IF(A1952="",0,IF(YEAR(A1952)&lt;&gt;Properties!$C$5,0,N(D1952)*IFERROR(INDEX(Lists!$C$1:$C$7,MATCH(C1952,Lists!$A$1:$A$7,0)),0)))</f>
      </c>
      <c r="J1952" s="22">
        <f>IF(A1952="",0,IF(YEAR(A1952)&lt;&gt;Properties!$C$5,0,N(D1952)*IFERROR(INDEX(Lists!$D$1:$D$7,MATCH(C1952,Lists!$A$1:$A$7,0)),0)))</f>
      </c>
    </row>
    <row r="1953" spans="1:10" x14ac:dyDescent="0.25">
      <c r="A1953" s="11"/>
      <c r="B1953" s="19"/>
      <c r="C1953" s="19"/>
      <c r="D1953" s="23"/>
      <c r="E1953" s="19"/>
      <c r="F1953" s="13">
        <f>IF(B1953="","",IFERROR(INDEX(Leases!$B$2:$B$101,MATCH(B1953,Leases!$A$2:$A$101,0)),""))</f>
      </c>
      <c r="G1953" s="16">
        <f>IF(A1953="","",MONTH(A1953))</f>
      </c>
      <c r="H1953" s="22">
        <f>IF(A1953="",0,IF(YEAR(A1953)&lt;&gt;Properties!$C$5,0,N(D1953)*IFERROR(INDEX(Lists!$B$1:$B$7,MATCH(C1953,Lists!$A$1:$A$7,0)),0)))</f>
      </c>
      <c r="I1953" s="22">
        <f>IF(A1953="",0,IF(YEAR(A1953)&lt;&gt;Properties!$C$5,0,N(D1953)*IFERROR(INDEX(Lists!$C$1:$C$7,MATCH(C1953,Lists!$A$1:$A$7,0)),0)))</f>
      </c>
      <c r="J1953" s="22">
        <f>IF(A1953="",0,IF(YEAR(A1953)&lt;&gt;Properties!$C$5,0,N(D1953)*IFERROR(INDEX(Lists!$D$1:$D$7,MATCH(C1953,Lists!$A$1:$A$7,0)),0)))</f>
      </c>
    </row>
    <row r="1954" spans="1:10" x14ac:dyDescent="0.25">
      <c r="A1954" s="11"/>
      <c r="B1954" s="19"/>
      <c r="C1954" s="19"/>
      <c r="D1954" s="23"/>
      <c r="E1954" s="19"/>
      <c r="F1954" s="13">
        <f>IF(B1954="","",IFERROR(INDEX(Leases!$B$2:$B$101,MATCH(B1954,Leases!$A$2:$A$101,0)),""))</f>
      </c>
      <c r="G1954" s="16">
        <f>IF(A1954="","",MONTH(A1954))</f>
      </c>
      <c r="H1954" s="22">
        <f>IF(A1954="",0,IF(YEAR(A1954)&lt;&gt;Properties!$C$5,0,N(D1954)*IFERROR(INDEX(Lists!$B$1:$B$7,MATCH(C1954,Lists!$A$1:$A$7,0)),0)))</f>
      </c>
      <c r="I1954" s="22">
        <f>IF(A1954="",0,IF(YEAR(A1954)&lt;&gt;Properties!$C$5,0,N(D1954)*IFERROR(INDEX(Lists!$C$1:$C$7,MATCH(C1954,Lists!$A$1:$A$7,0)),0)))</f>
      </c>
      <c r="J1954" s="22">
        <f>IF(A1954="",0,IF(YEAR(A1954)&lt;&gt;Properties!$C$5,0,N(D1954)*IFERROR(INDEX(Lists!$D$1:$D$7,MATCH(C1954,Lists!$A$1:$A$7,0)),0)))</f>
      </c>
    </row>
    <row r="1955" spans="1:10" x14ac:dyDescent="0.25">
      <c r="A1955" s="11"/>
      <c r="B1955" s="19"/>
      <c r="C1955" s="19"/>
      <c r="D1955" s="23"/>
      <c r="E1955" s="19"/>
      <c r="F1955" s="13">
        <f>IF(B1955="","",IFERROR(INDEX(Leases!$B$2:$B$101,MATCH(B1955,Leases!$A$2:$A$101,0)),""))</f>
      </c>
      <c r="G1955" s="16">
        <f>IF(A1955="","",MONTH(A1955))</f>
      </c>
      <c r="H1955" s="22">
        <f>IF(A1955="",0,IF(YEAR(A1955)&lt;&gt;Properties!$C$5,0,N(D1955)*IFERROR(INDEX(Lists!$B$1:$B$7,MATCH(C1955,Lists!$A$1:$A$7,0)),0)))</f>
      </c>
      <c r="I1955" s="22">
        <f>IF(A1955="",0,IF(YEAR(A1955)&lt;&gt;Properties!$C$5,0,N(D1955)*IFERROR(INDEX(Lists!$C$1:$C$7,MATCH(C1955,Lists!$A$1:$A$7,0)),0)))</f>
      </c>
      <c r="J1955" s="22">
        <f>IF(A1955="",0,IF(YEAR(A1955)&lt;&gt;Properties!$C$5,0,N(D1955)*IFERROR(INDEX(Lists!$D$1:$D$7,MATCH(C1955,Lists!$A$1:$A$7,0)),0)))</f>
      </c>
    </row>
    <row r="1956" spans="1:10" x14ac:dyDescent="0.25">
      <c r="A1956" s="11"/>
      <c r="B1956" s="19"/>
      <c r="C1956" s="19"/>
      <c r="D1956" s="23"/>
      <c r="E1956" s="19"/>
      <c r="F1956" s="13">
        <f>IF(B1956="","",IFERROR(INDEX(Leases!$B$2:$B$101,MATCH(B1956,Leases!$A$2:$A$101,0)),""))</f>
      </c>
      <c r="G1956" s="16">
        <f>IF(A1956="","",MONTH(A1956))</f>
      </c>
      <c r="H1956" s="22">
        <f>IF(A1956="",0,IF(YEAR(A1956)&lt;&gt;Properties!$C$5,0,N(D1956)*IFERROR(INDEX(Lists!$B$1:$B$7,MATCH(C1956,Lists!$A$1:$A$7,0)),0)))</f>
      </c>
      <c r="I1956" s="22">
        <f>IF(A1956="",0,IF(YEAR(A1956)&lt;&gt;Properties!$C$5,0,N(D1956)*IFERROR(INDEX(Lists!$C$1:$C$7,MATCH(C1956,Lists!$A$1:$A$7,0)),0)))</f>
      </c>
      <c r="J1956" s="22">
        <f>IF(A1956="",0,IF(YEAR(A1956)&lt;&gt;Properties!$C$5,0,N(D1956)*IFERROR(INDEX(Lists!$D$1:$D$7,MATCH(C1956,Lists!$A$1:$A$7,0)),0)))</f>
      </c>
    </row>
    <row r="1957" spans="1:10" x14ac:dyDescent="0.25">
      <c r="A1957" s="11"/>
      <c r="B1957" s="19"/>
      <c r="C1957" s="19"/>
      <c r="D1957" s="23"/>
      <c r="E1957" s="19"/>
      <c r="F1957" s="13">
        <f>IF(B1957="","",IFERROR(INDEX(Leases!$B$2:$B$101,MATCH(B1957,Leases!$A$2:$A$101,0)),""))</f>
      </c>
      <c r="G1957" s="16">
        <f>IF(A1957="","",MONTH(A1957))</f>
      </c>
      <c r="H1957" s="22">
        <f>IF(A1957="",0,IF(YEAR(A1957)&lt;&gt;Properties!$C$5,0,N(D1957)*IFERROR(INDEX(Lists!$B$1:$B$7,MATCH(C1957,Lists!$A$1:$A$7,0)),0)))</f>
      </c>
      <c r="I1957" s="22">
        <f>IF(A1957="",0,IF(YEAR(A1957)&lt;&gt;Properties!$C$5,0,N(D1957)*IFERROR(INDEX(Lists!$C$1:$C$7,MATCH(C1957,Lists!$A$1:$A$7,0)),0)))</f>
      </c>
      <c r="J1957" s="22">
        <f>IF(A1957="",0,IF(YEAR(A1957)&lt;&gt;Properties!$C$5,0,N(D1957)*IFERROR(INDEX(Lists!$D$1:$D$7,MATCH(C1957,Lists!$A$1:$A$7,0)),0)))</f>
      </c>
    </row>
    <row r="1958" spans="1:10" x14ac:dyDescent="0.25">
      <c r="A1958" s="11"/>
      <c r="B1958" s="19"/>
      <c r="C1958" s="19"/>
      <c r="D1958" s="23"/>
      <c r="E1958" s="19"/>
      <c r="F1958" s="13">
        <f>IF(B1958="","",IFERROR(INDEX(Leases!$B$2:$B$101,MATCH(B1958,Leases!$A$2:$A$101,0)),""))</f>
      </c>
      <c r="G1958" s="16">
        <f>IF(A1958="","",MONTH(A1958))</f>
      </c>
      <c r="H1958" s="22">
        <f>IF(A1958="",0,IF(YEAR(A1958)&lt;&gt;Properties!$C$5,0,N(D1958)*IFERROR(INDEX(Lists!$B$1:$B$7,MATCH(C1958,Lists!$A$1:$A$7,0)),0)))</f>
      </c>
      <c r="I1958" s="22">
        <f>IF(A1958="",0,IF(YEAR(A1958)&lt;&gt;Properties!$C$5,0,N(D1958)*IFERROR(INDEX(Lists!$C$1:$C$7,MATCH(C1958,Lists!$A$1:$A$7,0)),0)))</f>
      </c>
      <c r="J1958" s="22">
        <f>IF(A1958="",0,IF(YEAR(A1958)&lt;&gt;Properties!$C$5,0,N(D1958)*IFERROR(INDEX(Lists!$D$1:$D$7,MATCH(C1958,Lists!$A$1:$A$7,0)),0)))</f>
      </c>
    </row>
    <row r="1959" spans="1:10" x14ac:dyDescent="0.25">
      <c r="A1959" s="11"/>
      <c r="B1959" s="19"/>
      <c r="C1959" s="19"/>
      <c r="D1959" s="23"/>
      <c r="E1959" s="19"/>
      <c r="F1959" s="13">
        <f>IF(B1959="","",IFERROR(INDEX(Leases!$B$2:$B$101,MATCH(B1959,Leases!$A$2:$A$101,0)),""))</f>
      </c>
      <c r="G1959" s="16">
        <f>IF(A1959="","",MONTH(A1959))</f>
      </c>
      <c r="H1959" s="22">
        <f>IF(A1959="",0,IF(YEAR(A1959)&lt;&gt;Properties!$C$5,0,N(D1959)*IFERROR(INDEX(Lists!$B$1:$B$7,MATCH(C1959,Lists!$A$1:$A$7,0)),0)))</f>
      </c>
      <c r="I1959" s="22">
        <f>IF(A1959="",0,IF(YEAR(A1959)&lt;&gt;Properties!$C$5,0,N(D1959)*IFERROR(INDEX(Lists!$C$1:$C$7,MATCH(C1959,Lists!$A$1:$A$7,0)),0)))</f>
      </c>
      <c r="J1959" s="22">
        <f>IF(A1959="",0,IF(YEAR(A1959)&lt;&gt;Properties!$C$5,0,N(D1959)*IFERROR(INDEX(Lists!$D$1:$D$7,MATCH(C1959,Lists!$A$1:$A$7,0)),0)))</f>
      </c>
    </row>
    <row r="1960" spans="1:10" x14ac:dyDescent="0.25">
      <c r="A1960" s="11"/>
      <c r="B1960" s="19"/>
      <c r="C1960" s="19"/>
      <c r="D1960" s="23"/>
      <c r="E1960" s="19"/>
      <c r="F1960" s="13">
        <f>IF(B1960="","",IFERROR(INDEX(Leases!$B$2:$B$101,MATCH(B1960,Leases!$A$2:$A$101,0)),""))</f>
      </c>
      <c r="G1960" s="16">
        <f>IF(A1960="","",MONTH(A1960))</f>
      </c>
      <c r="H1960" s="22">
        <f>IF(A1960="",0,IF(YEAR(A1960)&lt;&gt;Properties!$C$5,0,N(D1960)*IFERROR(INDEX(Lists!$B$1:$B$7,MATCH(C1960,Lists!$A$1:$A$7,0)),0)))</f>
      </c>
      <c r="I1960" s="22">
        <f>IF(A1960="",0,IF(YEAR(A1960)&lt;&gt;Properties!$C$5,0,N(D1960)*IFERROR(INDEX(Lists!$C$1:$C$7,MATCH(C1960,Lists!$A$1:$A$7,0)),0)))</f>
      </c>
      <c r="J1960" s="22">
        <f>IF(A1960="",0,IF(YEAR(A1960)&lt;&gt;Properties!$C$5,0,N(D1960)*IFERROR(INDEX(Lists!$D$1:$D$7,MATCH(C1960,Lists!$A$1:$A$7,0)),0)))</f>
      </c>
    </row>
    <row r="1961" spans="1:10" x14ac:dyDescent="0.25">
      <c r="A1961" s="11"/>
      <c r="B1961" s="19"/>
      <c r="C1961" s="19"/>
      <c r="D1961" s="23"/>
      <c r="E1961" s="19"/>
      <c r="F1961" s="13">
        <f>IF(B1961="","",IFERROR(INDEX(Leases!$B$2:$B$101,MATCH(B1961,Leases!$A$2:$A$101,0)),""))</f>
      </c>
      <c r="G1961" s="16">
        <f>IF(A1961="","",MONTH(A1961))</f>
      </c>
      <c r="H1961" s="22">
        <f>IF(A1961="",0,IF(YEAR(A1961)&lt;&gt;Properties!$C$5,0,N(D1961)*IFERROR(INDEX(Lists!$B$1:$B$7,MATCH(C1961,Lists!$A$1:$A$7,0)),0)))</f>
      </c>
      <c r="I1961" s="22">
        <f>IF(A1961="",0,IF(YEAR(A1961)&lt;&gt;Properties!$C$5,0,N(D1961)*IFERROR(INDEX(Lists!$C$1:$C$7,MATCH(C1961,Lists!$A$1:$A$7,0)),0)))</f>
      </c>
      <c r="J1961" s="22">
        <f>IF(A1961="",0,IF(YEAR(A1961)&lt;&gt;Properties!$C$5,0,N(D1961)*IFERROR(INDEX(Lists!$D$1:$D$7,MATCH(C1961,Lists!$A$1:$A$7,0)),0)))</f>
      </c>
    </row>
    <row r="1962" spans="1:10" x14ac:dyDescent="0.25">
      <c r="A1962" s="11"/>
      <c r="B1962" s="19"/>
      <c r="C1962" s="19"/>
      <c r="D1962" s="23"/>
      <c r="E1962" s="19"/>
      <c r="F1962" s="13">
        <f>IF(B1962="","",IFERROR(INDEX(Leases!$B$2:$B$101,MATCH(B1962,Leases!$A$2:$A$101,0)),""))</f>
      </c>
      <c r="G1962" s="16">
        <f>IF(A1962="","",MONTH(A1962))</f>
      </c>
      <c r="H1962" s="22">
        <f>IF(A1962="",0,IF(YEAR(A1962)&lt;&gt;Properties!$C$5,0,N(D1962)*IFERROR(INDEX(Lists!$B$1:$B$7,MATCH(C1962,Lists!$A$1:$A$7,0)),0)))</f>
      </c>
      <c r="I1962" s="22">
        <f>IF(A1962="",0,IF(YEAR(A1962)&lt;&gt;Properties!$C$5,0,N(D1962)*IFERROR(INDEX(Lists!$C$1:$C$7,MATCH(C1962,Lists!$A$1:$A$7,0)),0)))</f>
      </c>
      <c r="J1962" s="22">
        <f>IF(A1962="",0,IF(YEAR(A1962)&lt;&gt;Properties!$C$5,0,N(D1962)*IFERROR(INDEX(Lists!$D$1:$D$7,MATCH(C1962,Lists!$A$1:$A$7,0)),0)))</f>
      </c>
    </row>
    <row r="1963" spans="1:10" x14ac:dyDescent="0.25">
      <c r="A1963" s="11"/>
      <c r="B1963" s="19"/>
      <c r="C1963" s="19"/>
      <c r="D1963" s="23"/>
      <c r="E1963" s="19"/>
      <c r="F1963" s="13">
        <f>IF(B1963="","",IFERROR(INDEX(Leases!$B$2:$B$101,MATCH(B1963,Leases!$A$2:$A$101,0)),""))</f>
      </c>
      <c r="G1963" s="16">
        <f>IF(A1963="","",MONTH(A1963))</f>
      </c>
      <c r="H1963" s="22">
        <f>IF(A1963="",0,IF(YEAR(A1963)&lt;&gt;Properties!$C$5,0,N(D1963)*IFERROR(INDEX(Lists!$B$1:$B$7,MATCH(C1963,Lists!$A$1:$A$7,0)),0)))</f>
      </c>
      <c r="I1963" s="22">
        <f>IF(A1963="",0,IF(YEAR(A1963)&lt;&gt;Properties!$C$5,0,N(D1963)*IFERROR(INDEX(Lists!$C$1:$C$7,MATCH(C1963,Lists!$A$1:$A$7,0)),0)))</f>
      </c>
      <c r="J1963" s="22">
        <f>IF(A1963="",0,IF(YEAR(A1963)&lt;&gt;Properties!$C$5,0,N(D1963)*IFERROR(INDEX(Lists!$D$1:$D$7,MATCH(C1963,Lists!$A$1:$A$7,0)),0)))</f>
      </c>
    </row>
    <row r="1964" spans="1:10" x14ac:dyDescent="0.25">
      <c r="A1964" s="11"/>
      <c r="B1964" s="19"/>
      <c r="C1964" s="19"/>
      <c r="D1964" s="23"/>
      <c r="E1964" s="19"/>
      <c r="F1964" s="13">
        <f>IF(B1964="","",IFERROR(INDEX(Leases!$B$2:$B$101,MATCH(B1964,Leases!$A$2:$A$101,0)),""))</f>
      </c>
      <c r="G1964" s="16">
        <f>IF(A1964="","",MONTH(A1964))</f>
      </c>
      <c r="H1964" s="22">
        <f>IF(A1964="",0,IF(YEAR(A1964)&lt;&gt;Properties!$C$5,0,N(D1964)*IFERROR(INDEX(Lists!$B$1:$B$7,MATCH(C1964,Lists!$A$1:$A$7,0)),0)))</f>
      </c>
      <c r="I1964" s="22">
        <f>IF(A1964="",0,IF(YEAR(A1964)&lt;&gt;Properties!$C$5,0,N(D1964)*IFERROR(INDEX(Lists!$C$1:$C$7,MATCH(C1964,Lists!$A$1:$A$7,0)),0)))</f>
      </c>
      <c r="J1964" s="22">
        <f>IF(A1964="",0,IF(YEAR(A1964)&lt;&gt;Properties!$C$5,0,N(D1964)*IFERROR(INDEX(Lists!$D$1:$D$7,MATCH(C1964,Lists!$A$1:$A$7,0)),0)))</f>
      </c>
    </row>
    <row r="1965" spans="1:10" x14ac:dyDescent="0.25">
      <c r="A1965" s="11"/>
      <c r="B1965" s="19"/>
      <c r="C1965" s="19"/>
      <c r="D1965" s="23"/>
      <c r="E1965" s="19"/>
      <c r="F1965" s="13">
        <f>IF(B1965="","",IFERROR(INDEX(Leases!$B$2:$B$101,MATCH(B1965,Leases!$A$2:$A$101,0)),""))</f>
      </c>
      <c r="G1965" s="16">
        <f>IF(A1965="","",MONTH(A1965))</f>
      </c>
      <c r="H1965" s="22">
        <f>IF(A1965="",0,IF(YEAR(A1965)&lt;&gt;Properties!$C$5,0,N(D1965)*IFERROR(INDEX(Lists!$B$1:$B$7,MATCH(C1965,Lists!$A$1:$A$7,0)),0)))</f>
      </c>
      <c r="I1965" s="22">
        <f>IF(A1965="",0,IF(YEAR(A1965)&lt;&gt;Properties!$C$5,0,N(D1965)*IFERROR(INDEX(Lists!$C$1:$C$7,MATCH(C1965,Lists!$A$1:$A$7,0)),0)))</f>
      </c>
      <c r="J1965" s="22">
        <f>IF(A1965="",0,IF(YEAR(A1965)&lt;&gt;Properties!$C$5,0,N(D1965)*IFERROR(INDEX(Lists!$D$1:$D$7,MATCH(C1965,Lists!$A$1:$A$7,0)),0)))</f>
      </c>
    </row>
    <row r="1966" spans="1:10" x14ac:dyDescent="0.25">
      <c r="A1966" s="11"/>
      <c r="B1966" s="19"/>
      <c r="C1966" s="19"/>
      <c r="D1966" s="23"/>
      <c r="E1966" s="19"/>
      <c r="F1966" s="13">
        <f>IF(B1966="","",IFERROR(INDEX(Leases!$B$2:$B$101,MATCH(B1966,Leases!$A$2:$A$101,0)),""))</f>
      </c>
      <c r="G1966" s="16">
        <f>IF(A1966="","",MONTH(A1966))</f>
      </c>
      <c r="H1966" s="22">
        <f>IF(A1966="",0,IF(YEAR(A1966)&lt;&gt;Properties!$C$5,0,N(D1966)*IFERROR(INDEX(Lists!$B$1:$B$7,MATCH(C1966,Lists!$A$1:$A$7,0)),0)))</f>
      </c>
      <c r="I1966" s="22">
        <f>IF(A1966="",0,IF(YEAR(A1966)&lt;&gt;Properties!$C$5,0,N(D1966)*IFERROR(INDEX(Lists!$C$1:$C$7,MATCH(C1966,Lists!$A$1:$A$7,0)),0)))</f>
      </c>
      <c r="J1966" s="22">
        <f>IF(A1966="",0,IF(YEAR(A1966)&lt;&gt;Properties!$C$5,0,N(D1966)*IFERROR(INDEX(Lists!$D$1:$D$7,MATCH(C1966,Lists!$A$1:$A$7,0)),0)))</f>
      </c>
    </row>
    <row r="1967" spans="1:10" x14ac:dyDescent="0.25">
      <c r="A1967" s="11"/>
      <c r="B1967" s="19"/>
      <c r="C1967" s="19"/>
      <c r="D1967" s="23"/>
      <c r="E1967" s="19"/>
      <c r="F1967" s="13">
        <f>IF(B1967="","",IFERROR(INDEX(Leases!$B$2:$B$101,MATCH(B1967,Leases!$A$2:$A$101,0)),""))</f>
      </c>
      <c r="G1967" s="16">
        <f>IF(A1967="","",MONTH(A1967))</f>
      </c>
      <c r="H1967" s="22">
        <f>IF(A1967="",0,IF(YEAR(A1967)&lt;&gt;Properties!$C$5,0,N(D1967)*IFERROR(INDEX(Lists!$B$1:$B$7,MATCH(C1967,Lists!$A$1:$A$7,0)),0)))</f>
      </c>
      <c r="I1967" s="22">
        <f>IF(A1967="",0,IF(YEAR(A1967)&lt;&gt;Properties!$C$5,0,N(D1967)*IFERROR(INDEX(Lists!$C$1:$C$7,MATCH(C1967,Lists!$A$1:$A$7,0)),0)))</f>
      </c>
      <c r="J1967" s="22">
        <f>IF(A1967="",0,IF(YEAR(A1967)&lt;&gt;Properties!$C$5,0,N(D1967)*IFERROR(INDEX(Lists!$D$1:$D$7,MATCH(C1967,Lists!$A$1:$A$7,0)),0)))</f>
      </c>
    </row>
    <row r="1968" spans="1:10" x14ac:dyDescent="0.25">
      <c r="A1968" s="11"/>
      <c r="B1968" s="19"/>
      <c r="C1968" s="19"/>
      <c r="D1968" s="23"/>
      <c r="E1968" s="19"/>
      <c r="F1968" s="13">
        <f>IF(B1968="","",IFERROR(INDEX(Leases!$B$2:$B$101,MATCH(B1968,Leases!$A$2:$A$101,0)),""))</f>
      </c>
      <c r="G1968" s="16">
        <f>IF(A1968="","",MONTH(A1968))</f>
      </c>
      <c r="H1968" s="22">
        <f>IF(A1968="",0,IF(YEAR(A1968)&lt;&gt;Properties!$C$5,0,N(D1968)*IFERROR(INDEX(Lists!$B$1:$B$7,MATCH(C1968,Lists!$A$1:$A$7,0)),0)))</f>
      </c>
      <c r="I1968" s="22">
        <f>IF(A1968="",0,IF(YEAR(A1968)&lt;&gt;Properties!$C$5,0,N(D1968)*IFERROR(INDEX(Lists!$C$1:$C$7,MATCH(C1968,Lists!$A$1:$A$7,0)),0)))</f>
      </c>
      <c r="J1968" s="22">
        <f>IF(A1968="",0,IF(YEAR(A1968)&lt;&gt;Properties!$C$5,0,N(D1968)*IFERROR(INDEX(Lists!$D$1:$D$7,MATCH(C1968,Lists!$A$1:$A$7,0)),0)))</f>
      </c>
    </row>
    <row r="1969" spans="1:10" x14ac:dyDescent="0.25">
      <c r="A1969" s="11"/>
      <c r="B1969" s="19"/>
      <c r="C1969" s="19"/>
      <c r="D1969" s="23"/>
      <c r="E1969" s="19"/>
      <c r="F1969" s="13">
        <f>IF(B1969="","",IFERROR(INDEX(Leases!$B$2:$B$101,MATCH(B1969,Leases!$A$2:$A$101,0)),""))</f>
      </c>
      <c r="G1969" s="16">
        <f>IF(A1969="","",MONTH(A1969))</f>
      </c>
      <c r="H1969" s="22">
        <f>IF(A1969="",0,IF(YEAR(A1969)&lt;&gt;Properties!$C$5,0,N(D1969)*IFERROR(INDEX(Lists!$B$1:$B$7,MATCH(C1969,Lists!$A$1:$A$7,0)),0)))</f>
      </c>
      <c r="I1969" s="22">
        <f>IF(A1969="",0,IF(YEAR(A1969)&lt;&gt;Properties!$C$5,0,N(D1969)*IFERROR(INDEX(Lists!$C$1:$C$7,MATCH(C1969,Lists!$A$1:$A$7,0)),0)))</f>
      </c>
      <c r="J1969" s="22">
        <f>IF(A1969="",0,IF(YEAR(A1969)&lt;&gt;Properties!$C$5,0,N(D1969)*IFERROR(INDEX(Lists!$D$1:$D$7,MATCH(C1969,Lists!$A$1:$A$7,0)),0)))</f>
      </c>
    </row>
    <row r="1970" spans="1:10" x14ac:dyDescent="0.25">
      <c r="A1970" s="11"/>
      <c r="B1970" s="19"/>
      <c r="C1970" s="19"/>
      <c r="D1970" s="23"/>
      <c r="E1970" s="19"/>
      <c r="F1970" s="13">
        <f>IF(B1970="","",IFERROR(INDEX(Leases!$B$2:$B$101,MATCH(B1970,Leases!$A$2:$A$101,0)),""))</f>
      </c>
      <c r="G1970" s="16">
        <f>IF(A1970="","",MONTH(A1970))</f>
      </c>
      <c r="H1970" s="22">
        <f>IF(A1970="",0,IF(YEAR(A1970)&lt;&gt;Properties!$C$5,0,N(D1970)*IFERROR(INDEX(Lists!$B$1:$B$7,MATCH(C1970,Lists!$A$1:$A$7,0)),0)))</f>
      </c>
      <c r="I1970" s="22">
        <f>IF(A1970="",0,IF(YEAR(A1970)&lt;&gt;Properties!$C$5,0,N(D1970)*IFERROR(INDEX(Lists!$C$1:$C$7,MATCH(C1970,Lists!$A$1:$A$7,0)),0)))</f>
      </c>
      <c r="J1970" s="22">
        <f>IF(A1970="",0,IF(YEAR(A1970)&lt;&gt;Properties!$C$5,0,N(D1970)*IFERROR(INDEX(Lists!$D$1:$D$7,MATCH(C1970,Lists!$A$1:$A$7,0)),0)))</f>
      </c>
    </row>
    <row r="1971" spans="1:10" x14ac:dyDescent="0.25">
      <c r="A1971" s="11"/>
      <c r="B1971" s="19"/>
      <c r="C1971" s="19"/>
      <c r="D1971" s="23"/>
      <c r="E1971" s="19"/>
      <c r="F1971" s="13">
        <f>IF(B1971="","",IFERROR(INDEX(Leases!$B$2:$B$101,MATCH(B1971,Leases!$A$2:$A$101,0)),""))</f>
      </c>
      <c r="G1971" s="16">
        <f>IF(A1971="","",MONTH(A1971))</f>
      </c>
      <c r="H1971" s="22">
        <f>IF(A1971="",0,IF(YEAR(A1971)&lt;&gt;Properties!$C$5,0,N(D1971)*IFERROR(INDEX(Lists!$B$1:$B$7,MATCH(C1971,Lists!$A$1:$A$7,0)),0)))</f>
      </c>
      <c r="I1971" s="22">
        <f>IF(A1971="",0,IF(YEAR(A1971)&lt;&gt;Properties!$C$5,0,N(D1971)*IFERROR(INDEX(Lists!$C$1:$C$7,MATCH(C1971,Lists!$A$1:$A$7,0)),0)))</f>
      </c>
      <c r="J1971" s="22">
        <f>IF(A1971="",0,IF(YEAR(A1971)&lt;&gt;Properties!$C$5,0,N(D1971)*IFERROR(INDEX(Lists!$D$1:$D$7,MATCH(C1971,Lists!$A$1:$A$7,0)),0)))</f>
      </c>
    </row>
    <row r="1972" spans="1:10" x14ac:dyDescent="0.25">
      <c r="A1972" s="11"/>
      <c r="B1972" s="19"/>
      <c r="C1972" s="19"/>
      <c r="D1972" s="23"/>
      <c r="E1972" s="19"/>
      <c r="F1972" s="13">
        <f>IF(B1972="","",IFERROR(INDEX(Leases!$B$2:$B$101,MATCH(B1972,Leases!$A$2:$A$101,0)),""))</f>
      </c>
      <c r="G1972" s="16">
        <f>IF(A1972="","",MONTH(A1972))</f>
      </c>
      <c r="H1972" s="22">
        <f>IF(A1972="",0,IF(YEAR(A1972)&lt;&gt;Properties!$C$5,0,N(D1972)*IFERROR(INDEX(Lists!$B$1:$B$7,MATCH(C1972,Lists!$A$1:$A$7,0)),0)))</f>
      </c>
      <c r="I1972" s="22">
        <f>IF(A1972="",0,IF(YEAR(A1972)&lt;&gt;Properties!$C$5,0,N(D1972)*IFERROR(INDEX(Lists!$C$1:$C$7,MATCH(C1972,Lists!$A$1:$A$7,0)),0)))</f>
      </c>
      <c r="J1972" s="22">
        <f>IF(A1972="",0,IF(YEAR(A1972)&lt;&gt;Properties!$C$5,0,N(D1972)*IFERROR(INDEX(Lists!$D$1:$D$7,MATCH(C1972,Lists!$A$1:$A$7,0)),0)))</f>
      </c>
    </row>
    <row r="1973" spans="1:10" x14ac:dyDescent="0.25">
      <c r="A1973" s="11"/>
      <c r="B1973" s="19"/>
      <c r="C1973" s="19"/>
      <c r="D1973" s="23"/>
      <c r="E1973" s="19"/>
      <c r="F1973" s="13">
        <f>IF(B1973="","",IFERROR(INDEX(Leases!$B$2:$B$101,MATCH(B1973,Leases!$A$2:$A$101,0)),""))</f>
      </c>
      <c r="G1973" s="16">
        <f>IF(A1973="","",MONTH(A1973))</f>
      </c>
      <c r="H1973" s="22">
        <f>IF(A1973="",0,IF(YEAR(A1973)&lt;&gt;Properties!$C$5,0,N(D1973)*IFERROR(INDEX(Lists!$B$1:$B$7,MATCH(C1973,Lists!$A$1:$A$7,0)),0)))</f>
      </c>
      <c r="I1973" s="22">
        <f>IF(A1973="",0,IF(YEAR(A1973)&lt;&gt;Properties!$C$5,0,N(D1973)*IFERROR(INDEX(Lists!$C$1:$C$7,MATCH(C1973,Lists!$A$1:$A$7,0)),0)))</f>
      </c>
      <c r="J1973" s="22">
        <f>IF(A1973="",0,IF(YEAR(A1973)&lt;&gt;Properties!$C$5,0,N(D1973)*IFERROR(INDEX(Lists!$D$1:$D$7,MATCH(C1973,Lists!$A$1:$A$7,0)),0)))</f>
      </c>
    </row>
    <row r="1974" spans="1:10" x14ac:dyDescent="0.25">
      <c r="A1974" s="11"/>
      <c r="B1974" s="19"/>
      <c r="C1974" s="19"/>
      <c r="D1974" s="23"/>
      <c r="E1974" s="19"/>
      <c r="F1974" s="13">
        <f>IF(B1974="","",IFERROR(INDEX(Leases!$B$2:$B$101,MATCH(B1974,Leases!$A$2:$A$101,0)),""))</f>
      </c>
      <c r="G1974" s="16">
        <f>IF(A1974="","",MONTH(A1974))</f>
      </c>
      <c r="H1974" s="22">
        <f>IF(A1974="",0,IF(YEAR(A1974)&lt;&gt;Properties!$C$5,0,N(D1974)*IFERROR(INDEX(Lists!$B$1:$B$7,MATCH(C1974,Lists!$A$1:$A$7,0)),0)))</f>
      </c>
      <c r="I1974" s="22">
        <f>IF(A1974="",0,IF(YEAR(A1974)&lt;&gt;Properties!$C$5,0,N(D1974)*IFERROR(INDEX(Lists!$C$1:$C$7,MATCH(C1974,Lists!$A$1:$A$7,0)),0)))</f>
      </c>
      <c r="J1974" s="22">
        <f>IF(A1974="",0,IF(YEAR(A1974)&lt;&gt;Properties!$C$5,0,N(D1974)*IFERROR(INDEX(Lists!$D$1:$D$7,MATCH(C1974,Lists!$A$1:$A$7,0)),0)))</f>
      </c>
    </row>
    <row r="1975" spans="1:10" x14ac:dyDescent="0.25">
      <c r="A1975" s="11"/>
      <c r="B1975" s="19"/>
      <c r="C1975" s="19"/>
      <c r="D1975" s="23"/>
      <c r="E1975" s="19"/>
      <c r="F1975" s="13">
        <f>IF(B1975="","",IFERROR(INDEX(Leases!$B$2:$B$101,MATCH(B1975,Leases!$A$2:$A$101,0)),""))</f>
      </c>
      <c r="G1975" s="16">
        <f>IF(A1975="","",MONTH(A1975))</f>
      </c>
      <c r="H1975" s="22">
        <f>IF(A1975="",0,IF(YEAR(A1975)&lt;&gt;Properties!$C$5,0,N(D1975)*IFERROR(INDEX(Lists!$B$1:$B$7,MATCH(C1975,Lists!$A$1:$A$7,0)),0)))</f>
      </c>
      <c r="I1975" s="22">
        <f>IF(A1975="",0,IF(YEAR(A1975)&lt;&gt;Properties!$C$5,0,N(D1975)*IFERROR(INDEX(Lists!$C$1:$C$7,MATCH(C1975,Lists!$A$1:$A$7,0)),0)))</f>
      </c>
      <c r="J1975" s="22">
        <f>IF(A1975="",0,IF(YEAR(A1975)&lt;&gt;Properties!$C$5,0,N(D1975)*IFERROR(INDEX(Lists!$D$1:$D$7,MATCH(C1975,Lists!$A$1:$A$7,0)),0)))</f>
      </c>
    </row>
    <row r="1976" spans="1:10" x14ac:dyDescent="0.25">
      <c r="A1976" s="11"/>
      <c r="B1976" s="19"/>
      <c r="C1976" s="19"/>
      <c r="D1976" s="23"/>
      <c r="E1976" s="19"/>
      <c r="F1976" s="13">
        <f>IF(B1976="","",IFERROR(INDEX(Leases!$B$2:$B$101,MATCH(B1976,Leases!$A$2:$A$101,0)),""))</f>
      </c>
      <c r="G1976" s="16">
        <f>IF(A1976="","",MONTH(A1976))</f>
      </c>
      <c r="H1976" s="22">
        <f>IF(A1976="",0,IF(YEAR(A1976)&lt;&gt;Properties!$C$5,0,N(D1976)*IFERROR(INDEX(Lists!$B$1:$B$7,MATCH(C1976,Lists!$A$1:$A$7,0)),0)))</f>
      </c>
      <c r="I1976" s="22">
        <f>IF(A1976="",0,IF(YEAR(A1976)&lt;&gt;Properties!$C$5,0,N(D1976)*IFERROR(INDEX(Lists!$C$1:$C$7,MATCH(C1976,Lists!$A$1:$A$7,0)),0)))</f>
      </c>
      <c r="J1976" s="22">
        <f>IF(A1976="",0,IF(YEAR(A1976)&lt;&gt;Properties!$C$5,0,N(D1976)*IFERROR(INDEX(Lists!$D$1:$D$7,MATCH(C1976,Lists!$A$1:$A$7,0)),0)))</f>
      </c>
    </row>
    <row r="1977" spans="1:10" x14ac:dyDescent="0.25">
      <c r="A1977" s="11"/>
      <c r="B1977" s="19"/>
      <c r="C1977" s="19"/>
      <c r="D1977" s="23"/>
      <c r="E1977" s="19"/>
      <c r="F1977" s="13">
        <f>IF(B1977="","",IFERROR(INDEX(Leases!$B$2:$B$101,MATCH(B1977,Leases!$A$2:$A$101,0)),""))</f>
      </c>
      <c r="G1977" s="16">
        <f>IF(A1977="","",MONTH(A1977))</f>
      </c>
      <c r="H1977" s="22">
        <f>IF(A1977="",0,IF(YEAR(A1977)&lt;&gt;Properties!$C$5,0,N(D1977)*IFERROR(INDEX(Lists!$B$1:$B$7,MATCH(C1977,Lists!$A$1:$A$7,0)),0)))</f>
      </c>
      <c r="I1977" s="22">
        <f>IF(A1977="",0,IF(YEAR(A1977)&lt;&gt;Properties!$C$5,0,N(D1977)*IFERROR(INDEX(Lists!$C$1:$C$7,MATCH(C1977,Lists!$A$1:$A$7,0)),0)))</f>
      </c>
      <c r="J1977" s="22">
        <f>IF(A1977="",0,IF(YEAR(A1977)&lt;&gt;Properties!$C$5,0,N(D1977)*IFERROR(INDEX(Lists!$D$1:$D$7,MATCH(C1977,Lists!$A$1:$A$7,0)),0)))</f>
      </c>
    </row>
    <row r="1978" spans="1:10" x14ac:dyDescent="0.25">
      <c r="A1978" s="11"/>
      <c r="B1978" s="19"/>
      <c r="C1978" s="19"/>
      <c r="D1978" s="23"/>
      <c r="E1978" s="19"/>
      <c r="F1978" s="13">
        <f>IF(B1978="","",IFERROR(INDEX(Leases!$B$2:$B$101,MATCH(B1978,Leases!$A$2:$A$101,0)),""))</f>
      </c>
      <c r="G1978" s="16">
        <f>IF(A1978="","",MONTH(A1978))</f>
      </c>
      <c r="H1978" s="22">
        <f>IF(A1978="",0,IF(YEAR(A1978)&lt;&gt;Properties!$C$5,0,N(D1978)*IFERROR(INDEX(Lists!$B$1:$B$7,MATCH(C1978,Lists!$A$1:$A$7,0)),0)))</f>
      </c>
      <c r="I1978" s="22">
        <f>IF(A1978="",0,IF(YEAR(A1978)&lt;&gt;Properties!$C$5,0,N(D1978)*IFERROR(INDEX(Lists!$C$1:$C$7,MATCH(C1978,Lists!$A$1:$A$7,0)),0)))</f>
      </c>
      <c r="J1978" s="22">
        <f>IF(A1978="",0,IF(YEAR(A1978)&lt;&gt;Properties!$C$5,0,N(D1978)*IFERROR(INDEX(Lists!$D$1:$D$7,MATCH(C1978,Lists!$A$1:$A$7,0)),0)))</f>
      </c>
    </row>
    <row r="1979" spans="1:10" x14ac:dyDescent="0.25">
      <c r="A1979" s="11"/>
      <c r="B1979" s="19"/>
      <c r="C1979" s="19"/>
      <c r="D1979" s="23"/>
      <c r="E1979" s="19"/>
      <c r="F1979" s="13">
        <f>IF(B1979="","",IFERROR(INDEX(Leases!$B$2:$B$101,MATCH(B1979,Leases!$A$2:$A$101,0)),""))</f>
      </c>
      <c r="G1979" s="16">
        <f>IF(A1979="","",MONTH(A1979))</f>
      </c>
      <c r="H1979" s="22">
        <f>IF(A1979="",0,IF(YEAR(A1979)&lt;&gt;Properties!$C$5,0,N(D1979)*IFERROR(INDEX(Lists!$B$1:$B$7,MATCH(C1979,Lists!$A$1:$A$7,0)),0)))</f>
      </c>
      <c r="I1979" s="22">
        <f>IF(A1979="",0,IF(YEAR(A1979)&lt;&gt;Properties!$C$5,0,N(D1979)*IFERROR(INDEX(Lists!$C$1:$C$7,MATCH(C1979,Lists!$A$1:$A$7,0)),0)))</f>
      </c>
      <c r="J1979" s="22">
        <f>IF(A1979="",0,IF(YEAR(A1979)&lt;&gt;Properties!$C$5,0,N(D1979)*IFERROR(INDEX(Lists!$D$1:$D$7,MATCH(C1979,Lists!$A$1:$A$7,0)),0)))</f>
      </c>
    </row>
    <row r="1980" spans="1:10" x14ac:dyDescent="0.25">
      <c r="A1980" s="11"/>
      <c r="B1980" s="19"/>
      <c r="C1980" s="19"/>
      <c r="D1980" s="23"/>
      <c r="E1980" s="19"/>
      <c r="F1980" s="13">
        <f>IF(B1980="","",IFERROR(INDEX(Leases!$B$2:$B$101,MATCH(B1980,Leases!$A$2:$A$101,0)),""))</f>
      </c>
      <c r="G1980" s="16">
        <f>IF(A1980="","",MONTH(A1980))</f>
      </c>
      <c r="H1980" s="22">
        <f>IF(A1980="",0,IF(YEAR(A1980)&lt;&gt;Properties!$C$5,0,N(D1980)*IFERROR(INDEX(Lists!$B$1:$B$7,MATCH(C1980,Lists!$A$1:$A$7,0)),0)))</f>
      </c>
      <c r="I1980" s="22">
        <f>IF(A1980="",0,IF(YEAR(A1980)&lt;&gt;Properties!$C$5,0,N(D1980)*IFERROR(INDEX(Lists!$C$1:$C$7,MATCH(C1980,Lists!$A$1:$A$7,0)),0)))</f>
      </c>
      <c r="J1980" s="22">
        <f>IF(A1980="",0,IF(YEAR(A1980)&lt;&gt;Properties!$C$5,0,N(D1980)*IFERROR(INDEX(Lists!$D$1:$D$7,MATCH(C1980,Lists!$A$1:$A$7,0)),0)))</f>
      </c>
    </row>
    <row r="1981" spans="1:10" x14ac:dyDescent="0.25">
      <c r="A1981" s="11"/>
      <c r="B1981" s="19"/>
      <c r="C1981" s="19"/>
      <c r="D1981" s="23"/>
      <c r="E1981" s="19"/>
      <c r="F1981" s="13">
        <f>IF(B1981="","",IFERROR(INDEX(Leases!$B$2:$B$101,MATCH(B1981,Leases!$A$2:$A$101,0)),""))</f>
      </c>
      <c r="G1981" s="16">
        <f>IF(A1981="","",MONTH(A1981))</f>
      </c>
      <c r="H1981" s="22">
        <f>IF(A1981="",0,IF(YEAR(A1981)&lt;&gt;Properties!$C$5,0,N(D1981)*IFERROR(INDEX(Lists!$B$1:$B$7,MATCH(C1981,Lists!$A$1:$A$7,0)),0)))</f>
      </c>
      <c r="I1981" s="22">
        <f>IF(A1981="",0,IF(YEAR(A1981)&lt;&gt;Properties!$C$5,0,N(D1981)*IFERROR(INDEX(Lists!$C$1:$C$7,MATCH(C1981,Lists!$A$1:$A$7,0)),0)))</f>
      </c>
      <c r="J1981" s="22">
        <f>IF(A1981="",0,IF(YEAR(A1981)&lt;&gt;Properties!$C$5,0,N(D1981)*IFERROR(INDEX(Lists!$D$1:$D$7,MATCH(C1981,Lists!$A$1:$A$7,0)),0)))</f>
      </c>
    </row>
    <row r="1982" spans="1:10" x14ac:dyDescent="0.25">
      <c r="A1982" s="11"/>
      <c r="B1982" s="19"/>
      <c r="C1982" s="19"/>
      <c r="D1982" s="23"/>
      <c r="E1982" s="19"/>
      <c r="F1982" s="13">
        <f>IF(B1982="","",IFERROR(INDEX(Leases!$B$2:$B$101,MATCH(B1982,Leases!$A$2:$A$101,0)),""))</f>
      </c>
      <c r="G1982" s="16">
        <f>IF(A1982="","",MONTH(A1982))</f>
      </c>
      <c r="H1982" s="22">
        <f>IF(A1982="",0,IF(YEAR(A1982)&lt;&gt;Properties!$C$5,0,N(D1982)*IFERROR(INDEX(Lists!$B$1:$B$7,MATCH(C1982,Lists!$A$1:$A$7,0)),0)))</f>
      </c>
      <c r="I1982" s="22">
        <f>IF(A1982="",0,IF(YEAR(A1982)&lt;&gt;Properties!$C$5,0,N(D1982)*IFERROR(INDEX(Lists!$C$1:$C$7,MATCH(C1982,Lists!$A$1:$A$7,0)),0)))</f>
      </c>
      <c r="J1982" s="22">
        <f>IF(A1982="",0,IF(YEAR(A1982)&lt;&gt;Properties!$C$5,0,N(D1982)*IFERROR(INDEX(Lists!$D$1:$D$7,MATCH(C1982,Lists!$A$1:$A$7,0)),0)))</f>
      </c>
    </row>
    <row r="1983" spans="1:10" x14ac:dyDescent="0.25">
      <c r="A1983" s="11"/>
      <c r="B1983" s="19"/>
      <c r="C1983" s="19"/>
      <c r="D1983" s="23"/>
      <c r="E1983" s="19"/>
      <c r="F1983" s="13">
        <f>IF(B1983="","",IFERROR(INDEX(Leases!$B$2:$B$101,MATCH(B1983,Leases!$A$2:$A$101,0)),""))</f>
      </c>
      <c r="G1983" s="16">
        <f>IF(A1983="","",MONTH(A1983))</f>
      </c>
      <c r="H1983" s="22">
        <f>IF(A1983="",0,IF(YEAR(A1983)&lt;&gt;Properties!$C$5,0,N(D1983)*IFERROR(INDEX(Lists!$B$1:$B$7,MATCH(C1983,Lists!$A$1:$A$7,0)),0)))</f>
      </c>
      <c r="I1983" s="22">
        <f>IF(A1983="",0,IF(YEAR(A1983)&lt;&gt;Properties!$C$5,0,N(D1983)*IFERROR(INDEX(Lists!$C$1:$C$7,MATCH(C1983,Lists!$A$1:$A$7,0)),0)))</f>
      </c>
      <c r="J1983" s="22">
        <f>IF(A1983="",0,IF(YEAR(A1983)&lt;&gt;Properties!$C$5,0,N(D1983)*IFERROR(INDEX(Lists!$D$1:$D$7,MATCH(C1983,Lists!$A$1:$A$7,0)),0)))</f>
      </c>
    </row>
    <row r="1984" spans="1:10" x14ac:dyDescent="0.25">
      <c r="A1984" s="11"/>
      <c r="B1984" s="19"/>
      <c r="C1984" s="19"/>
      <c r="D1984" s="23"/>
      <c r="E1984" s="19"/>
      <c r="F1984" s="13">
        <f>IF(B1984="","",IFERROR(INDEX(Leases!$B$2:$B$101,MATCH(B1984,Leases!$A$2:$A$101,0)),""))</f>
      </c>
      <c r="G1984" s="16">
        <f>IF(A1984="","",MONTH(A1984))</f>
      </c>
      <c r="H1984" s="22">
        <f>IF(A1984="",0,IF(YEAR(A1984)&lt;&gt;Properties!$C$5,0,N(D1984)*IFERROR(INDEX(Lists!$B$1:$B$7,MATCH(C1984,Lists!$A$1:$A$7,0)),0)))</f>
      </c>
      <c r="I1984" s="22">
        <f>IF(A1984="",0,IF(YEAR(A1984)&lt;&gt;Properties!$C$5,0,N(D1984)*IFERROR(INDEX(Lists!$C$1:$C$7,MATCH(C1984,Lists!$A$1:$A$7,0)),0)))</f>
      </c>
      <c r="J1984" s="22">
        <f>IF(A1984="",0,IF(YEAR(A1984)&lt;&gt;Properties!$C$5,0,N(D1984)*IFERROR(INDEX(Lists!$D$1:$D$7,MATCH(C1984,Lists!$A$1:$A$7,0)),0)))</f>
      </c>
    </row>
    <row r="1985" spans="1:10" x14ac:dyDescent="0.25">
      <c r="A1985" s="11"/>
      <c r="B1985" s="19"/>
      <c r="C1985" s="19"/>
      <c r="D1985" s="23"/>
      <c r="E1985" s="19"/>
      <c r="F1985" s="13">
        <f>IF(B1985="","",IFERROR(INDEX(Leases!$B$2:$B$101,MATCH(B1985,Leases!$A$2:$A$101,0)),""))</f>
      </c>
      <c r="G1985" s="16">
        <f>IF(A1985="","",MONTH(A1985))</f>
      </c>
      <c r="H1985" s="22">
        <f>IF(A1985="",0,IF(YEAR(A1985)&lt;&gt;Properties!$C$5,0,N(D1985)*IFERROR(INDEX(Lists!$B$1:$B$7,MATCH(C1985,Lists!$A$1:$A$7,0)),0)))</f>
      </c>
      <c r="I1985" s="22">
        <f>IF(A1985="",0,IF(YEAR(A1985)&lt;&gt;Properties!$C$5,0,N(D1985)*IFERROR(INDEX(Lists!$C$1:$C$7,MATCH(C1985,Lists!$A$1:$A$7,0)),0)))</f>
      </c>
      <c r="J1985" s="22">
        <f>IF(A1985="",0,IF(YEAR(A1985)&lt;&gt;Properties!$C$5,0,N(D1985)*IFERROR(INDEX(Lists!$D$1:$D$7,MATCH(C1985,Lists!$A$1:$A$7,0)),0)))</f>
      </c>
    </row>
    <row r="1986" spans="1:10" x14ac:dyDescent="0.25">
      <c r="A1986" s="11"/>
      <c r="B1986" s="19"/>
      <c r="C1986" s="19"/>
      <c r="D1986" s="23"/>
      <c r="E1986" s="19"/>
      <c r="F1986" s="13">
        <f>IF(B1986="","",IFERROR(INDEX(Leases!$B$2:$B$101,MATCH(B1986,Leases!$A$2:$A$101,0)),""))</f>
      </c>
      <c r="G1986" s="16">
        <f>IF(A1986="","",MONTH(A1986))</f>
      </c>
      <c r="H1986" s="22">
        <f>IF(A1986="",0,IF(YEAR(A1986)&lt;&gt;Properties!$C$5,0,N(D1986)*IFERROR(INDEX(Lists!$B$1:$B$7,MATCH(C1986,Lists!$A$1:$A$7,0)),0)))</f>
      </c>
      <c r="I1986" s="22">
        <f>IF(A1986="",0,IF(YEAR(A1986)&lt;&gt;Properties!$C$5,0,N(D1986)*IFERROR(INDEX(Lists!$C$1:$C$7,MATCH(C1986,Lists!$A$1:$A$7,0)),0)))</f>
      </c>
      <c r="J1986" s="22">
        <f>IF(A1986="",0,IF(YEAR(A1986)&lt;&gt;Properties!$C$5,0,N(D1986)*IFERROR(INDEX(Lists!$D$1:$D$7,MATCH(C1986,Lists!$A$1:$A$7,0)),0)))</f>
      </c>
    </row>
    <row r="1987" spans="1:10" x14ac:dyDescent="0.25">
      <c r="A1987" s="11"/>
      <c r="B1987" s="19"/>
      <c r="C1987" s="19"/>
      <c r="D1987" s="23"/>
      <c r="E1987" s="19"/>
      <c r="F1987" s="13">
        <f>IF(B1987="","",IFERROR(INDEX(Leases!$B$2:$B$101,MATCH(B1987,Leases!$A$2:$A$101,0)),""))</f>
      </c>
      <c r="G1987" s="16">
        <f>IF(A1987="","",MONTH(A1987))</f>
      </c>
      <c r="H1987" s="22">
        <f>IF(A1987="",0,IF(YEAR(A1987)&lt;&gt;Properties!$C$5,0,N(D1987)*IFERROR(INDEX(Lists!$B$1:$B$7,MATCH(C1987,Lists!$A$1:$A$7,0)),0)))</f>
      </c>
      <c r="I1987" s="22">
        <f>IF(A1987="",0,IF(YEAR(A1987)&lt;&gt;Properties!$C$5,0,N(D1987)*IFERROR(INDEX(Lists!$C$1:$C$7,MATCH(C1987,Lists!$A$1:$A$7,0)),0)))</f>
      </c>
      <c r="J1987" s="22">
        <f>IF(A1987="",0,IF(YEAR(A1987)&lt;&gt;Properties!$C$5,0,N(D1987)*IFERROR(INDEX(Lists!$D$1:$D$7,MATCH(C1987,Lists!$A$1:$A$7,0)),0)))</f>
      </c>
    </row>
    <row r="1988" spans="1:10" x14ac:dyDescent="0.25">
      <c r="A1988" s="11"/>
      <c r="B1988" s="19"/>
      <c r="C1988" s="19"/>
      <c r="D1988" s="23"/>
      <c r="E1988" s="19"/>
      <c r="F1988" s="13">
        <f>IF(B1988="","",IFERROR(INDEX(Leases!$B$2:$B$101,MATCH(B1988,Leases!$A$2:$A$101,0)),""))</f>
      </c>
      <c r="G1988" s="16">
        <f>IF(A1988="","",MONTH(A1988))</f>
      </c>
      <c r="H1988" s="22">
        <f>IF(A1988="",0,IF(YEAR(A1988)&lt;&gt;Properties!$C$5,0,N(D1988)*IFERROR(INDEX(Lists!$B$1:$B$7,MATCH(C1988,Lists!$A$1:$A$7,0)),0)))</f>
      </c>
      <c r="I1988" s="22">
        <f>IF(A1988="",0,IF(YEAR(A1988)&lt;&gt;Properties!$C$5,0,N(D1988)*IFERROR(INDEX(Lists!$C$1:$C$7,MATCH(C1988,Lists!$A$1:$A$7,0)),0)))</f>
      </c>
      <c r="J1988" s="22">
        <f>IF(A1988="",0,IF(YEAR(A1988)&lt;&gt;Properties!$C$5,0,N(D1988)*IFERROR(INDEX(Lists!$D$1:$D$7,MATCH(C1988,Lists!$A$1:$A$7,0)),0)))</f>
      </c>
    </row>
    <row r="1989" spans="1:10" x14ac:dyDescent="0.25">
      <c r="A1989" s="11"/>
      <c r="B1989" s="19"/>
      <c r="C1989" s="19"/>
      <c r="D1989" s="23"/>
      <c r="E1989" s="19"/>
      <c r="F1989" s="13">
        <f>IF(B1989="","",IFERROR(INDEX(Leases!$B$2:$B$101,MATCH(B1989,Leases!$A$2:$A$101,0)),""))</f>
      </c>
      <c r="G1989" s="16">
        <f>IF(A1989="","",MONTH(A1989))</f>
      </c>
      <c r="H1989" s="22">
        <f>IF(A1989="",0,IF(YEAR(A1989)&lt;&gt;Properties!$C$5,0,N(D1989)*IFERROR(INDEX(Lists!$B$1:$B$7,MATCH(C1989,Lists!$A$1:$A$7,0)),0)))</f>
      </c>
      <c r="I1989" s="22">
        <f>IF(A1989="",0,IF(YEAR(A1989)&lt;&gt;Properties!$C$5,0,N(D1989)*IFERROR(INDEX(Lists!$C$1:$C$7,MATCH(C1989,Lists!$A$1:$A$7,0)),0)))</f>
      </c>
      <c r="J1989" s="22">
        <f>IF(A1989="",0,IF(YEAR(A1989)&lt;&gt;Properties!$C$5,0,N(D1989)*IFERROR(INDEX(Lists!$D$1:$D$7,MATCH(C1989,Lists!$A$1:$A$7,0)),0)))</f>
      </c>
    </row>
    <row r="1990" spans="1:10" x14ac:dyDescent="0.25">
      <c r="A1990" s="11"/>
      <c r="B1990" s="19"/>
      <c r="C1990" s="19"/>
      <c r="D1990" s="23"/>
      <c r="E1990" s="19"/>
      <c r="F1990" s="13">
        <f>IF(B1990="","",IFERROR(INDEX(Leases!$B$2:$B$101,MATCH(B1990,Leases!$A$2:$A$101,0)),""))</f>
      </c>
      <c r="G1990" s="16">
        <f>IF(A1990="","",MONTH(A1990))</f>
      </c>
      <c r="H1990" s="22">
        <f>IF(A1990="",0,IF(YEAR(A1990)&lt;&gt;Properties!$C$5,0,N(D1990)*IFERROR(INDEX(Lists!$B$1:$B$7,MATCH(C1990,Lists!$A$1:$A$7,0)),0)))</f>
      </c>
      <c r="I1990" s="22">
        <f>IF(A1990="",0,IF(YEAR(A1990)&lt;&gt;Properties!$C$5,0,N(D1990)*IFERROR(INDEX(Lists!$C$1:$C$7,MATCH(C1990,Lists!$A$1:$A$7,0)),0)))</f>
      </c>
      <c r="J1990" s="22">
        <f>IF(A1990="",0,IF(YEAR(A1990)&lt;&gt;Properties!$C$5,0,N(D1990)*IFERROR(INDEX(Lists!$D$1:$D$7,MATCH(C1990,Lists!$A$1:$A$7,0)),0)))</f>
      </c>
    </row>
    <row r="1991" spans="1:10" x14ac:dyDescent="0.25">
      <c r="A1991" s="11"/>
      <c r="B1991" s="19"/>
      <c r="C1991" s="19"/>
      <c r="D1991" s="23"/>
      <c r="E1991" s="19"/>
      <c r="F1991" s="13">
        <f>IF(B1991="","",IFERROR(INDEX(Leases!$B$2:$B$101,MATCH(B1991,Leases!$A$2:$A$101,0)),""))</f>
      </c>
      <c r="G1991" s="16">
        <f>IF(A1991="","",MONTH(A1991))</f>
      </c>
      <c r="H1991" s="22">
        <f>IF(A1991="",0,IF(YEAR(A1991)&lt;&gt;Properties!$C$5,0,N(D1991)*IFERROR(INDEX(Lists!$B$1:$B$7,MATCH(C1991,Lists!$A$1:$A$7,0)),0)))</f>
      </c>
      <c r="I1991" s="22">
        <f>IF(A1991="",0,IF(YEAR(A1991)&lt;&gt;Properties!$C$5,0,N(D1991)*IFERROR(INDEX(Lists!$C$1:$C$7,MATCH(C1991,Lists!$A$1:$A$7,0)),0)))</f>
      </c>
      <c r="J1991" s="22">
        <f>IF(A1991="",0,IF(YEAR(A1991)&lt;&gt;Properties!$C$5,0,N(D1991)*IFERROR(INDEX(Lists!$D$1:$D$7,MATCH(C1991,Lists!$A$1:$A$7,0)),0)))</f>
      </c>
    </row>
    <row r="1992" spans="1:10" x14ac:dyDescent="0.25">
      <c r="A1992" s="11"/>
      <c r="B1992" s="19"/>
      <c r="C1992" s="19"/>
      <c r="D1992" s="23"/>
      <c r="E1992" s="19"/>
      <c r="F1992" s="13">
        <f>IF(B1992="","",IFERROR(INDEX(Leases!$B$2:$B$101,MATCH(B1992,Leases!$A$2:$A$101,0)),""))</f>
      </c>
      <c r="G1992" s="16">
        <f>IF(A1992="","",MONTH(A1992))</f>
      </c>
      <c r="H1992" s="22">
        <f>IF(A1992="",0,IF(YEAR(A1992)&lt;&gt;Properties!$C$5,0,N(D1992)*IFERROR(INDEX(Lists!$B$1:$B$7,MATCH(C1992,Lists!$A$1:$A$7,0)),0)))</f>
      </c>
      <c r="I1992" s="22">
        <f>IF(A1992="",0,IF(YEAR(A1992)&lt;&gt;Properties!$C$5,0,N(D1992)*IFERROR(INDEX(Lists!$C$1:$C$7,MATCH(C1992,Lists!$A$1:$A$7,0)),0)))</f>
      </c>
      <c r="J1992" s="22">
        <f>IF(A1992="",0,IF(YEAR(A1992)&lt;&gt;Properties!$C$5,0,N(D1992)*IFERROR(INDEX(Lists!$D$1:$D$7,MATCH(C1992,Lists!$A$1:$A$7,0)),0)))</f>
      </c>
    </row>
    <row r="1993" spans="1:10" x14ac:dyDescent="0.25">
      <c r="A1993" s="11"/>
      <c r="B1993" s="19"/>
      <c r="C1993" s="19"/>
      <c r="D1993" s="23"/>
      <c r="E1993" s="19"/>
      <c r="F1993" s="13">
        <f>IF(B1993="","",IFERROR(INDEX(Leases!$B$2:$B$101,MATCH(B1993,Leases!$A$2:$A$101,0)),""))</f>
      </c>
      <c r="G1993" s="16">
        <f>IF(A1993="","",MONTH(A1993))</f>
      </c>
      <c r="H1993" s="22">
        <f>IF(A1993="",0,IF(YEAR(A1993)&lt;&gt;Properties!$C$5,0,N(D1993)*IFERROR(INDEX(Lists!$B$1:$B$7,MATCH(C1993,Lists!$A$1:$A$7,0)),0)))</f>
      </c>
      <c r="I1993" s="22">
        <f>IF(A1993="",0,IF(YEAR(A1993)&lt;&gt;Properties!$C$5,0,N(D1993)*IFERROR(INDEX(Lists!$C$1:$C$7,MATCH(C1993,Lists!$A$1:$A$7,0)),0)))</f>
      </c>
      <c r="J1993" s="22">
        <f>IF(A1993="",0,IF(YEAR(A1993)&lt;&gt;Properties!$C$5,0,N(D1993)*IFERROR(INDEX(Lists!$D$1:$D$7,MATCH(C1993,Lists!$A$1:$A$7,0)),0)))</f>
      </c>
    </row>
    <row r="1994" spans="1:10" x14ac:dyDescent="0.25">
      <c r="A1994" s="11"/>
      <c r="B1994" s="19"/>
      <c r="C1994" s="19"/>
      <c r="D1994" s="23"/>
      <c r="E1994" s="19"/>
      <c r="F1994" s="13">
        <f>IF(B1994="","",IFERROR(INDEX(Leases!$B$2:$B$101,MATCH(B1994,Leases!$A$2:$A$101,0)),""))</f>
      </c>
      <c r="G1994" s="16">
        <f>IF(A1994="","",MONTH(A1994))</f>
      </c>
      <c r="H1994" s="22">
        <f>IF(A1994="",0,IF(YEAR(A1994)&lt;&gt;Properties!$C$5,0,N(D1994)*IFERROR(INDEX(Lists!$B$1:$B$7,MATCH(C1994,Lists!$A$1:$A$7,0)),0)))</f>
      </c>
      <c r="I1994" s="22">
        <f>IF(A1994="",0,IF(YEAR(A1994)&lt;&gt;Properties!$C$5,0,N(D1994)*IFERROR(INDEX(Lists!$C$1:$C$7,MATCH(C1994,Lists!$A$1:$A$7,0)),0)))</f>
      </c>
      <c r="J1994" s="22">
        <f>IF(A1994="",0,IF(YEAR(A1994)&lt;&gt;Properties!$C$5,0,N(D1994)*IFERROR(INDEX(Lists!$D$1:$D$7,MATCH(C1994,Lists!$A$1:$A$7,0)),0)))</f>
      </c>
    </row>
    <row r="1995" spans="1:10" x14ac:dyDescent="0.25">
      <c r="A1995" s="11"/>
      <c r="B1995" s="19"/>
      <c r="C1995" s="19"/>
      <c r="D1995" s="23"/>
      <c r="E1995" s="19"/>
      <c r="F1995" s="13">
        <f>IF(B1995="","",IFERROR(INDEX(Leases!$B$2:$B$101,MATCH(B1995,Leases!$A$2:$A$101,0)),""))</f>
      </c>
      <c r="G1995" s="16">
        <f>IF(A1995="","",MONTH(A1995))</f>
      </c>
      <c r="H1995" s="22">
        <f>IF(A1995="",0,IF(YEAR(A1995)&lt;&gt;Properties!$C$5,0,N(D1995)*IFERROR(INDEX(Lists!$B$1:$B$7,MATCH(C1995,Lists!$A$1:$A$7,0)),0)))</f>
      </c>
      <c r="I1995" s="22">
        <f>IF(A1995="",0,IF(YEAR(A1995)&lt;&gt;Properties!$C$5,0,N(D1995)*IFERROR(INDEX(Lists!$C$1:$C$7,MATCH(C1995,Lists!$A$1:$A$7,0)),0)))</f>
      </c>
      <c r="J1995" s="22">
        <f>IF(A1995="",0,IF(YEAR(A1995)&lt;&gt;Properties!$C$5,0,N(D1995)*IFERROR(INDEX(Lists!$D$1:$D$7,MATCH(C1995,Lists!$A$1:$A$7,0)),0)))</f>
      </c>
    </row>
    <row r="1996" spans="1:10" x14ac:dyDescent="0.25">
      <c r="A1996" s="11"/>
      <c r="B1996" s="19"/>
      <c r="C1996" s="19"/>
      <c r="D1996" s="23"/>
      <c r="E1996" s="19"/>
      <c r="F1996" s="13">
        <f>IF(B1996="","",IFERROR(INDEX(Leases!$B$2:$B$101,MATCH(B1996,Leases!$A$2:$A$101,0)),""))</f>
      </c>
      <c r="G1996" s="16">
        <f>IF(A1996="","",MONTH(A1996))</f>
      </c>
      <c r="H1996" s="22">
        <f>IF(A1996="",0,IF(YEAR(A1996)&lt;&gt;Properties!$C$5,0,N(D1996)*IFERROR(INDEX(Lists!$B$1:$B$7,MATCH(C1996,Lists!$A$1:$A$7,0)),0)))</f>
      </c>
      <c r="I1996" s="22">
        <f>IF(A1996="",0,IF(YEAR(A1996)&lt;&gt;Properties!$C$5,0,N(D1996)*IFERROR(INDEX(Lists!$C$1:$C$7,MATCH(C1996,Lists!$A$1:$A$7,0)),0)))</f>
      </c>
      <c r="J1996" s="22">
        <f>IF(A1996="",0,IF(YEAR(A1996)&lt;&gt;Properties!$C$5,0,N(D1996)*IFERROR(INDEX(Lists!$D$1:$D$7,MATCH(C1996,Lists!$A$1:$A$7,0)),0)))</f>
      </c>
    </row>
    <row r="1997" spans="1:10" x14ac:dyDescent="0.25">
      <c r="A1997" s="11"/>
      <c r="B1997" s="19"/>
      <c r="C1997" s="19"/>
      <c r="D1997" s="23"/>
      <c r="E1997" s="19"/>
      <c r="F1997" s="13">
        <f>IF(B1997="","",IFERROR(INDEX(Leases!$B$2:$B$101,MATCH(B1997,Leases!$A$2:$A$101,0)),""))</f>
      </c>
      <c r="G1997" s="16">
        <f>IF(A1997="","",MONTH(A1997))</f>
      </c>
      <c r="H1997" s="22">
        <f>IF(A1997="",0,IF(YEAR(A1997)&lt;&gt;Properties!$C$5,0,N(D1997)*IFERROR(INDEX(Lists!$B$1:$B$7,MATCH(C1997,Lists!$A$1:$A$7,0)),0)))</f>
      </c>
      <c r="I1997" s="22">
        <f>IF(A1997="",0,IF(YEAR(A1997)&lt;&gt;Properties!$C$5,0,N(D1997)*IFERROR(INDEX(Lists!$C$1:$C$7,MATCH(C1997,Lists!$A$1:$A$7,0)),0)))</f>
      </c>
      <c r="J1997" s="22">
        <f>IF(A1997="",0,IF(YEAR(A1997)&lt;&gt;Properties!$C$5,0,N(D1997)*IFERROR(INDEX(Lists!$D$1:$D$7,MATCH(C1997,Lists!$A$1:$A$7,0)),0)))</f>
      </c>
    </row>
    <row r="1998" spans="1:10" x14ac:dyDescent="0.25">
      <c r="A1998" s="11"/>
      <c r="B1998" s="19"/>
      <c r="C1998" s="19"/>
      <c r="D1998" s="23"/>
      <c r="E1998" s="19"/>
      <c r="F1998" s="13">
        <f>IF(B1998="","",IFERROR(INDEX(Leases!$B$2:$B$101,MATCH(B1998,Leases!$A$2:$A$101,0)),""))</f>
      </c>
      <c r="G1998" s="16">
        <f>IF(A1998="","",MONTH(A1998))</f>
      </c>
      <c r="H1998" s="22">
        <f>IF(A1998="",0,IF(YEAR(A1998)&lt;&gt;Properties!$C$5,0,N(D1998)*IFERROR(INDEX(Lists!$B$1:$B$7,MATCH(C1998,Lists!$A$1:$A$7,0)),0)))</f>
      </c>
      <c r="I1998" s="22">
        <f>IF(A1998="",0,IF(YEAR(A1998)&lt;&gt;Properties!$C$5,0,N(D1998)*IFERROR(INDEX(Lists!$C$1:$C$7,MATCH(C1998,Lists!$A$1:$A$7,0)),0)))</f>
      </c>
      <c r="J1998" s="22">
        <f>IF(A1998="",0,IF(YEAR(A1998)&lt;&gt;Properties!$C$5,0,N(D1998)*IFERROR(INDEX(Lists!$D$1:$D$7,MATCH(C1998,Lists!$A$1:$A$7,0)),0)))</f>
      </c>
    </row>
    <row r="1999" spans="1:10" x14ac:dyDescent="0.25">
      <c r="A1999" s="11"/>
      <c r="B1999" s="19"/>
      <c r="C1999" s="19"/>
      <c r="D1999" s="23"/>
      <c r="E1999" s="19"/>
      <c r="F1999" s="13">
        <f>IF(B1999="","",IFERROR(INDEX(Leases!$B$2:$B$101,MATCH(B1999,Leases!$A$2:$A$101,0)),""))</f>
      </c>
      <c r="G1999" s="16">
        <f>IF(A1999="","",MONTH(A1999))</f>
      </c>
      <c r="H1999" s="22">
        <f>IF(A1999="",0,IF(YEAR(A1999)&lt;&gt;Properties!$C$5,0,N(D1999)*IFERROR(INDEX(Lists!$B$1:$B$7,MATCH(C1999,Lists!$A$1:$A$7,0)),0)))</f>
      </c>
      <c r="I1999" s="22">
        <f>IF(A1999="",0,IF(YEAR(A1999)&lt;&gt;Properties!$C$5,0,N(D1999)*IFERROR(INDEX(Lists!$C$1:$C$7,MATCH(C1999,Lists!$A$1:$A$7,0)),0)))</f>
      </c>
      <c r="J1999" s="22">
        <f>IF(A1999="",0,IF(YEAR(A1999)&lt;&gt;Properties!$C$5,0,N(D1999)*IFERROR(INDEX(Lists!$D$1:$D$7,MATCH(C1999,Lists!$A$1:$A$7,0)),0)))</f>
      </c>
    </row>
    <row r="2000" spans="1:10" x14ac:dyDescent="0.25">
      <c r="A2000" s="11"/>
      <c r="B2000" s="19"/>
      <c r="C2000" s="19"/>
      <c r="D2000" s="23"/>
      <c r="E2000" s="19"/>
      <c r="F2000" s="13">
        <f>IF(B2000="","",IFERROR(INDEX(Leases!$B$2:$B$101,MATCH(B2000,Leases!$A$2:$A$101,0)),""))</f>
      </c>
      <c r="G2000" s="16">
        <f>IF(A2000="","",MONTH(A2000))</f>
      </c>
      <c r="H2000" s="22">
        <f>IF(A2000="",0,IF(YEAR(A2000)&lt;&gt;Properties!$C$5,0,N(D2000)*IFERROR(INDEX(Lists!$B$1:$B$7,MATCH(C2000,Lists!$A$1:$A$7,0)),0)))</f>
      </c>
      <c r="I2000" s="22">
        <f>IF(A2000="",0,IF(YEAR(A2000)&lt;&gt;Properties!$C$5,0,N(D2000)*IFERROR(INDEX(Lists!$C$1:$C$7,MATCH(C2000,Lists!$A$1:$A$7,0)),0)))</f>
      </c>
      <c r="J2000" s="22">
        <f>IF(A2000="",0,IF(YEAR(A2000)&lt;&gt;Properties!$C$5,0,N(D2000)*IFERROR(INDEX(Lists!$D$1:$D$7,MATCH(C2000,Lists!$A$1:$A$7,0)),0)))</f>
      </c>
    </row>
    <row r="2001" spans="1:10" x14ac:dyDescent="0.25">
      <c r="A2001" s="11"/>
      <c r="B2001" s="19"/>
      <c r="C2001" s="19"/>
      <c r="D2001" s="23"/>
      <c r="E2001" s="19"/>
      <c r="F2001" s="13">
        <f>IF(B2001="","",IFERROR(INDEX(Leases!$B$2:$B$101,MATCH(B2001,Leases!$A$2:$A$101,0)),""))</f>
      </c>
      <c r="G2001" s="16">
        <f>IF(A2001="","",MONTH(A2001))</f>
      </c>
      <c r="H2001" s="22">
        <f>IF(A2001="",0,IF(YEAR(A2001)&lt;&gt;Properties!$C$5,0,N(D2001)*IFERROR(INDEX(Lists!$B$1:$B$7,MATCH(C2001,Lists!$A$1:$A$7,0)),0)))</f>
      </c>
      <c r="I2001" s="22">
        <f>IF(A2001="",0,IF(YEAR(A2001)&lt;&gt;Properties!$C$5,0,N(D2001)*IFERROR(INDEX(Lists!$C$1:$C$7,MATCH(C2001,Lists!$A$1:$A$7,0)),0)))</f>
      </c>
      <c r="J2001" s="22">
        <f>IF(A2001="",0,IF(YEAR(A2001)&lt;&gt;Properties!$C$5,0,N(D2001)*IFERROR(INDEX(Lists!$D$1:$D$7,MATCH(C2001,Lists!$A$1:$A$7,0)),0)))</f>
      </c>
    </row>
    <row r="2002" spans="1:10" x14ac:dyDescent="0.25">
      <c r="A2002" s="11"/>
      <c r="B2002" s="19"/>
      <c r="C2002" s="19"/>
      <c r="D2002" s="23"/>
      <c r="E2002" s="19"/>
      <c r="F2002" s="13">
        <f>IF(B2002="","",IFERROR(INDEX(Leases!$B$2:$B$101,MATCH(B2002,Leases!$A$2:$A$101,0)),""))</f>
      </c>
      <c r="G2002" s="16">
        <f>IF(A2002="","",MONTH(A2002))</f>
      </c>
      <c r="H2002" s="22">
        <f>IF(A2002="",0,IF(YEAR(A2002)&lt;&gt;Properties!$C$5,0,N(D2002)*IFERROR(INDEX(Lists!$B$1:$B$7,MATCH(C2002,Lists!$A$1:$A$7,0)),0)))</f>
      </c>
      <c r="I2002" s="22">
        <f>IF(A2002="",0,IF(YEAR(A2002)&lt;&gt;Properties!$C$5,0,N(D2002)*IFERROR(INDEX(Lists!$C$1:$C$7,MATCH(C2002,Lists!$A$1:$A$7,0)),0)))</f>
      </c>
      <c r="J2002" s="22">
        <f>IF(A2002="",0,IF(YEAR(A2002)&lt;&gt;Properties!$C$5,0,N(D2002)*IFERROR(INDEX(Lists!$D$1:$D$7,MATCH(C2002,Lists!$A$1:$A$7,0)),0)))</f>
      </c>
    </row>
    <row r="2003" spans="1:10" x14ac:dyDescent="0.25">
      <c r="A2003" s="11"/>
      <c r="B2003" s="19"/>
      <c r="C2003" s="19"/>
      <c r="D2003" s="23"/>
      <c r="E2003" s="19"/>
      <c r="F2003" s="13">
        <f>IF(B2003="","",IFERROR(INDEX(Leases!$B$2:$B$101,MATCH(B2003,Leases!$A$2:$A$101,0)),""))</f>
      </c>
      <c r="G2003" s="16">
        <f>IF(A2003="","",MONTH(A2003))</f>
      </c>
      <c r="H2003" s="22">
        <f>IF(A2003="",0,IF(YEAR(A2003)&lt;&gt;Properties!$C$5,0,N(D2003)*IFERROR(INDEX(Lists!$B$1:$B$7,MATCH(C2003,Lists!$A$1:$A$7,0)),0)))</f>
      </c>
      <c r="I2003" s="22">
        <f>IF(A2003="",0,IF(YEAR(A2003)&lt;&gt;Properties!$C$5,0,N(D2003)*IFERROR(INDEX(Lists!$C$1:$C$7,MATCH(C2003,Lists!$A$1:$A$7,0)),0)))</f>
      </c>
      <c r="J2003" s="22">
        <f>IF(A2003="",0,IF(YEAR(A2003)&lt;&gt;Properties!$C$5,0,N(D2003)*IFERROR(INDEX(Lists!$D$1:$D$7,MATCH(C2003,Lists!$A$1:$A$7,0)),0)))</f>
      </c>
    </row>
    <row r="2004" spans="1:10" x14ac:dyDescent="0.25">
      <c r="A2004" s="11"/>
      <c r="B2004" s="19"/>
      <c r="C2004" s="19"/>
      <c r="D2004" s="23"/>
      <c r="E2004" s="19"/>
      <c r="F2004" s="13">
        <f>IF(B2004="","",IFERROR(INDEX(Leases!$B$2:$B$101,MATCH(B2004,Leases!$A$2:$A$101,0)),""))</f>
      </c>
      <c r="G2004" s="16">
        <f>IF(A2004="","",MONTH(A2004))</f>
      </c>
      <c r="H2004" s="22">
        <f>IF(A2004="",0,IF(YEAR(A2004)&lt;&gt;Properties!$C$5,0,N(D2004)*IFERROR(INDEX(Lists!$B$1:$B$7,MATCH(C2004,Lists!$A$1:$A$7,0)),0)))</f>
      </c>
      <c r="I2004" s="22">
        <f>IF(A2004="",0,IF(YEAR(A2004)&lt;&gt;Properties!$C$5,0,N(D2004)*IFERROR(INDEX(Lists!$C$1:$C$7,MATCH(C2004,Lists!$A$1:$A$7,0)),0)))</f>
      </c>
      <c r="J2004" s="22">
        <f>IF(A2004="",0,IF(YEAR(A2004)&lt;&gt;Properties!$C$5,0,N(D2004)*IFERROR(INDEX(Lists!$D$1:$D$7,MATCH(C2004,Lists!$A$1:$A$7,0)),0)))</f>
      </c>
    </row>
    <row r="2005" spans="1:10" x14ac:dyDescent="0.25">
      <c r="A2005" s="11"/>
      <c r="B2005" s="19"/>
      <c r="C2005" s="19"/>
      <c r="D2005" s="23"/>
      <c r="E2005" s="19"/>
      <c r="F2005" s="13">
        <f>IF(B2005="","",IFERROR(INDEX(Leases!$B$2:$B$101,MATCH(B2005,Leases!$A$2:$A$101,0)),""))</f>
      </c>
      <c r="G2005" s="16">
        <f>IF(A2005="","",MONTH(A2005))</f>
      </c>
      <c r="H2005" s="22">
        <f>IF(A2005="",0,IF(YEAR(A2005)&lt;&gt;Properties!$C$5,0,N(D2005)*IFERROR(INDEX(Lists!$B$1:$B$7,MATCH(C2005,Lists!$A$1:$A$7,0)),0)))</f>
      </c>
      <c r="I2005" s="22">
        <f>IF(A2005="",0,IF(YEAR(A2005)&lt;&gt;Properties!$C$5,0,N(D2005)*IFERROR(INDEX(Lists!$C$1:$C$7,MATCH(C2005,Lists!$A$1:$A$7,0)),0)))</f>
      </c>
      <c r="J2005" s="22">
        <f>IF(A2005="",0,IF(YEAR(A2005)&lt;&gt;Properties!$C$5,0,N(D2005)*IFERROR(INDEX(Lists!$D$1:$D$7,MATCH(C2005,Lists!$A$1:$A$7,0)),0)))</f>
      </c>
    </row>
    <row r="2006" spans="1:10" x14ac:dyDescent="0.25">
      <c r="A2006" s="11"/>
      <c r="B2006" s="19"/>
      <c r="C2006" s="19"/>
      <c r="D2006" s="23"/>
      <c r="E2006" s="19"/>
      <c r="F2006" s="13">
        <f>IF(B2006="","",IFERROR(INDEX(Leases!$B$2:$B$101,MATCH(B2006,Leases!$A$2:$A$101,0)),""))</f>
      </c>
      <c r="G2006" s="16">
        <f>IF(A2006="","",MONTH(A2006))</f>
      </c>
      <c r="H2006" s="22">
        <f>IF(A2006="",0,IF(YEAR(A2006)&lt;&gt;Properties!$C$5,0,N(D2006)*IFERROR(INDEX(Lists!$B$1:$B$7,MATCH(C2006,Lists!$A$1:$A$7,0)),0)))</f>
      </c>
      <c r="I2006" s="22">
        <f>IF(A2006="",0,IF(YEAR(A2006)&lt;&gt;Properties!$C$5,0,N(D2006)*IFERROR(INDEX(Lists!$C$1:$C$7,MATCH(C2006,Lists!$A$1:$A$7,0)),0)))</f>
      </c>
      <c r="J2006" s="22">
        <f>IF(A2006="",0,IF(YEAR(A2006)&lt;&gt;Properties!$C$5,0,N(D2006)*IFERROR(INDEX(Lists!$D$1:$D$7,MATCH(C2006,Lists!$A$1:$A$7,0)),0)))</f>
      </c>
    </row>
    <row r="2007" spans="1:10" x14ac:dyDescent="0.25">
      <c r="A2007" s="11"/>
      <c r="B2007" s="19"/>
      <c r="C2007" s="19"/>
      <c r="D2007" s="23"/>
      <c r="E2007" s="19"/>
      <c r="F2007" s="13">
        <f>IF(B2007="","",IFERROR(INDEX(Leases!$B$2:$B$101,MATCH(B2007,Leases!$A$2:$A$101,0)),""))</f>
      </c>
      <c r="G2007" s="16">
        <f>IF(A2007="","",MONTH(A2007))</f>
      </c>
      <c r="H2007" s="22">
        <f>IF(A2007="",0,IF(YEAR(A2007)&lt;&gt;Properties!$C$5,0,N(D2007)*IFERROR(INDEX(Lists!$B$1:$B$7,MATCH(C2007,Lists!$A$1:$A$7,0)),0)))</f>
      </c>
      <c r="I2007" s="22">
        <f>IF(A2007="",0,IF(YEAR(A2007)&lt;&gt;Properties!$C$5,0,N(D2007)*IFERROR(INDEX(Lists!$C$1:$C$7,MATCH(C2007,Lists!$A$1:$A$7,0)),0)))</f>
      </c>
      <c r="J2007" s="22">
        <f>IF(A2007="",0,IF(YEAR(A2007)&lt;&gt;Properties!$C$5,0,N(D2007)*IFERROR(INDEX(Lists!$D$1:$D$7,MATCH(C2007,Lists!$A$1:$A$7,0)),0)))</f>
      </c>
    </row>
    <row r="2008" spans="1:10" x14ac:dyDescent="0.25">
      <c r="A2008" s="11"/>
      <c r="B2008" s="19"/>
      <c r="C2008" s="19"/>
      <c r="D2008" s="23"/>
      <c r="E2008" s="19"/>
      <c r="F2008" s="13">
        <f>IF(B2008="","",IFERROR(INDEX(Leases!$B$2:$B$101,MATCH(B2008,Leases!$A$2:$A$101,0)),""))</f>
      </c>
      <c r="G2008" s="16">
        <f>IF(A2008="","",MONTH(A2008))</f>
      </c>
      <c r="H2008" s="22">
        <f>IF(A2008="",0,IF(YEAR(A2008)&lt;&gt;Properties!$C$5,0,N(D2008)*IFERROR(INDEX(Lists!$B$1:$B$7,MATCH(C2008,Lists!$A$1:$A$7,0)),0)))</f>
      </c>
      <c r="I2008" s="22">
        <f>IF(A2008="",0,IF(YEAR(A2008)&lt;&gt;Properties!$C$5,0,N(D2008)*IFERROR(INDEX(Lists!$C$1:$C$7,MATCH(C2008,Lists!$A$1:$A$7,0)),0)))</f>
      </c>
      <c r="J2008" s="22">
        <f>IF(A2008="",0,IF(YEAR(A2008)&lt;&gt;Properties!$C$5,0,N(D2008)*IFERROR(INDEX(Lists!$D$1:$D$7,MATCH(C2008,Lists!$A$1:$A$7,0)),0)))</f>
      </c>
    </row>
    <row r="2009" spans="1:10" x14ac:dyDescent="0.25">
      <c r="A2009" s="11"/>
      <c r="B2009" s="19"/>
      <c r="C2009" s="19"/>
      <c r="D2009" s="23"/>
      <c r="E2009" s="19"/>
      <c r="F2009" s="13">
        <f>IF(B2009="","",IFERROR(INDEX(Leases!$B$2:$B$101,MATCH(B2009,Leases!$A$2:$A$101,0)),""))</f>
      </c>
      <c r="G2009" s="16">
        <f>IF(A2009="","",MONTH(A2009))</f>
      </c>
      <c r="H2009" s="22">
        <f>IF(A2009="",0,IF(YEAR(A2009)&lt;&gt;Properties!$C$5,0,N(D2009)*IFERROR(INDEX(Lists!$B$1:$B$7,MATCH(C2009,Lists!$A$1:$A$7,0)),0)))</f>
      </c>
      <c r="I2009" s="22">
        <f>IF(A2009="",0,IF(YEAR(A2009)&lt;&gt;Properties!$C$5,0,N(D2009)*IFERROR(INDEX(Lists!$C$1:$C$7,MATCH(C2009,Lists!$A$1:$A$7,0)),0)))</f>
      </c>
      <c r="J2009" s="22">
        <f>IF(A2009="",0,IF(YEAR(A2009)&lt;&gt;Properties!$C$5,0,N(D2009)*IFERROR(INDEX(Lists!$D$1:$D$7,MATCH(C2009,Lists!$A$1:$A$7,0)),0)))</f>
      </c>
    </row>
    <row r="2010" spans="1:10" x14ac:dyDescent="0.25">
      <c r="A2010" s="11"/>
      <c r="B2010" s="19"/>
      <c r="C2010" s="19"/>
      <c r="D2010" s="23"/>
      <c r="E2010" s="19"/>
      <c r="F2010" s="13">
        <f>IF(B2010="","",IFERROR(INDEX(Leases!$B$2:$B$101,MATCH(B2010,Leases!$A$2:$A$101,0)),""))</f>
      </c>
      <c r="G2010" s="16">
        <f>IF(A2010="","",MONTH(A2010))</f>
      </c>
      <c r="H2010" s="22">
        <f>IF(A2010="",0,IF(YEAR(A2010)&lt;&gt;Properties!$C$5,0,N(D2010)*IFERROR(INDEX(Lists!$B$1:$B$7,MATCH(C2010,Lists!$A$1:$A$7,0)),0)))</f>
      </c>
      <c r="I2010" s="22">
        <f>IF(A2010="",0,IF(YEAR(A2010)&lt;&gt;Properties!$C$5,0,N(D2010)*IFERROR(INDEX(Lists!$C$1:$C$7,MATCH(C2010,Lists!$A$1:$A$7,0)),0)))</f>
      </c>
      <c r="J2010" s="22">
        <f>IF(A2010="",0,IF(YEAR(A2010)&lt;&gt;Properties!$C$5,0,N(D2010)*IFERROR(INDEX(Lists!$D$1:$D$7,MATCH(C2010,Lists!$A$1:$A$7,0)),0)))</f>
      </c>
    </row>
    <row r="2011" spans="1:10" x14ac:dyDescent="0.25">
      <c r="A2011" s="11"/>
      <c r="B2011" s="19"/>
      <c r="C2011" s="19"/>
      <c r="D2011" s="23"/>
      <c r="E2011" s="19"/>
      <c r="F2011" s="13">
        <f>IF(B2011="","",IFERROR(INDEX(Leases!$B$2:$B$101,MATCH(B2011,Leases!$A$2:$A$101,0)),""))</f>
      </c>
      <c r="G2011" s="16">
        <f>IF(A2011="","",MONTH(A2011))</f>
      </c>
      <c r="H2011" s="22">
        <f>IF(A2011="",0,IF(YEAR(A2011)&lt;&gt;Properties!$C$5,0,N(D2011)*IFERROR(INDEX(Lists!$B$1:$B$7,MATCH(C2011,Lists!$A$1:$A$7,0)),0)))</f>
      </c>
      <c r="I2011" s="22">
        <f>IF(A2011="",0,IF(YEAR(A2011)&lt;&gt;Properties!$C$5,0,N(D2011)*IFERROR(INDEX(Lists!$C$1:$C$7,MATCH(C2011,Lists!$A$1:$A$7,0)),0)))</f>
      </c>
      <c r="J2011" s="22">
        <f>IF(A2011="",0,IF(YEAR(A2011)&lt;&gt;Properties!$C$5,0,N(D2011)*IFERROR(INDEX(Lists!$D$1:$D$7,MATCH(C2011,Lists!$A$1:$A$7,0)),0)))</f>
      </c>
    </row>
    <row r="2012" spans="1:10" x14ac:dyDescent="0.25">
      <c r="A2012" s="11"/>
      <c r="B2012" s="19"/>
      <c r="C2012" s="19"/>
      <c r="D2012" s="23"/>
      <c r="E2012" s="19"/>
      <c r="F2012" s="13">
        <f>IF(B2012="","",IFERROR(INDEX(Leases!$B$2:$B$101,MATCH(B2012,Leases!$A$2:$A$101,0)),""))</f>
      </c>
      <c r="G2012" s="16">
        <f>IF(A2012="","",MONTH(A2012))</f>
      </c>
      <c r="H2012" s="22">
        <f>IF(A2012="",0,IF(YEAR(A2012)&lt;&gt;Properties!$C$5,0,N(D2012)*IFERROR(INDEX(Lists!$B$1:$B$7,MATCH(C2012,Lists!$A$1:$A$7,0)),0)))</f>
      </c>
      <c r="I2012" s="22">
        <f>IF(A2012="",0,IF(YEAR(A2012)&lt;&gt;Properties!$C$5,0,N(D2012)*IFERROR(INDEX(Lists!$C$1:$C$7,MATCH(C2012,Lists!$A$1:$A$7,0)),0)))</f>
      </c>
      <c r="J2012" s="22">
        <f>IF(A2012="",0,IF(YEAR(A2012)&lt;&gt;Properties!$C$5,0,N(D2012)*IFERROR(INDEX(Lists!$D$1:$D$7,MATCH(C2012,Lists!$A$1:$A$7,0)),0)))</f>
      </c>
    </row>
    <row r="2013" spans="1:10" x14ac:dyDescent="0.25">
      <c r="A2013" s="11"/>
      <c r="B2013" s="19"/>
      <c r="C2013" s="19"/>
      <c r="D2013" s="23"/>
      <c r="E2013" s="19"/>
      <c r="F2013" s="13">
        <f>IF(B2013="","",IFERROR(INDEX(Leases!$B$2:$B$101,MATCH(B2013,Leases!$A$2:$A$101,0)),""))</f>
      </c>
      <c r="G2013" s="16">
        <f>IF(A2013="","",MONTH(A2013))</f>
      </c>
      <c r="H2013" s="22">
        <f>IF(A2013="",0,IF(YEAR(A2013)&lt;&gt;Properties!$C$5,0,N(D2013)*IFERROR(INDEX(Lists!$B$1:$B$7,MATCH(C2013,Lists!$A$1:$A$7,0)),0)))</f>
      </c>
      <c r="I2013" s="22">
        <f>IF(A2013="",0,IF(YEAR(A2013)&lt;&gt;Properties!$C$5,0,N(D2013)*IFERROR(INDEX(Lists!$C$1:$C$7,MATCH(C2013,Lists!$A$1:$A$7,0)),0)))</f>
      </c>
      <c r="J2013" s="22">
        <f>IF(A2013="",0,IF(YEAR(A2013)&lt;&gt;Properties!$C$5,0,N(D2013)*IFERROR(INDEX(Lists!$D$1:$D$7,MATCH(C2013,Lists!$A$1:$A$7,0)),0)))</f>
      </c>
    </row>
    <row r="2014" spans="1:10" x14ac:dyDescent="0.25">
      <c r="A2014" s="11"/>
      <c r="B2014" s="19"/>
      <c r="C2014" s="19"/>
      <c r="D2014" s="23"/>
      <c r="E2014" s="19"/>
      <c r="F2014" s="13">
        <f>IF(B2014="","",IFERROR(INDEX(Leases!$B$2:$B$101,MATCH(B2014,Leases!$A$2:$A$101,0)),""))</f>
      </c>
      <c r="G2014" s="16">
        <f>IF(A2014="","",MONTH(A2014))</f>
      </c>
      <c r="H2014" s="22">
        <f>IF(A2014="",0,IF(YEAR(A2014)&lt;&gt;Properties!$C$5,0,N(D2014)*IFERROR(INDEX(Lists!$B$1:$B$7,MATCH(C2014,Lists!$A$1:$A$7,0)),0)))</f>
      </c>
      <c r="I2014" s="22">
        <f>IF(A2014="",0,IF(YEAR(A2014)&lt;&gt;Properties!$C$5,0,N(D2014)*IFERROR(INDEX(Lists!$C$1:$C$7,MATCH(C2014,Lists!$A$1:$A$7,0)),0)))</f>
      </c>
      <c r="J2014" s="22">
        <f>IF(A2014="",0,IF(YEAR(A2014)&lt;&gt;Properties!$C$5,0,N(D2014)*IFERROR(INDEX(Lists!$D$1:$D$7,MATCH(C2014,Lists!$A$1:$A$7,0)),0)))</f>
      </c>
    </row>
    <row r="2015" spans="1:10" x14ac:dyDescent="0.25">
      <c r="A2015" s="11"/>
      <c r="B2015" s="19"/>
      <c r="C2015" s="19"/>
      <c r="D2015" s="23"/>
      <c r="E2015" s="19"/>
      <c r="F2015" s="13">
        <f>IF(B2015="","",IFERROR(INDEX(Leases!$B$2:$B$101,MATCH(B2015,Leases!$A$2:$A$101,0)),""))</f>
      </c>
      <c r="G2015" s="16">
        <f>IF(A2015="","",MONTH(A2015))</f>
      </c>
      <c r="H2015" s="22">
        <f>IF(A2015="",0,IF(YEAR(A2015)&lt;&gt;Properties!$C$5,0,N(D2015)*IFERROR(INDEX(Lists!$B$1:$B$7,MATCH(C2015,Lists!$A$1:$A$7,0)),0)))</f>
      </c>
      <c r="I2015" s="22">
        <f>IF(A2015="",0,IF(YEAR(A2015)&lt;&gt;Properties!$C$5,0,N(D2015)*IFERROR(INDEX(Lists!$C$1:$C$7,MATCH(C2015,Lists!$A$1:$A$7,0)),0)))</f>
      </c>
      <c r="J2015" s="22">
        <f>IF(A2015="",0,IF(YEAR(A2015)&lt;&gt;Properties!$C$5,0,N(D2015)*IFERROR(INDEX(Lists!$D$1:$D$7,MATCH(C2015,Lists!$A$1:$A$7,0)),0)))</f>
      </c>
    </row>
    <row r="2016" spans="1:10" x14ac:dyDescent="0.25">
      <c r="A2016" s="11"/>
      <c r="B2016" s="19"/>
      <c r="C2016" s="19"/>
      <c r="D2016" s="23"/>
      <c r="E2016" s="19"/>
      <c r="F2016" s="13">
        <f>IF(B2016="","",IFERROR(INDEX(Leases!$B$2:$B$101,MATCH(B2016,Leases!$A$2:$A$101,0)),""))</f>
      </c>
      <c r="G2016" s="16">
        <f>IF(A2016="","",MONTH(A2016))</f>
      </c>
      <c r="H2016" s="22">
        <f>IF(A2016="",0,IF(YEAR(A2016)&lt;&gt;Properties!$C$5,0,N(D2016)*IFERROR(INDEX(Lists!$B$1:$B$7,MATCH(C2016,Lists!$A$1:$A$7,0)),0)))</f>
      </c>
      <c r="I2016" s="22">
        <f>IF(A2016="",0,IF(YEAR(A2016)&lt;&gt;Properties!$C$5,0,N(D2016)*IFERROR(INDEX(Lists!$C$1:$C$7,MATCH(C2016,Lists!$A$1:$A$7,0)),0)))</f>
      </c>
      <c r="J2016" s="22">
        <f>IF(A2016="",0,IF(YEAR(A2016)&lt;&gt;Properties!$C$5,0,N(D2016)*IFERROR(INDEX(Lists!$D$1:$D$7,MATCH(C2016,Lists!$A$1:$A$7,0)),0)))</f>
      </c>
    </row>
    <row r="2017" spans="1:10" x14ac:dyDescent="0.25">
      <c r="A2017" s="11"/>
      <c r="B2017" s="19"/>
      <c r="C2017" s="19"/>
      <c r="D2017" s="23"/>
      <c r="E2017" s="19"/>
      <c r="F2017" s="13">
        <f>IF(B2017="","",IFERROR(INDEX(Leases!$B$2:$B$101,MATCH(B2017,Leases!$A$2:$A$101,0)),""))</f>
      </c>
      <c r="G2017" s="16">
        <f>IF(A2017="","",MONTH(A2017))</f>
      </c>
      <c r="H2017" s="22">
        <f>IF(A2017="",0,IF(YEAR(A2017)&lt;&gt;Properties!$C$5,0,N(D2017)*IFERROR(INDEX(Lists!$B$1:$B$7,MATCH(C2017,Lists!$A$1:$A$7,0)),0)))</f>
      </c>
      <c r="I2017" s="22">
        <f>IF(A2017="",0,IF(YEAR(A2017)&lt;&gt;Properties!$C$5,0,N(D2017)*IFERROR(INDEX(Lists!$C$1:$C$7,MATCH(C2017,Lists!$A$1:$A$7,0)),0)))</f>
      </c>
      <c r="J2017" s="22">
        <f>IF(A2017="",0,IF(YEAR(A2017)&lt;&gt;Properties!$C$5,0,N(D2017)*IFERROR(INDEX(Lists!$D$1:$D$7,MATCH(C2017,Lists!$A$1:$A$7,0)),0)))</f>
      </c>
    </row>
    <row r="2018" spans="1:10" x14ac:dyDescent="0.25">
      <c r="A2018" s="11"/>
      <c r="B2018" s="19"/>
      <c r="C2018" s="19"/>
      <c r="D2018" s="23"/>
      <c r="E2018" s="19"/>
      <c r="F2018" s="13">
        <f>IF(B2018="","",IFERROR(INDEX(Leases!$B$2:$B$101,MATCH(B2018,Leases!$A$2:$A$101,0)),""))</f>
      </c>
      <c r="G2018" s="16">
        <f>IF(A2018="","",MONTH(A2018))</f>
      </c>
      <c r="H2018" s="22">
        <f>IF(A2018="",0,IF(YEAR(A2018)&lt;&gt;Properties!$C$5,0,N(D2018)*IFERROR(INDEX(Lists!$B$1:$B$7,MATCH(C2018,Lists!$A$1:$A$7,0)),0)))</f>
      </c>
      <c r="I2018" s="22">
        <f>IF(A2018="",0,IF(YEAR(A2018)&lt;&gt;Properties!$C$5,0,N(D2018)*IFERROR(INDEX(Lists!$C$1:$C$7,MATCH(C2018,Lists!$A$1:$A$7,0)),0)))</f>
      </c>
      <c r="J2018" s="22">
        <f>IF(A2018="",0,IF(YEAR(A2018)&lt;&gt;Properties!$C$5,0,N(D2018)*IFERROR(INDEX(Lists!$D$1:$D$7,MATCH(C2018,Lists!$A$1:$A$7,0)),0)))</f>
      </c>
    </row>
    <row r="2019" spans="1:10" x14ac:dyDescent="0.25">
      <c r="A2019" s="11"/>
      <c r="B2019" s="19"/>
      <c r="C2019" s="19"/>
      <c r="D2019" s="23"/>
      <c r="E2019" s="19"/>
      <c r="F2019" s="13">
        <f>IF(B2019="","",IFERROR(INDEX(Leases!$B$2:$B$101,MATCH(B2019,Leases!$A$2:$A$101,0)),""))</f>
      </c>
      <c r="G2019" s="16">
        <f>IF(A2019="","",MONTH(A2019))</f>
      </c>
      <c r="H2019" s="22">
        <f>IF(A2019="",0,IF(YEAR(A2019)&lt;&gt;Properties!$C$5,0,N(D2019)*IFERROR(INDEX(Lists!$B$1:$B$7,MATCH(C2019,Lists!$A$1:$A$7,0)),0)))</f>
      </c>
      <c r="I2019" s="22">
        <f>IF(A2019="",0,IF(YEAR(A2019)&lt;&gt;Properties!$C$5,0,N(D2019)*IFERROR(INDEX(Lists!$C$1:$C$7,MATCH(C2019,Lists!$A$1:$A$7,0)),0)))</f>
      </c>
      <c r="J2019" s="22">
        <f>IF(A2019="",0,IF(YEAR(A2019)&lt;&gt;Properties!$C$5,0,N(D2019)*IFERROR(INDEX(Lists!$D$1:$D$7,MATCH(C2019,Lists!$A$1:$A$7,0)),0)))</f>
      </c>
    </row>
    <row r="2020" spans="1:10" x14ac:dyDescent="0.25">
      <c r="A2020" s="11"/>
      <c r="B2020" s="19"/>
      <c r="C2020" s="19"/>
      <c r="D2020" s="23"/>
      <c r="E2020" s="19"/>
      <c r="F2020" s="13">
        <f>IF(B2020="","",IFERROR(INDEX(Leases!$B$2:$B$101,MATCH(B2020,Leases!$A$2:$A$101,0)),""))</f>
      </c>
      <c r="G2020" s="16">
        <f>IF(A2020="","",MONTH(A2020))</f>
      </c>
      <c r="H2020" s="22">
        <f>IF(A2020="",0,IF(YEAR(A2020)&lt;&gt;Properties!$C$5,0,N(D2020)*IFERROR(INDEX(Lists!$B$1:$B$7,MATCH(C2020,Lists!$A$1:$A$7,0)),0)))</f>
      </c>
      <c r="I2020" s="22">
        <f>IF(A2020="",0,IF(YEAR(A2020)&lt;&gt;Properties!$C$5,0,N(D2020)*IFERROR(INDEX(Lists!$C$1:$C$7,MATCH(C2020,Lists!$A$1:$A$7,0)),0)))</f>
      </c>
      <c r="J2020" s="22">
        <f>IF(A2020="",0,IF(YEAR(A2020)&lt;&gt;Properties!$C$5,0,N(D2020)*IFERROR(INDEX(Lists!$D$1:$D$7,MATCH(C2020,Lists!$A$1:$A$7,0)),0)))</f>
      </c>
    </row>
    <row r="2021" spans="1:10" x14ac:dyDescent="0.25">
      <c r="A2021" s="11"/>
      <c r="B2021" s="19"/>
      <c r="C2021" s="19"/>
      <c r="D2021" s="23"/>
      <c r="E2021" s="19"/>
      <c r="F2021" s="13">
        <f>IF(B2021="","",IFERROR(INDEX(Leases!$B$2:$B$101,MATCH(B2021,Leases!$A$2:$A$101,0)),""))</f>
      </c>
      <c r="G2021" s="16">
        <f>IF(A2021="","",MONTH(A2021))</f>
      </c>
      <c r="H2021" s="22">
        <f>IF(A2021="",0,IF(YEAR(A2021)&lt;&gt;Properties!$C$5,0,N(D2021)*IFERROR(INDEX(Lists!$B$1:$B$7,MATCH(C2021,Lists!$A$1:$A$7,0)),0)))</f>
      </c>
      <c r="I2021" s="22">
        <f>IF(A2021="",0,IF(YEAR(A2021)&lt;&gt;Properties!$C$5,0,N(D2021)*IFERROR(INDEX(Lists!$C$1:$C$7,MATCH(C2021,Lists!$A$1:$A$7,0)),0)))</f>
      </c>
      <c r="J2021" s="22">
        <f>IF(A2021="",0,IF(YEAR(A2021)&lt;&gt;Properties!$C$5,0,N(D2021)*IFERROR(INDEX(Lists!$D$1:$D$7,MATCH(C2021,Lists!$A$1:$A$7,0)),0)))</f>
      </c>
    </row>
    <row r="2022" spans="1:10" x14ac:dyDescent="0.25">
      <c r="A2022" s="11"/>
      <c r="B2022" s="19"/>
      <c r="C2022" s="19"/>
      <c r="D2022" s="23"/>
      <c r="E2022" s="19"/>
      <c r="F2022" s="13">
        <f>IF(B2022="","",IFERROR(INDEX(Leases!$B$2:$B$101,MATCH(B2022,Leases!$A$2:$A$101,0)),""))</f>
      </c>
      <c r="G2022" s="16">
        <f>IF(A2022="","",MONTH(A2022))</f>
      </c>
      <c r="H2022" s="22">
        <f>IF(A2022="",0,IF(YEAR(A2022)&lt;&gt;Properties!$C$5,0,N(D2022)*IFERROR(INDEX(Lists!$B$1:$B$7,MATCH(C2022,Lists!$A$1:$A$7,0)),0)))</f>
      </c>
      <c r="I2022" s="22">
        <f>IF(A2022="",0,IF(YEAR(A2022)&lt;&gt;Properties!$C$5,0,N(D2022)*IFERROR(INDEX(Lists!$C$1:$C$7,MATCH(C2022,Lists!$A$1:$A$7,0)),0)))</f>
      </c>
      <c r="J2022" s="22">
        <f>IF(A2022="",0,IF(YEAR(A2022)&lt;&gt;Properties!$C$5,0,N(D2022)*IFERROR(INDEX(Lists!$D$1:$D$7,MATCH(C2022,Lists!$A$1:$A$7,0)),0)))</f>
      </c>
    </row>
    <row r="2023" spans="1:10" x14ac:dyDescent="0.25">
      <c r="A2023" s="11"/>
      <c r="B2023" s="19"/>
      <c r="C2023" s="19"/>
      <c r="D2023" s="23"/>
      <c r="E2023" s="19"/>
      <c r="F2023" s="13">
        <f>IF(B2023="","",IFERROR(INDEX(Leases!$B$2:$B$101,MATCH(B2023,Leases!$A$2:$A$101,0)),""))</f>
      </c>
      <c r="G2023" s="16">
        <f>IF(A2023="","",MONTH(A2023))</f>
      </c>
      <c r="H2023" s="22">
        <f>IF(A2023="",0,IF(YEAR(A2023)&lt;&gt;Properties!$C$5,0,N(D2023)*IFERROR(INDEX(Lists!$B$1:$B$7,MATCH(C2023,Lists!$A$1:$A$7,0)),0)))</f>
      </c>
      <c r="I2023" s="22">
        <f>IF(A2023="",0,IF(YEAR(A2023)&lt;&gt;Properties!$C$5,0,N(D2023)*IFERROR(INDEX(Lists!$C$1:$C$7,MATCH(C2023,Lists!$A$1:$A$7,0)),0)))</f>
      </c>
      <c r="J2023" s="22">
        <f>IF(A2023="",0,IF(YEAR(A2023)&lt;&gt;Properties!$C$5,0,N(D2023)*IFERROR(INDEX(Lists!$D$1:$D$7,MATCH(C2023,Lists!$A$1:$A$7,0)),0)))</f>
      </c>
    </row>
    <row r="2024" spans="1:10" x14ac:dyDescent="0.25">
      <c r="A2024" s="11"/>
      <c r="B2024" s="19"/>
      <c r="C2024" s="19"/>
      <c r="D2024" s="23"/>
      <c r="E2024" s="19"/>
      <c r="F2024" s="13">
        <f>IF(B2024="","",IFERROR(INDEX(Leases!$B$2:$B$101,MATCH(B2024,Leases!$A$2:$A$101,0)),""))</f>
      </c>
      <c r="G2024" s="16">
        <f>IF(A2024="","",MONTH(A2024))</f>
      </c>
      <c r="H2024" s="22">
        <f>IF(A2024="",0,IF(YEAR(A2024)&lt;&gt;Properties!$C$5,0,N(D2024)*IFERROR(INDEX(Lists!$B$1:$B$7,MATCH(C2024,Lists!$A$1:$A$7,0)),0)))</f>
      </c>
      <c r="I2024" s="22">
        <f>IF(A2024="",0,IF(YEAR(A2024)&lt;&gt;Properties!$C$5,0,N(D2024)*IFERROR(INDEX(Lists!$C$1:$C$7,MATCH(C2024,Lists!$A$1:$A$7,0)),0)))</f>
      </c>
      <c r="J2024" s="22">
        <f>IF(A2024="",0,IF(YEAR(A2024)&lt;&gt;Properties!$C$5,0,N(D2024)*IFERROR(INDEX(Lists!$D$1:$D$7,MATCH(C2024,Lists!$A$1:$A$7,0)),0)))</f>
      </c>
    </row>
    <row r="2025" spans="1:10" x14ac:dyDescent="0.25">
      <c r="A2025" s="11"/>
      <c r="B2025" s="19"/>
      <c r="C2025" s="19"/>
      <c r="D2025" s="23"/>
      <c r="E2025" s="19"/>
      <c r="F2025" s="13">
        <f>IF(B2025="","",IFERROR(INDEX(Leases!$B$2:$B$101,MATCH(B2025,Leases!$A$2:$A$101,0)),""))</f>
      </c>
      <c r="G2025" s="16">
        <f>IF(A2025="","",MONTH(A2025))</f>
      </c>
      <c r="H2025" s="22">
        <f>IF(A2025="",0,IF(YEAR(A2025)&lt;&gt;Properties!$C$5,0,N(D2025)*IFERROR(INDEX(Lists!$B$1:$B$7,MATCH(C2025,Lists!$A$1:$A$7,0)),0)))</f>
      </c>
      <c r="I2025" s="22">
        <f>IF(A2025="",0,IF(YEAR(A2025)&lt;&gt;Properties!$C$5,0,N(D2025)*IFERROR(INDEX(Lists!$C$1:$C$7,MATCH(C2025,Lists!$A$1:$A$7,0)),0)))</f>
      </c>
      <c r="J2025" s="22">
        <f>IF(A2025="",0,IF(YEAR(A2025)&lt;&gt;Properties!$C$5,0,N(D2025)*IFERROR(INDEX(Lists!$D$1:$D$7,MATCH(C2025,Lists!$A$1:$A$7,0)),0)))</f>
      </c>
    </row>
    <row r="2026" spans="1:10" x14ac:dyDescent="0.25">
      <c r="A2026" s="11"/>
      <c r="B2026" s="19"/>
      <c r="C2026" s="19"/>
      <c r="D2026" s="23"/>
      <c r="E2026" s="19"/>
      <c r="F2026" s="13">
        <f>IF(B2026="","",IFERROR(INDEX(Leases!$B$2:$B$101,MATCH(B2026,Leases!$A$2:$A$101,0)),""))</f>
      </c>
      <c r="G2026" s="16">
        <f>IF(A2026="","",MONTH(A2026))</f>
      </c>
      <c r="H2026" s="22">
        <f>IF(A2026="",0,IF(YEAR(A2026)&lt;&gt;Properties!$C$5,0,N(D2026)*IFERROR(INDEX(Lists!$B$1:$B$7,MATCH(C2026,Lists!$A$1:$A$7,0)),0)))</f>
      </c>
      <c r="I2026" s="22">
        <f>IF(A2026="",0,IF(YEAR(A2026)&lt;&gt;Properties!$C$5,0,N(D2026)*IFERROR(INDEX(Lists!$C$1:$C$7,MATCH(C2026,Lists!$A$1:$A$7,0)),0)))</f>
      </c>
      <c r="J2026" s="22">
        <f>IF(A2026="",0,IF(YEAR(A2026)&lt;&gt;Properties!$C$5,0,N(D2026)*IFERROR(INDEX(Lists!$D$1:$D$7,MATCH(C2026,Lists!$A$1:$A$7,0)),0)))</f>
      </c>
    </row>
    <row r="2027" spans="1:10" x14ac:dyDescent="0.25">
      <c r="A2027" s="11"/>
      <c r="B2027" s="19"/>
      <c r="C2027" s="19"/>
      <c r="D2027" s="23"/>
      <c r="E2027" s="19"/>
      <c r="F2027" s="13">
        <f>IF(B2027="","",IFERROR(INDEX(Leases!$B$2:$B$101,MATCH(B2027,Leases!$A$2:$A$101,0)),""))</f>
      </c>
      <c r="G2027" s="16">
        <f>IF(A2027="","",MONTH(A2027))</f>
      </c>
      <c r="H2027" s="22">
        <f>IF(A2027="",0,IF(YEAR(A2027)&lt;&gt;Properties!$C$5,0,N(D2027)*IFERROR(INDEX(Lists!$B$1:$B$7,MATCH(C2027,Lists!$A$1:$A$7,0)),0)))</f>
      </c>
      <c r="I2027" s="22">
        <f>IF(A2027="",0,IF(YEAR(A2027)&lt;&gt;Properties!$C$5,0,N(D2027)*IFERROR(INDEX(Lists!$C$1:$C$7,MATCH(C2027,Lists!$A$1:$A$7,0)),0)))</f>
      </c>
      <c r="J2027" s="22">
        <f>IF(A2027="",0,IF(YEAR(A2027)&lt;&gt;Properties!$C$5,0,N(D2027)*IFERROR(INDEX(Lists!$D$1:$D$7,MATCH(C2027,Lists!$A$1:$A$7,0)),0)))</f>
      </c>
    </row>
    <row r="2028" spans="1:10" x14ac:dyDescent="0.25">
      <c r="A2028" s="11"/>
      <c r="B2028" s="19"/>
      <c r="C2028" s="19"/>
      <c r="D2028" s="23"/>
      <c r="E2028" s="19"/>
      <c r="F2028" s="13">
        <f>IF(B2028="","",IFERROR(INDEX(Leases!$B$2:$B$101,MATCH(B2028,Leases!$A$2:$A$101,0)),""))</f>
      </c>
      <c r="G2028" s="16">
        <f>IF(A2028="","",MONTH(A2028))</f>
      </c>
      <c r="H2028" s="22">
        <f>IF(A2028="",0,IF(YEAR(A2028)&lt;&gt;Properties!$C$5,0,N(D2028)*IFERROR(INDEX(Lists!$B$1:$B$7,MATCH(C2028,Lists!$A$1:$A$7,0)),0)))</f>
      </c>
      <c r="I2028" s="22">
        <f>IF(A2028="",0,IF(YEAR(A2028)&lt;&gt;Properties!$C$5,0,N(D2028)*IFERROR(INDEX(Lists!$C$1:$C$7,MATCH(C2028,Lists!$A$1:$A$7,0)),0)))</f>
      </c>
      <c r="J2028" s="22">
        <f>IF(A2028="",0,IF(YEAR(A2028)&lt;&gt;Properties!$C$5,0,N(D2028)*IFERROR(INDEX(Lists!$D$1:$D$7,MATCH(C2028,Lists!$A$1:$A$7,0)),0)))</f>
      </c>
    </row>
    <row r="2029" spans="1:10" x14ac:dyDescent="0.25">
      <c r="A2029" s="11"/>
      <c r="B2029" s="19"/>
      <c r="C2029" s="19"/>
      <c r="D2029" s="23"/>
      <c r="E2029" s="19"/>
      <c r="F2029" s="13">
        <f>IF(B2029="","",IFERROR(INDEX(Leases!$B$2:$B$101,MATCH(B2029,Leases!$A$2:$A$101,0)),""))</f>
      </c>
      <c r="G2029" s="16">
        <f>IF(A2029="","",MONTH(A2029))</f>
      </c>
      <c r="H2029" s="22">
        <f>IF(A2029="",0,IF(YEAR(A2029)&lt;&gt;Properties!$C$5,0,N(D2029)*IFERROR(INDEX(Lists!$B$1:$B$7,MATCH(C2029,Lists!$A$1:$A$7,0)),0)))</f>
      </c>
      <c r="I2029" s="22">
        <f>IF(A2029="",0,IF(YEAR(A2029)&lt;&gt;Properties!$C$5,0,N(D2029)*IFERROR(INDEX(Lists!$C$1:$C$7,MATCH(C2029,Lists!$A$1:$A$7,0)),0)))</f>
      </c>
      <c r="J2029" s="22">
        <f>IF(A2029="",0,IF(YEAR(A2029)&lt;&gt;Properties!$C$5,0,N(D2029)*IFERROR(INDEX(Lists!$D$1:$D$7,MATCH(C2029,Lists!$A$1:$A$7,0)),0)))</f>
      </c>
    </row>
    <row r="2030" spans="1:10" x14ac:dyDescent="0.25">
      <c r="A2030" s="11"/>
      <c r="B2030" s="19"/>
      <c r="C2030" s="19"/>
      <c r="D2030" s="23"/>
      <c r="E2030" s="19"/>
      <c r="F2030" s="13">
        <f>IF(B2030="","",IFERROR(INDEX(Leases!$B$2:$B$101,MATCH(B2030,Leases!$A$2:$A$101,0)),""))</f>
      </c>
      <c r="G2030" s="16">
        <f>IF(A2030="","",MONTH(A2030))</f>
      </c>
      <c r="H2030" s="22">
        <f>IF(A2030="",0,IF(YEAR(A2030)&lt;&gt;Properties!$C$5,0,N(D2030)*IFERROR(INDEX(Lists!$B$1:$B$7,MATCH(C2030,Lists!$A$1:$A$7,0)),0)))</f>
      </c>
      <c r="I2030" s="22">
        <f>IF(A2030="",0,IF(YEAR(A2030)&lt;&gt;Properties!$C$5,0,N(D2030)*IFERROR(INDEX(Lists!$C$1:$C$7,MATCH(C2030,Lists!$A$1:$A$7,0)),0)))</f>
      </c>
      <c r="J2030" s="22">
        <f>IF(A2030="",0,IF(YEAR(A2030)&lt;&gt;Properties!$C$5,0,N(D2030)*IFERROR(INDEX(Lists!$D$1:$D$7,MATCH(C2030,Lists!$A$1:$A$7,0)),0)))</f>
      </c>
    </row>
    <row r="2031" spans="1:10" x14ac:dyDescent="0.25">
      <c r="A2031" s="11"/>
      <c r="B2031" s="19"/>
      <c r="C2031" s="19"/>
      <c r="D2031" s="23"/>
      <c r="E2031" s="19"/>
      <c r="F2031" s="13">
        <f>IF(B2031="","",IFERROR(INDEX(Leases!$B$2:$B$101,MATCH(B2031,Leases!$A$2:$A$101,0)),""))</f>
      </c>
      <c r="G2031" s="16">
        <f>IF(A2031="","",MONTH(A2031))</f>
      </c>
      <c r="H2031" s="22">
        <f>IF(A2031="",0,IF(YEAR(A2031)&lt;&gt;Properties!$C$5,0,N(D2031)*IFERROR(INDEX(Lists!$B$1:$B$7,MATCH(C2031,Lists!$A$1:$A$7,0)),0)))</f>
      </c>
      <c r="I2031" s="22">
        <f>IF(A2031="",0,IF(YEAR(A2031)&lt;&gt;Properties!$C$5,0,N(D2031)*IFERROR(INDEX(Lists!$C$1:$C$7,MATCH(C2031,Lists!$A$1:$A$7,0)),0)))</f>
      </c>
      <c r="J2031" s="22">
        <f>IF(A2031="",0,IF(YEAR(A2031)&lt;&gt;Properties!$C$5,0,N(D2031)*IFERROR(INDEX(Lists!$D$1:$D$7,MATCH(C2031,Lists!$A$1:$A$7,0)),0)))</f>
      </c>
    </row>
    <row r="2032" spans="1:10" x14ac:dyDescent="0.25">
      <c r="A2032" s="11"/>
      <c r="B2032" s="19"/>
      <c r="C2032" s="19"/>
      <c r="D2032" s="23"/>
      <c r="E2032" s="19"/>
      <c r="F2032" s="13">
        <f>IF(B2032="","",IFERROR(INDEX(Leases!$B$2:$B$101,MATCH(B2032,Leases!$A$2:$A$101,0)),""))</f>
      </c>
      <c r="G2032" s="16">
        <f>IF(A2032="","",MONTH(A2032))</f>
      </c>
      <c r="H2032" s="22">
        <f>IF(A2032="",0,IF(YEAR(A2032)&lt;&gt;Properties!$C$5,0,N(D2032)*IFERROR(INDEX(Lists!$B$1:$B$7,MATCH(C2032,Lists!$A$1:$A$7,0)),0)))</f>
      </c>
      <c r="I2032" s="22">
        <f>IF(A2032="",0,IF(YEAR(A2032)&lt;&gt;Properties!$C$5,0,N(D2032)*IFERROR(INDEX(Lists!$C$1:$C$7,MATCH(C2032,Lists!$A$1:$A$7,0)),0)))</f>
      </c>
      <c r="J2032" s="22">
        <f>IF(A2032="",0,IF(YEAR(A2032)&lt;&gt;Properties!$C$5,0,N(D2032)*IFERROR(INDEX(Lists!$D$1:$D$7,MATCH(C2032,Lists!$A$1:$A$7,0)),0)))</f>
      </c>
    </row>
    <row r="2033" spans="1:10" x14ac:dyDescent="0.25">
      <c r="A2033" s="11"/>
      <c r="B2033" s="19"/>
      <c r="C2033" s="19"/>
      <c r="D2033" s="23"/>
      <c r="E2033" s="19"/>
      <c r="F2033" s="13">
        <f>IF(B2033="","",IFERROR(INDEX(Leases!$B$2:$B$101,MATCH(B2033,Leases!$A$2:$A$101,0)),""))</f>
      </c>
      <c r="G2033" s="16">
        <f>IF(A2033="","",MONTH(A2033))</f>
      </c>
      <c r="H2033" s="22">
        <f>IF(A2033="",0,IF(YEAR(A2033)&lt;&gt;Properties!$C$5,0,N(D2033)*IFERROR(INDEX(Lists!$B$1:$B$7,MATCH(C2033,Lists!$A$1:$A$7,0)),0)))</f>
      </c>
      <c r="I2033" s="22">
        <f>IF(A2033="",0,IF(YEAR(A2033)&lt;&gt;Properties!$C$5,0,N(D2033)*IFERROR(INDEX(Lists!$C$1:$C$7,MATCH(C2033,Lists!$A$1:$A$7,0)),0)))</f>
      </c>
      <c r="J2033" s="22">
        <f>IF(A2033="",0,IF(YEAR(A2033)&lt;&gt;Properties!$C$5,0,N(D2033)*IFERROR(INDEX(Lists!$D$1:$D$7,MATCH(C2033,Lists!$A$1:$A$7,0)),0)))</f>
      </c>
    </row>
    <row r="2034" spans="1:10" x14ac:dyDescent="0.25">
      <c r="A2034" s="11"/>
      <c r="B2034" s="19"/>
      <c r="C2034" s="19"/>
      <c r="D2034" s="23"/>
      <c r="E2034" s="19"/>
      <c r="F2034" s="13">
        <f>IF(B2034="","",IFERROR(INDEX(Leases!$B$2:$B$101,MATCH(B2034,Leases!$A$2:$A$101,0)),""))</f>
      </c>
      <c r="G2034" s="16">
        <f>IF(A2034="","",MONTH(A2034))</f>
      </c>
      <c r="H2034" s="22">
        <f>IF(A2034="",0,IF(YEAR(A2034)&lt;&gt;Properties!$C$5,0,N(D2034)*IFERROR(INDEX(Lists!$B$1:$B$7,MATCH(C2034,Lists!$A$1:$A$7,0)),0)))</f>
      </c>
      <c r="I2034" s="22">
        <f>IF(A2034="",0,IF(YEAR(A2034)&lt;&gt;Properties!$C$5,0,N(D2034)*IFERROR(INDEX(Lists!$C$1:$C$7,MATCH(C2034,Lists!$A$1:$A$7,0)),0)))</f>
      </c>
      <c r="J2034" s="22">
        <f>IF(A2034="",0,IF(YEAR(A2034)&lt;&gt;Properties!$C$5,0,N(D2034)*IFERROR(INDEX(Lists!$D$1:$D$7,MATCH(C2034,Lists!$A$1:$A$7,0)),0)))</f>
      </c>
    </row>
    <row r="2035" spans="1:10" x14ac:dyDescent="0.25">
      <c r="A2035" s="11"/>
      <c r="B2035" s="19"/>
      <c r="C2035" s="19"/>
      <c r="D2035" s="23"/>
      <c r="E2035" s="19"/>
      <c r="F2035" s="13">
        <f>IF(B2035="","",IFERROR(INDEX(Leases!$B$2:$B$101,MATCH(B2035,Leases!$A$2:$A$101,0)),""))</f>
      </c>
      <c r="G2035" s="16">
        <f>IF(A2035="","",MONTH(A2035))</f>
      </c>
      <c r="H2035" s="22">
        <f>IF(A2035="",0,IF(YEAR(A2035)&lt;&gt;Properties!$C$5,0,N(D2035)*IFERROR(INDEX(Lists!$B$1:$B$7,MATCH(C2035,Lists!$A$1:$A$7,0)),0)))</f>
      </c>
      <c r="I2035" s="22">
        <f>IF(A2035="",0,IF(YEAR(A2035)&lt;&gt;Properties!$C$5,0,N(D2035)*IFERROR(INDEX(Lists!$C$1:$C$7,MATCH(C2035,Lists!$A$1:$A$7,0)),0)))</f>
      </c>
      <c r="J2035" s="22">
        <f>IF(A2035="",0,IF(YEAR(A2035)&lt;&gt;Properties!$C$5,0,N(D2035)*IFERROR(INDEX(Lists!$D$1:$D$7,MATCH(C2035,Lists!$A$1:$A$7,0)),0)))</f>
      </c>
    </row>
    <row r="2036" spans="1:10" x14ac:dyDescent="0.25">
      <c r="A2036" s="11"/>
      <c r="B2036" s="19"/>
      <c r="C2036" s="19"/>
      <c r="D2036" s="23"/>
      <c r="E2036" s="19"/>
      <c r="F2036" s="13">
        <f>IF(B2036="","",IFERROR(INDEX(Leases!$B$2:$B$101,MATCH(B2036,Leases!$A$2:$A$101,0)),""))</f>
      </c>
      <c r="G2036" s="16">
        <f>IF(A2036="","",MONTH(A2036))</f>
      </c>
      <c r="H2036" s="22">
        <f>IF(A2036="",0,IF(YEAR(A2036)&lt;&gt;Properties!$C$5,0,N(D2036)*IFERROR(INDEX(Lists!$B$1:$B$7,MATCH(C2036,Lists!$A$1:$A$7,0)),0)))</f>
      </c>
      <c r="I2036" s="22">
        <f>IF(A2036="",0,IF(YEAR(A2036)&lt;&gt;Properties!$C$5,0,N(D2036)*IFERROR(INDEX(Lists!$C$1:$C$7,MATCH(C2036,Lists!$A$1:$A$7,0)),0)))</f>
      </c>
      <c r="J2036" s="22">
        <f>IF(A2036="",0,IF(YEAR(A2036)&lt;&gt;Properties!$C$5,0,N(D2036)*IFERROR(INDEX(Lists!$D$1:$D$7,MATCH(C2036,Lists!$A$1:$A$7,0)),0)))</f>
      </c>
    </row>
    <row r="2037" spans="1:10" x14ac:dyDescent="0.25">
      <c r="A2037" s="11"/>
      <c r="B2037" s="19"/>
      <c r="C2037" s="19"/>
      <c r="D2037" s="23"/>
      <c r="E2037" s="19"/>
      <c r="F2037" s="13">
        <f>IF(B2037="","",IFERROR(INDEX(Leases!$B$2:$B$101,MATCH(B2037,Leases!$A$2:$A$101,0)),""))</f>
      </c>
      <c r="G2037" s="16">
        <f>IF(A2037="","",MONTH(A2037))</f>
      </c>
      <c r="H2037" s="22">
        <f>IF(A2037="",0,IF(YEAR(A2037)&lt;&gt;Properties!$C$5,0,N(D2037)*IFERROR(INDEX(Lists!$B$1:$B$7,MATCH(C2037,Lists!$A$1:$A$7,0)),0)))</f>
      </c>
      <c r="I2037" s="22">
        <f>IF(A2037="",0,IF(YEAR(A2037)&lt;&gt;Properties!$C$5,0,N(D2037)*IFERROR(INDEX(Lists!$C$1:$C$7,MATCH(C2037,Lists!$A$1:$A$7,0)),0)))</f>
      </c>
      <c r="J2037" s="22">
        <f>IF(A2037="",0,IF(YEAR(A2037)&lt;&gt;Properties!$C$5,0,N(D2037)*IFERROR(INDEX(Lists!$D$1:$D$7,MATCH(C2037,Lists!$A$1:$A$7,0)),0)))</f>
      </c>
    </row>
    <row r="2038" spans="1:10" x14ac:dyDescent="0.25">
      <c r="A2038" s="11"/>
      <c r="B2038" s="19"/>
      <c r="C2038" s="19"/>
      <c r="D2038" s="23"/>
      <c r="E2038" s="19"/>
      <c r="F2038" s="13">
        <f>IF(B2038="","",IFERROR(INDEX(Leases!$B$2:$B$101,MATCH(B2038,Leases!$A$2:$A$101,0)),""))</f>
      </c>
      <c r="G2038" s="16">
        <f>IF(A2038="","",MONTH(A2038))</f>
      </c>
      <c r="H2038" s="22">
        <f>IF(A2038="",0,IF(YEAR(A2038)&lt;&gt;Properties!$C$5,0,N(D2038)*IFERROR(INDEX(Lists!$B$1:$B$7,MATCH(C2038,Lists!$A$1:$A$7,0)),0)))</f>
      </c>
      <c r="I2038" s="22">
        <f>IF(A2038="",0,IF(YEAR(A2038)&lt;&gt;Properties!$C$5,0,N(D2038)*IFERROR(INDEX(Lists!$C$1:$C$7,MATCH(C2038,Lists!$A$1:$A$7,0)),0)))</f>
      </c>
      <c r="J2038" s="22">
        <f>IF(A2038="",0,IF(YEAR(A2038)&lt;&gt;Properties!$C$5,0,N(D2038)*IFERROR(INDEX(Lists!$D$1:$D$7,MATCH(C2038,Lists!$A$1:$A$7,0)),0)))</f>
      </c>
    </row>
    <row r="2039" spans="1:10" x14ac:dyDescent="0.25">
      <c r="A2039" s="11"/>
      <c r="B2039" s="19"/>
      <c r="C2039" s="19"/>
      <c r="D2039" s="23"/>
      <c r="E2039" s="19"/>
      <c r="F2039" s="13">
        <f>IF(B2039="","",IFERROR(INDEX(Leases!$B$2:$B$101,MATCH(B2039,Leases!$A$2:$A$101,0)),""))</f>
      </c>
      <c r="G2039" s="16">
        <f>IF(A2039="","",MONTH(A2039))</f>
      </c>
      <c r="H2039" s="22">
        <f>IF(A2039="",0,IF(YEAR(A2039)&lt;&gt;Properties!$C$5,0,N(D2039)*IFERROR(INDEX(Lists!$B$1:$B$7,MATCH(C2039,Lists!$A$1:$A$7,0)),0)))</f>
      </c>
      <c r="I2039" s="22">
        <f>IF(A2039="",0,IF(YEAR(A2039)&lt;&gt;Properties!$C$5,0,N(D2039)*IFERROR(INDEX(Lists!$C$1:$C$7,MATCH(C2039,Lists!$A$1:$A$7,0)),0)))</f>
      </c>
      <c r="J2039" s="22">
        <f>IF(A2039="",0,IF(YEAR(A2039)&lt;&gt;Properties!$C$5,0,N(D2039)*IFERROR(INDEX(Lists!$D$1:$D$7,MATCH(C2039,Lists!$A$1:$A$7,0)),0)))</f>
      </c>
    </row>
    <row r="2040" spans="1:10" x14ac:dyDescent="0.25">
      <c r="A2040" s="11"/>
      <c r="B2040" s="19"/>
      <c r="C2040" s="19"/>
      <c r="D2040" s="23"/>
      <c r="E2040" s="19"/>
      <c r="F2040" s="13">
        <f>IF(B2040="","",IFERROR(INDEX(Leases!$B$2:$B$101,MATCH(B2040,Leases!$A$2:$A$101,0)),""))</f>
      </c>
      <c r="G2040" s="16">
        <f>IF(A2040="","",MONTH(A2040))</f>
      </c>
      <c r="H2040" s="22">
        <f>IF(A2040="",0,IF(YEAR(A2040)&lt;&gt;Properties!$C$5,0,N(D2040)*IFERROR(INDEX(Lists!$B$1:$B$7,MATCH(C2040,Lists!$A$1:$A$7,0)),0)))</f>
      </c>
      <c r="I2040" s="22">
        <f>IF(A2040="",0,IF(YEAR(A2040)&lt;&gt;Properties!$C$5,0,N(D2040)*IFERROR(INDEX(Lists!$C$1:$C$7,MATCH(C2040,Lists!$A$1:$A$7,0)),0)))</f>
      </c>
      <c r="J2040" s="22">
        <f>IF(A2040="",0,IF(YEAR(A2040)&lt;&gt;Properties!$C$5,0,N(D2040)*IFERROR(INDEX(Lists!$D$1:$D$7,MATCH(C2040,Lists!$A$1:$A$7,0)),0)))</f>
      </c>
    </row>
    <row r="2041" spans="1:10" x14ac:dyDescent="0.25">
      <c r="A2041" s="11"/>
      <c r="B2041" s="19"/>
      <c r="C2041" s="19"/>
      <c r="D2041" s="23"/>
      <c r="E2041" s="19"/>
      <c r="F2041" s="13">
        <f>IF(B2041="","",IFERROR(INDEX(Leases!$B$2:$B$101,MATCH(B2041,Leases!$A$2:$A$101,0)),""))</f>
      </c>
      <c r="G2041" s="16">
        <f>IF(A2041="","",MONTH(A2041))</f>
      </c>
      <c r="H2041" s="22">
        <f>IF(A2041="",0,IF(YEAR(A2041)&lt;&gt;Properties!$C$5,0,N(D2041)*IFERROR(INDEX(Lists!$B$1:$B$7,MATCH(C2041,Lists!$A$1:$A$7,0)),0)))</f>
      </c>
      <c r="I2041" s="22">
        <f>IF(A2041="",0,IF(YEAR(A2041)&lt;&gt;Properties!$C$5,0,N(D2041)*IFERROR(INDEX(Lists!$C$1:$C$7,MATCH(C2041,Lists!$A$1:$A$7,0)),0)))</f>
      </c>
      <c r="J2041" s="22">
        <f>IF(A2041="",0,IF(YEAR(A2041)&lt;&gt;Properties!$C$5,0,N(D2041)*IFERROR(INDEX(Lists!$D$1:$D$7,MATCH(C2041,Lists!$A$1:$A$7,0)),0)))</f>
      </c>
    </row>
    <row r="2042" spans="1:10" x14ac:dyDescent="0.25">
      <c r="A2042" s="11"/>
      <c r="B2042" s="19"/>
      <c r="C2042" s="19"/>
      <c r="D2042" s="23"/>
      <c r="E2042" s="19"/>
      <c r="F2042" s="13">
        <f>IF(B2042="","",IFERROR(INDEX(Leases!$B$2:$B$101,MATCH(B2042,Leases!$A$2:$A$101,0)),""))</f>
      </c>
      <c r="G2042" s="16">
        <f>IF(A2042="","",MONTH(A2042))</f>
      </c>
      <c r="H2042" s="22">
        <f>IF(A2042="",0,IF(YEAR(A2042)&lt;&gt;Properties!$C$5,0,N(D2042)*IFERROR(INDEX(Lists!$B$1:$B$7,MATCH(C2042,Lists!$A$1:$A$7,0)),0)))</f>
      </c>
      <c r="I2042" s="22">
        <f>IF(A2042="",0,IF(YEAR(A2042)&lt;&gt;Properties!$C$5,0,N(D2042)*IFERROR(INDEX(Lists!$C$1:$C$7,MATCH(C2042,Lists!$A$1:$A$7,0)),0)))</f>
      </c>
      <c r="J2042" s="22">
        <f>IF(A2042="",0,IF(YEAR(A2042)&lt;&gt;Properties!$C$5,0,N(D2042)*IFERROR(INDEX(Lists!$D$1:$D$7,MATCH(C2042,Lists!$A$1:$A$7,0)),0)))</f>
      </c>
    </row>
    <row r="2043" spans="1:10" x14ac:dyDescent="0.25">
      <c r="A2043" s="11"/>
      <c r="B2043" s="19"/>
      <c r="C2043" s="19"/>
      <c r="D2043" s="23"/>
      <c r="E2043" s="19"/>
      <c r="F2043" s="13">
        <f>IF(B2043="","",IFERROR(INDEX(Leases!$B$2:$B$101,MATCH(B2043,Leases!$A$2:$A$101,0)),""))</f>
      </c>
      <c r="G2043" s="16">
        <f>IF(A2043="","",MONTH(A2043))</f>
      </c>
      <c r="H2043" s="22">
        <f>IF(A2043="",0,IF(YEAR(A2043)&lt;&gt;Properties!$C$5,0,N(D2043)*IFERROR(INDEX(Lists!$B$1:$B$7,MATCH(C2043,Lists!$A$1:$A$7,0)),0)))</f>
      </c>
      <c r="I2043" s="22">
        <f>IF(A2043="",0,IF(YEAR(A2043)&lt;&gt;Properties!$C$5,0,N(D2043)*IFERROR(INDEX(Lists!$C$1:$C$7,MATCH(C2043,Lists!$A$1:$A$7,0)),0)))</f>
      </c>
      <c r="J2043" s="22">
        <f>IF(A2043="",0,IF(YEAR(A2043)&lt;&gt;Properties!$C$5,0,N(D2043)*IFERROR(INDEX(Lists!$D$1:$D$7,MATCH(C2043,Lists!$A$1:$A$7,0)),0)))</f>
      </c>
    </row>
    <row r="2044" spans="1:10" x14ac:dyDescent="0.25">
      <c r="A2044" s="11"/>
      <c r="B2044" s="19"/>
      <c r="C2044" s="19"/>
      <c r="D2044" s="23"/>
      <c r="E2044" s="19"/>
      <c r="F2044" s="13">
        <f>IF(B2044="","",IFERROR(INDEX(Leases!$B$2:$B$101,MATCH(B2044,Leases!$A$2:$A$101,0)),""))</f>
      </c>
      <c r="G2044" s="16">
        <f>IF(A2044="","",MONTH(A2044))</f>
      </c>
      <c r="H2044" s="22">
        <f>IF(A2044="",0,IF(YEAR(A2044)&lt;&gt;Properties!$C$5,0,N(D2044)*IFERROR(INDEX(Lists!$B$1:$B$7,MATCH(C2044,Lists!$A$1:$A$7,0)),0)))</f>
      </c>
      <c r="I2044" s="22">
        <f>IF(A2044="",0,IF(YEAR(A2044)&lt;&gt;Properties!$C$5,0,N(D2044)*IFERROR(INDEX(Lists!$C$1:$C$7,MATCH(C2044,Lists!$A$1:$A$7,0)),0)))</f>
      </c>
      <c r="J2044" s="22">
        <f>IF(A2044="",0,IF(YEAR(A2044)&lt;&gt;Properties!$C$5,0,N(D2044)*IFERROR(INDEX(Lists!$D$1:$D$7,MATCH(C2044,Lists!$A$1:$A$7,0)),0)))</f>
      </c>
    </row>
    <row r="2045" spans="1:10" x14ac:dyDescent="0.25">
      <c r="A2045" s="11"/>
      <c r="B2045" s="19"/>
      <c r="C2045" s="19"/>
      <c r="D2045" s="23"/>
      <c r="E2045" s="19"/>
      <c r="F2045" s="13">
        <f>IF(B2045="","",IFERROR(INDEX(Leases!$B$2:$B$101,MATCH(B2045,Leases!$A$2:$A$101,0)),""))</f>
      </c>
      <c r="G2045" s="16">
        <f>IF(A2045="","",MONTH(A2045))</f>
      </c>
      <c r="H2045" s="22">
        <f>IF(A2045="",0,IF(YEAR(A2045)&lt;&gt;Properties!$C$5,0,N(D2045)*IFERROR(INDEX(Lists!$B$1:$B$7,MATCH(C2045,Lists!$A$1:$A$7,0)),0)))</f>
      </c>
      <c r="I2045" s="22">
        <f>IF(A2045="",0,IF(YEAR(A2045)&lt;&gt;Properties!$C$5,0,N(D2045)*IFERROR(INDEX(Lists!$C$1:$C$7,MATCH(C2045,Lists!$A$1:$A$7,0)),0)))</f>
      </c>
      <c r="J2045" s="22">
        <f>IF(A2045="",0,IF(YEAR(A2045)&lt;&gt;Properties!$C$5,0,N(D2045)*IFERROR(INDEX(Lists!$D$1:$D$7,MATCH(C2045,Lists!$A$1:$A$7,0)),0)))</f>
      </c>
    </row>
    <row r="2046" spans="1:10" x14ac:dyDescent="0.25">
      <c r="A2046" s="11"/>
      <c r="B2046" s="19"/>
      <c r="C2046" s="19"/>
      <c r="D2046" s="23"/>
      <c r="E2046" s="19"/>
      <c r="F2046" s="13">
        <f>IF(B2046="","",IFERROR(INDEX(Leases!$B$2:$B$101,MATCH(B2046,Leases!$A$2:$A$101,0)),""))</f>
      </c>
      <c r="G2046" s="16">
        <f>IF(A2046="","",MONTH(A2046))</f>
      </c>
      <c r="H2046" s="22">
        <f>IF(A2046="",0,IF(YEAR(A2046)&lt;&gt;Properties!$C$5,0,N(D2046)*IFERROR(INDEX(Lists!$B$1:$B$7,MATCH(C2046,Lists!$A$1:$A$7,0)),0)))</f>
      </c>
      <c r="I2046" s="22">
        <f>IF(A2046="",0,IF(YEAR(A2046)&lt;&gt;Properties!$C$5,0,N(D2046)*IFERROR(INDEX(Lists!$C$1:$C$7,MATCH(C2046,Lists!$A$1:$A$7,0)),0)))</f>
      </c>
      <c r="J2046" s="22">
        <f>IF(A2046="",0,IF(YEAR(A2046)&lt;&gt;Properties!$C$5,0,N(D2046)*IFERROR(INDEX(Lists!$D$1:$D$7,MATCH(C2046,Lists!$A$1:$A$7,0)),0)))</f>
      </c>
    </row>
    <row r="2047" spans="1:10" x14ac:dyDescent="0.25">
      <c r="A2047" s="11"/>
      <c r="B2047" s="19"/>
      <c r="C2047" s="19"/>
      <c r="D2047" s="23"/>
      <c r="E2047" s="19"/>
      <c r="F2047" s="13">
        <f>IF(B2047="","",IFERROR(INDEX(Leases!$B$2:$B$101,MATCH(B2047,Leases!$A$2:$A$101,0)),""))</f>
      </c>
      <c r="G2047" s="16">
        <f>IF(A2047="","",MONTH(A2047))</f>
      </c>
      <c r="H2047" s="22">
        <f>IF(A2047="",0,IF(YEAR(A2047)&lt;&gt;Properties!$C$5,0,N(D2047)*IFERROR(INDEX(Lists!$B$1:$B$7,MATCH(C2047,Lists!$A$1:$A$7,0)),0)))</f>
      </c>
      <c r="I2047" s="22">
        <f>IF(A2047="",0,IF(YEAR(A2047)&lt;&gt;Properties!$C$5,0,N(D2047)*IFERROR(INDEX(Lists!$C$1:$C$7,MATCH(C2047,Lists!$A$1:$A$7,0)),0)))</f>
      </c>
      <c r="J2047" s="22">
        <f>IF(A2047="",0,IF(YEAR(A2047)&lt;&gt;Properties!$C$5,0,N(D2047)*IFERROR(INDEX(Lists!$D$1:$D$7,MATCH(C2047,Lists!$A$1:$A$7,0)),0)))</f>
      </c>
    </row>
    <row r="2048" spans="1:10" x14ac:dyDescent="0.25">
      <c r="A2048" s="11"/>
      <c r="B2048" s="19"/>
      <c r="C2048" s="19"/>
      <c r="D2048" s="23"/>
      <c r="E2048" s="19"/>
      <c r="F2048" s="13">
        <f>IF(B2048="","",IFERROR(INDEX(Leases!$B$2:$B$101,MATCH(B2048,Leases!$A$2:$A$101,0)),""))</f>
      </c>
      <c r="G2048" s="16">
        <f>IF(A2048="","",MONTH(A2048))</f>
      </c>
      <c r="H2048" s="22">
        <f>IF(A2048="",0,IF(YEAR(A2048)&lt;&gt;Properties!$C$5,0,N(D2048)*IFERROR(INDEX(Lists!$B$1:$B$7,MATCH(C2048,Lists!$A$1:$A$7,0)),0)))</f>
      </c>
      <c r="I2048" s="22">
        <f>IF(A2048="",0,IF(YEAR(A2048)&lt;&gt;Properties!$C$5,0,N(D2048)*IFERROR(INDEX(Lists!$C$1:$C$7,MATCH(C2048,Lists!$A$1:$A$7,0)),0)))</f>
      </c>
      <c r="J2048" s="22">
        <f>IF(A2048="",0,IF(YEAR(A2048)&lt;&gt;Properties!$C$5,0,N(D2048)*IFERROR(INDEX(Lists!$D$1:$D$7,MATCH(C2048,Lists!$A$1:$A$7,0)),0)))</f>
      </c>
    </row>
    <row r="2049" spans="1:10" x14ac:dyDescent="0.25">
      <c r="A2049" s="11"/>
      <c r="B2049" s="19"/>
      <c r="C2049" s="19"/>
      <c r="D2049" s="23"/>
      <c r="E2049" s="19"/>
      <c r="F2049" s="13">
        <f>IF(B2049="","",IFERROR(INDEX(Leases!$B$2:$B$101,MATCH(B2049,Leases!$A$2:$A$101,0)),""))</f>
      </c>
      <c r="G2049" s="16">
        <f>IF(A2049="","",MONTH(A2049))</f>
      </c>
      <c r="H2049" s="22">
        <f>IF(A2049="",0,IF(YEAR(A2049)&lt;&gt;Properties!$C$5,0,N(D2049)*IFERROR(INDEX(Lists!$B$1:$B$7,MATCH(C2049,Lists!$A$1:$A$7,0)),0)))</f>
      </c>
      <c r="I2049" s="22">
        <f>IF(A2049="",0,IF(YEAR(A2049)&lt;&gt;Properties!$C$5,0,N(D2049)*IFERROR(INDEX(Lists!$C$1:$C$7,MATCH(C2049,Lists!$A$1:$A$7,0)),0)))</f>
      </c>
      <c r="J2049" s="22">
        <f>IF(A2049="",0,IF(YEAR(A2049)&lt;&gt;Properties!$C$5,0,N(D2049)*IFERROR(INDEX(Lists!$D$1:$D$7,MATCH(C2049,Lists!$A$1:$A$7,0)),0)))</f>
      </c>
    </row>
    <row r="2050" spans="1:10" x14ac:dyDescent="0.25">
      <c r="A2050" s="11"/>
      <c r="B2050" s="19"/>
      <c r="C2050" s="19"/>
      <c r="D2050" s="23"/>
      <c r="E2050" s="19"/>
      <c r="F2050" s="13">
        <f>IF(B2050="","",IFERROR(INDEX(Leases!$B$2:$B$101,MATCH(B2050,Leases!$A$2:$A$101,0)),""))</f>
      </c>
      <c r="G2050" s="16">
        <f>IF(A2050="","",MONTH(A2050))</f>
      </c>
      <c r="H2050" s="22">
        <f>IF(A2050="",0,IF(YEAR(A2050)&lt;&gt;Properties!$C$5,0,N(D2050)*IFERROR(INDEX(Lists!$B$1:$B$7,MATCH(C2050,Lists!$A$1:$A$7,0)),0)))</f>
      </c>
      <c r="I2050" s="22">
        <f>IF(A2050="",0,IF(YEAR(A2050)&lt;&gt;Properties!$C$5,0,N(D2050)*IFERROR(INDEX(Lists!$C$1:$C$7,MATCH(C2050,Lists!$A$1:$A$7,0)),0)))</f>
      </c>
      <c r="J2050" s="22">
        <f>IF(A2050="",0,IF(YEAR(A2050)&lt;&gt;Properties!$C$5,0,N(D2050)*IFERROR(INDEX(Lists!$D$1:$D$7,MATCH(C2050,Lists!$A$1:$A$7,0)),0)))</f>
      </c>
    </row>
    <row r="2051" spans="1:10" x14ac:dyDescent="0.25">
      <c r="A2051" s="11"/>
      <c r="B2051" s="19"/>
      <c r="C2051" s="19"/>
      <c r="D2051" s="23"/>
      <c r="E2051" s="19"/>
      <c r="F2051" s="13">
        <f>IF(B2051="","",IFERROR(INDEX(Leases!$B$2:$B$101,MATCH(B2051,Leases!$A$2:$A$101,0)),""))</f>
      </c>
      <c r="G2051" s="16">
        <f>IF(A2051="","",MONTH(A2051))</f>
      </c>
      <c r="H2051" s="22">
        <f>IF(A2051="",0,IF(YEAR(A2051)&lt;&gt;Properties!$C$5,0,N(D2051)*IFERROR(INDEX(Lists!$B$1:$B$7,MATCH(C2051,Lists!$A$1:$A$7,0)),0)))</f>
      </c>
      <c r="I2051" s="22">
        <f>IF(A2051="",0,IF(YEAR(A2051)&lt;&gt;Properties!$C$5,0,N(D2051)*IFERROR(INDEX(Lists!$C$1:$C$7,MATCH(C2051,Lists!$A$1:$A$7,0)),0)))</f>
      </c>
      <c r="J2051" s="22">
        <f>IF(A2051="",0,IF(YEAR(A2051)&lt;&gt;Properties!$C$5,0,N(D2051)*IFERROR(INDEX(Lists!$D$1:$D$7,MATCH(C2051,Lists!$A$1:$A$7,0)),0)))</f>
      </c>
    </row>
    <row r="2052" spans="1:10" x14ac:dyDescent="0.25">
      <c r="A2052" s="11"/>
      <c r="B2052" s="19"/>
      <c r="C2052" s="19"/>
      <c r="D2052" s="23"/>
      <c r="E2052" s="19"/>
      <c r="F2052" s="13">
        <f>IF(B2052="","",IFERROR(INDEX(Leases!$B$2:$B$101,MATCH(B2052,Leases!$A$2:$A$101,0)),""))</f>
      </c>
      <c r="G2052" s="16">
        <f>IF(A2052="","",MONTH(A2052))</f>
      </c>
      <c r="H2052" s="22">
        <f>IF(A2052="",0,IF(YEAR(A2052)&lt;&gt;Properties!$C$5,0,N(D2052)*IFERROR(INDEX(Lists!$B$1:$B$7,MATCH(C2052,Lists!$A$1:$A$7,0)),0)))</f>
      </c>
      <c r="I2052" s="22">
        <f>IF(A2052="",0,IF(YEAR(A2052)&lt;&gt;Properties!$C$5,0,N(D2052)*IFERROR(INDEX(Lists!$C$1:$C$7,MATCH(C2052,Lists!$A$1:$A$7,0)),0)))</f>
      </c>
      <c r="J2052" s="22">
        <f>IF(A2052="",0,IF(YEAR(A2052)&lt;&gt;Properties!$C$5,0,N(D2052)*IFERROR(INDEX(Lists!$D$1:$D$7,MATCH(C2052,Lists!$A$1:$A$7,0)),0)))</f>
      </c>
    </row>
    <row r="2053" spans="1:10" x14ac:dyDescent="0.25">
      <c r="A2053" s="11"/>
      <c r="B2053" s="19"/>
      <c r="C2053" s="19"/>
      <c r="D2053" s="23"/>
      <c r="E2053" s="19"/>
      <c r="F2053" s="13">
        <f>IF(B2053="","",IFERROR(INDEX(Leases!$B$2:$B$101,MATCH(B2053,Leases!$A$2:$A$101,0)),""))</f>
      </c>
      <c r="G2053" s="16">
        <f>IF(A2053="","",MONTH(A2053))</f>
      </c>
      <c r="H2053" s="22">
        <f>IF(A2053="",0,IF(YEAR(A2053)&lt;&gt;Properties!$C$5,0,N(D2053)*IFERROR(INDEX(Lists!$B$1:$B$7,MATCH(C2053,Lists!$A$1:$A$7,0)),0)))</f>
      </c>
      <c r="I2053" s="22">
        <f>IF(A2053="",0,IF(YEAR(A2053)&lt;&gt;Properties!$C$5,0,N(D2053)*IFERROR(INDEX(Lists!$C$1:$C$7,MATCH(C2053,Lists!$A$1:$A$7,0)),0)))</f>
      </c>
      <c r="J2053" s="22">
        <f>IF(A2053="",0,IF(YEAR(A2053)&lt;&gt;Properties!$C$5,0,N(D2053)*IFERROR(INDEX(Lists!$D$1:$D$7,MATCH(C2053,Lists!$A$1:$A$7,0)),0)))</f>
      </c>
    </row>
    <row r="2054" spans="1:10" x14ac:dyDescent="0.25">
      <c r="A2054" s="11"/>
      <c r="B2054" s="19"/>
      <c r="C2054" s="19"/>
      <c r="D2054" s="23"/>
      <c r="E2054" s="19"/>
      <c r="F2054" s="13">
        <f>IF(B2054="","",IFERROR(INDEX(Leases!$B$2:$B$101,MATCH(B2054,Leases!$A$2:$A$101,0)),""))</f>
      </c>
      <c r="G2054" s="16">
        <f>IF(A2054="","",MONTH(A2054))</f>
      </c>
      <c r="H2054" s="22">
        <f>IF(A2054="",0,IF(YEAR(A2054)&lt;&gt;Properties!$C$5,0,N(D2054)*IFERROR(INDEX(Lists!$B$1:$B$7,MATCH(C2054,Lists!$A$1:$A$7,0)),0)))</f>
      </c>
      <c r="I2054" s="22">
        <f>IF(A2054="",0,IF(YEAR(A2054)&lt;&gt;Properties!$C$5,0,N(D2054)*IFERROR(INDEX(Lists!$C$1:$C$7,MATCH(C2054,Lists!$A$1:$A$7,0)),0)))</f>
      </c>
      <c r="J2054" s="22">
        <f>IF(A2054="",0,IF(YEAR(A2054)&lt;&gt;Properties!$C$5,0,N(D2054)*IFERROR(INDEX(Lists!$D$1:$D$7,MATCH(C2054,Lists!$A$1:$A$7,0)),0)))</f>
      </c>
    </row>
    <row r="2055" spans="1:10" x14ac:dyDescent="0.25">
      <c r="A2055" s="11"/>
      <c r="B2055" s="19"/>
      <c r="C2055" s="19"/>
      <c r="D2055" s="23"/>
      <c r="E2055" s="19"/>
      <c r="F2055" s="13">
        <f>IF(B2055="","",IFERROR(INDEX(Leases!$B$2:$B$101,MATCH(B2055,Leases!$A$2:$A$101,0)),""))</f>
      </c>
      <c r="G2055" s="16">
        <f>IF(A2055="","",MONTH(A2055))</f>
      </c>
      <c r="H2055" s="22">
        <f>IF(A2055="",0,IF(YEAR(A2055)&lt;&gt;Properties!$C$5,0,N(D2055)*IFERROR(INDEX(Lists!$B$1:$B$7,MATCH(C2055,Lists!$A$1:$A$7,0)),0)))</f>
      </c>
      <c r="I2055" s="22">
        <f>IF(A2055="",0,IF(YEAR(A2055)&lt;&gt;Properties!$C$5,0,N(D2055)*IFERROR(INDEX(Lists!$C$1:$C$7,MATCH(C2055,Lists!$A$1:$A$7,0)),0)))</f>
      </c>
      <c r="J2055" s="22">
        <f>IF(A2055="",0,IF(YEAR(A2055)&lt;&gt;Properties!$C$5,0,N(D2055)*IFERROR(INDEX(Lists!$D$1:$D$7,MATCH(C2055,Lists!$A$1:$A$7,0)),0)))</f>
      </c>
    </row>
    <row r="2056" spans="1:10" x14ac:dyDescent="0.25">
      <c r="A2056" s="11"/>
      <c r="B2056" s="19"/>
      <c r="C2056" s="19"/>
      <c r="D2056" s="23"/>
      <c r="E2056" s="19"/>
      <c r="F2056" s="13">
        <f>IF(B2056="","",IFERROR(INDEX(Leases!$B$2:$B$101,MATCH(B2056,Leases!$A$2:$A$101,0)),""))</f>
      </c>
      <c r="G2056" s="16">
        <f>IF(A2056="","",MONTH(A2056))</f>
      </c>
      <c r="H2056" s="22">
        <f>IF(A2056="",0,IF(YEAR(A2056)&lt;&gt;Properties!$C$5,0,N(D2056)*IFERROR(INDEX(Lists!$B$1:$B$7,MATCH(C2056,Lists!$A$1:$A$7,0)),0)))</f>
      </c>
      <c r="I2056" s="22">
        <f>IF(A2056="",0,IF(YEAR(A2056)&lt;&gt;Properties!$C$5,0,N(D2056)*IFERROR(INDEX(Lists!$C$1:$C$7,MATCH(C2056,Lists!$A$1:$A$7,0)),0)))</f>
      </c>
      <c r="J2056" s="22">
        <f>IF(A2056="",0,IF(YEAR(A2056)&lt;&gt;Properties!$C$5,0,N(D2056)*IFERROR(INDEX(Lists!$D$1:$D$7,MATCH(C2056,Lists!$A$1:$A$7,0)),0)))</f>
      </c>
    </row>
    <row r="2057" spans="1:10" x14ac:dyDescent="0.25">
      <c r="A2057" s="11"/>
      <c r="B2057" s="19"/>
      <c r="C2057" s="19"/>
      <c r="D2057" s="23"/>
      <c r="E2057" s="19"/>
      <c r="F2057" s="13">
        <f>IF(B2057="","",IFERROR(INDEX(Leases!$B$2:$B$101,MATCH(B2057,Leases!$A$2:$A$101,0)),""))</f>
      </c>
      <c r="G2057" s="16">
        <f>IF(A2057="","",MONTH(A2057))</f>
      </c>
      <c r="H2057" s="22">
        <f>IF(A2057="",0,IF(YEAR(A2057)&lt;&gt;Properties!$C$5,0,N(D2057)*IFERROR(INDEX(Lists!$B$1:$B$7,MATCH(C2057,Lists!$A$1:$A$7,0)),0)))</f>
      </c>
      <c r="I2057" s="22">
        <f>IF(A2057="",0,IF(YEAR(A2057)&lt;&gt;Properties!$C$5,0,N(D2057)*IFERROR(INDEX(Lists!$C$1:$C$7,MATCH(C2057,Lists!$A$1:$A$7,0)),0)))</f>
      </c>
      <c r="J2057" s="22">
        <f>IF(A2057="",0,IF(YEAR(A2057)&lt;&gt;Properties!$C$5,0,N(D2057)*IFERROR(INDEX(Lists!$D$1:$D$7,MATCH(C2057,Lists!$A$1:$A$7,0)),0)))</f>
      </c>
    </row>
    <row r="2058" spans="1:10" x14ac:dyDescent="0.25">
      <c r="A2058" s="11"/>
      <c r="B2058" s="19"/>
      <c r="C2058" s="19"/>
      <c r="D2058" s="23"/>
      <c r="E2058" s="19"/>
      <c r="F2058" s="13">
        <f>IF(B2058="","",IFERROR(INDEX(Leases!$B$2:$B$101,MATCH(B2058,Leases!$A$2:$A$101,0)),""))</f>
      </c>
      <c r="G2058" s="16">
        <f>IF(A2058="","",MONTH(A2058))</f>
      </c>
      <c r="H2058" s="22">
        <f>IF(A2058="",0,IF(YEAR(A2058)&lt;&gt;Properties!$C$5,0,N(D2058)*IFERROR(INDEX(Lists!$B$1:$B$7,MATCH(C2058,Lists!$A$1:$A$7,0)),0)))</f>
      </c>
      <c r="I2058" s="22">
        <f>IF(A2058="",0,IF(YEAR(A2058)&lt;&gt;Properties!$C$5,0,N(D2058)*IFERROR(INDEX(Lists!$C$1:$C$7,MATCH(C2058,Lists!$A$1:$A$7,0)),0)))</f>
      </c>
      <c r="J2058" s="22">
        <f>IF(A2058="",0,IF(YEAR(A2058)&lt;&gt;Properties!$C$5,0,N(D2058)*IFERROR(INDEX(Lists!$D$1:$D$7,MATCH(C2058,Lists!$A$1:$A$7,0)),0)))</f>
      </c>
    </row>
    <row r="2059" spans="1:10" x14ac:dyDescent="0.25">
      <c r="A2059" s="11"/>
      <c r="B2059" s="19"/>
      <c r="C2059" s="19"/>
      <c r="D2059" s="23"/>
      <c r="E2059" s="19"/>
      <c r="F2059" s="13">
        <f>IF(B2059="","",IFERROR(INDEX(Leases!$B$2:$B$101,MATCH(B2059,Leases!$A$2:$A$101,0)),""))</f>
      </c>
      <c r="G2059" s="16">
        <f>IF(A2059="","",MONTH(A2059))</f>
      </c>
      <c r="H2059" s="22">
        <f>IF(A2059="",0,IF(YEAR(A2059)&lt;&gt;Properties!$C$5,0,N(D2059)*IFERROR(INDEX(Lists!$B$1:$B$7,MATCH(C2059,Lists!$A$1:$A$7,0)),0)))</f>
      </c>
      <c r="I2059" s="22">
        <f>IF(A2059="",0,IF(YEAR(A2059)&lt;&gt;Properties!$C$5,0,N(D2059)*IFERROR(INDEX(Lists!$C$1:$C$7,MATCH(C2059,Lists!$A$1:$A$7,0)),0)))</f>
      </c>
      <c r="J2059" s="22">
        <f>IF(A2059="",0,IF(YEAR(A2059)&lt;&gt;Properties!$C$5,0,N(D2059)*IFERROR(INDEX(Lists!$D$1:$D$7,MATCH(C2059,Lists!$A$1:$A$7,0)),0)))</f>
      </c>
    </row>
    <row r="2060" spans="1:10" x14ac:dyDescent="0.25">
      <c r="A2060" s="11"/>
      <c r="B2060" s="19"/>
      <c r="C2060" s="19"/>
      <c r="D2060" s="23"/>
      <c r="E2060" s="19"/>
      <c r="F2060" s="13">
        <f>IF(B2060="","",IFERROR(INDEX(Leases!$B$2:$B$101,MATCH(B2060,Leases!$A$2:$A$101,0)),""))</f>
      </c>
      <c r="G2060" s="16">
        <f>IF(A2060="","",MONTH(A2060))</f>
      </c>
      <c r="H2060" s="22">
        <f>IF(A2060="",0,IF(YEAR(A2060)&lt;&gt;Properties!$C$5,0,N(D2060)*IFERROR(INDEX(Lists!$B$1:$B$7,MATCH(C2060,Lists!$A$1:$A$7,0)),0)))</f>
      </c>
      <c r="I2060" s="22">
        <f>IF(A2060="",0,IF(YEAR(A2060)&lt;&gt;Properties!$C$5,0,N(D2060)*IFERROR(INDEX(Lists!$C$1:$C$7,MATCH(C2060,Lists!$A$1:$A$7,0)),0)))</f>
      </c>
      <c r="J2060" s="22">
        <f>IF(A2060="",0,IF(YEAR(A2060)&lt;&gt;Properties!$C$5,0,N(D2060)*IFERROR(INDEX(Lists!$D$1:$D$7,MATCH(C2060,Lists!$A$1:$A$7,0)),0)))</f>
      </c>
    </row>
    <row r="2061" spans="1:10" x14ac:dyDescent="0.25">
      <c r="A2061" s="11"/>
      <c r="B2061" s="19"/>
      <c r="C2061" s="19"/>
      <c r="D2061" s="23"/>
      <c r="E2061" s="19"/>
      <c r="F2061" s="13">
        <f>IF(B2061="","",IFERROR(INDEX(Leases!$B$2:$B$101,MATCH(B2061,Leases!$A$2:$A$101,0)),""))</f>
      </c>
      <c r="G2061" s="16">
        <f>IF(A2061="","",MONTH(A2061))</f>
      </c>
      <c r="H2061" s="22">
        <f>IF(A2061="",0,IF(YEAR(A2061)&lt;&gt;Properties!$C$5,0,N(D2061)*IFERROR(INDEX(Lists!$B$1:$B$7,MATCH(C2061,Lists!$A$1:$A$7,0)),0)))</f>
      </c>
      <c r="I2061" s="22">
        <f>IF(A2061="",0,IF(YEAR(A2061)&lt;&gt;Properties!$C$5,0,N(D2061)*IFERROR(INDEX(Lists!$C$1:$C$7,MATCH(C2061,Lists!$A$1:$A$7,0)),0)))</f>
      </c>
      <c r="J2061" s="22">
        <f>IF(A2061="",0,IF(YEAR(A2061)&lt;&gt;Properties!$C$5,0,N(D2061)*IFERROR(INDEX(Lists!$D$1:$D$7,MATCH(C2061,Lists!$A$1:$A$7,0)),0)))</f>
      </c>
    </row>
    <row r="2062" spans="1:10" x14ac:dyDescent="0.25">
      <c r="A2062" s="11"/>
      <c r="B2062" s="19"/>
      <c r="C2062" s="19"/>
      <c r="D2062" s="23"/>
      <c r="E2062" s="19"/>
      <c r="F2062" s="13">
        <f>IF(B2062="","",IFERROR(INDEX(Leases!$B$2:$B$101,MATCH(B2062,Leases!$A$2:$A$101,0)),""))</f>
      </c>
      <c r="G2062" s="16">
        <f>IF(A2062="","",MONTH(A2062))</f>
      </c>
      <c r="H2062" s="22">
        <f>IF(A2062="",0,IF(YEAR(A2062)&lt;&gt;Properties!$C$5,0,N(D2062)*IFERROR(INDEX(Lists!$B$1:$B$7,MATCH(C2062,Lists!$A$1:$A$7,0)),0)))</f>
      </c>
      <c r="I2062" s="22">
        <f>IF(A2062="",0,IF(YEAR(A2062)&lt;&gt;Properties!$C$5,0,N(D2062)*IFERROR(INDEX(Lists!$C$1:$C$7,MATCH(C2062,Lists!$A$1:$A$7,0)),0)))</f>
      </c>
      <c r="J2062" s="22">
        <f>IF(A2062="",0,IF(YEAR(A2062)&lt;&gt;Properties!$C$5,0,N(D2062)*IFERROR(INDEX(Lists!$D$1:$D$7,MATCH(C2062,Lists!$A$1:$A$7,0)),0)))</f>
      </c>
    </row>
    <row r="2063" spans="1:10" x14ac:dyDescent="0.25">
      <c r="A2063" s="11"/>
      <c r="B2063" s="19"/>
      <c r="C2063" s="19"/>
      <c r="D2063" s="23"/>
      <c r="E2063" s="19"/>
      <c r="F2063" s="13">
        <f>IF(B2063="","",IFERROR(INDEX(Leases!$B$2:$B$101,MATCH(B2063,Leases!$A$2:$A$101,0)),""))</f>
      </c>
      <c r="G2063" s="16">
        <f>IF(A2063="","",MONTH(A2063))</f>
      </c>
      <c r="H2063" s="22">
        <f>IF(A2063="",0,IF(YEAR(A2063)&lt;&gt;Properties!$C$5,0,N(D2063)*IFERROR(INDEX(Lists!$B$1:$B$7,MATCH(C2063,Lists!$A$1:$A$7,0)),0)))</f>
      </c>
      <c r="I2063" s="22">
        <f>IF(A2063="",0,IF(YEAR(A2063)&lt;&gt;Properties!$C$5,0,N(D2063)*IFERROR(INDEX(Lists!$C$1:$C$7,MATCH(C2063,Lists!$A$1:$A$7,0)),0)))</f>
      </c>
      <c r="J2063" s="22">
        <f>IF(A2063="",0,IF(YEAR(A2063)&lt;&gt;Properties!$C$5,0,N(D2063)*IFERROR(INDEX(Lists!$D$1:$D$7,MATCH(C2063,Lists!$A$1:$A$7,0)),0)))</f>
      </c>
    </row>
    <row r="2064" spans="1:10" x14ac:dyDescent="0.25">
      <c r="A2064" s="11"/>
      <c r="B2064" s="19"/>
      <c r="C2064" s="19"/>
      <c r="D2064" s="23"/>
      <c r="E2064" s="19"/>
      <c r="F2064" s="13">
        <f>IF(B2064="","",IFERROR(INDEX(Leases!$B$2:$B$101,MATCH(B2064,Leases!$A$2:$A$101,0)),""))</f>
      </c>
      <c r="G2064" s="16">
        <f>IF(A2064="","",MONTH(A2064))</f>
      </c>
      <c r="H2064" s="22">
        <f>IF(A2064="",0,IF(YEAR(A2064)&lt;&gt;Properties!$C$5,0,N(D2064)*IFERROR(INDEX(Lists!$B$1:$B$7,MATCH(C2064,Lists!$A$1:$A$7,0)),0)))</f>
      </c>
      <c r="I2064" s="22">
        <f>IF(A2064="",0,IF(YEAR(A2064)&lt;&gt;Properties!$C$5,0,N(D2064)*IFERROR(INDEX(Lists!$C$1:$C$7,MATCH(C2064,Lists!$A$1:$A$7,0)),0)))</f>
      </c>
      <c r="J2064" s="22">
        <f>IF(A2064="",0,IF(YEAR(A2064)&lt;&gt;Properties!$C$5,0,N(D2064)*IFERROR(INDEX(Lists!$D$1:$D$7,MATCH(C2064,Lists!$A$1:$A$7,0)),0)))</f>
      </c>
    </row>
    <row r="2065" spans="1:10" x14ac:dyDescent="0.25">
      <c r="A2065" s="11"/>
      <c r="B2065" s="19"/>
      <c r="C2065" s="19"/>
      <c r="D2065" s="23"/>
      <c r="E2065" s="19"/>
      <c r="F2065" s="13">
        <f>IF(B2065="","",IFERROR(INDEX(Leases!$B$2:$B$101,MATCH(B2065,Leases!$A$2:$A$101,0)),""))</f>
      </c>
      <c r="G2065" s="16">
        <f>IF(A2065="","",MONTH(A2065))</f>
      </c>
      <c r="H2065" s="22">
        <f>IF(A2065="",0,IF(YEAR(A2065)&lt;&gt;Properties!$C$5,0,N(D2065)*IFERROR(INDEX(Lists!$B$1:$B$7,MATCH(C2065,Lists!$A$1:$A$7,0)),0)))</f>
      </c>
      <c r="I2065" s="22">
        <f>IF(A2065="",0,IF(YEAR(A2065)&lt;&gt;Properties!$C$5,0,N(D2065)*IFERROR(INDEX(Lists!$C$1:$C$7,MATCH(C2065,Lists!$A$1:$A$7,0)),0)))</f>
      </c>
      <c r="J2065" s="22">
        <f>IF(A2065="",0,IF(YEAR(A2065)&lt;&gt;Properties!$C$5,0,N(D2065)*IFERROR(INDEX(Lists!$D$1:$D$7,MATCH(C2065,Lists!$A$1:$A$7,0)),0)))</f>
      </c>
    </row>
    <row r="2066" spans="1:10" x14ac:dyDescent="0.25">
      <c r="A2066" s="11"/>
      <c r="B2066" s="19"/>
      <c r="C2066" s="19"/>
      <c r="D2066" s="23"/>
      <c r="E2066" s="19"/>
      <c r="F2066" s="13">
        <f>IF(B2066="","",IFERROR(INDEX(Leases!$B$2:$B$101,MATCH(B2066,Leases!$A$2:$A$101,0)),""))</f>
      </c>
      <c r="G2066" s="16">
        <f>IF(A2066="","",MONTH(A2066))</f>
      </c>
      <c r="H2066" s="22">
        <f>IF(A2066="",0,IF(YEAR(A2066)&lt;&gt;Properties!$C$5,0,N(D2066)*IFERROR(INDEX(Lists!$B$1:$B$7,MATCH(C2066,Lists!$A$1:$A$7,0)),0)))</f>
      </c>
      <c r="I2066" s="22">
        <f>IF(A2066="",0,IF(YEAR(A2066)&lt;&gt;Properties!$C$5,0,N(D2066)*IFERROR(INDEX(Lists!$C$1:$C$7,MATCH(C2066,Lists!$A$1:$A$7,0)),0)))</f>
      </c>
      <c r="J2066" s="22">
        <f>IF(A2066="",0,IF(YEAR(A2066)&lt;&gt;Properties!$C$5,0,N(D2066)*IFERROR(INDEX(Lists!$D$1:$D$7,MATCH(C2066,Lists!$A$1:$A$7,0)),0)))</f>
      </c>
    </row>
    <row r="2067" spans="1:10" x14ac:dyDescent="0.25">
      <c r="A2067" s="11"/>
      <c r="B2067" s="19"/>
      <c r="C2067" s="19"/>
      <c r="D2067" s="23"/>
      <c r="E2067" s="19"/>
      <c r="F2067" s="13">
        <f>IF(B2067="","",IFERROR(INDEX(Leases!$B$2:$B$101,MATCH(B2067,Leases!$A$2:$A$101,0)),""))</f>
      </c>
      <c r="G2067" s="16">
        <f>IF(A2067="","",MONTH(A2067))</f>
      </c>
      <c r="H2067" s="22">
        <f>IF(A2067="",0,IF(YEAR(A2067)&lt;&gt;Properties!$C$5,0,N(D2067)*IFERROR(INDEX(Lists!$B$1:$B$7,MATCH(C2067,Lists!$A$1:$A$7,0)),0)))</f>
      </c>
      <c r="I2067" s="22">
        <f>IF(A2067="",0,IF(YEAR(A2067)&lt;&gt;Properties!$C$5,0,N(D2067)*IFERROR(INDEX(Lists!$C$1:$C$7,MATCH(C2067,Lists!$A$1:$A$7,0)),0)))</f>
      </c>
      <c r="J2067" s="22">
        <f>IF(A2067="",0,IF(YEAR(A2067)&lt;&gt;Properties!$C$5,0,N(D2067)*IFERROR(INDEX(Lists!$D$1:$D$7,MATCH(C2067,Lists!$A$1:$A$7,0)),0)))</f>
      </c>
    </row>
    <row r="2068" spans="1:10" x14ac:dyDescent="0.25">
      <c r="A2068" s="11"/>
      <c r="B2068" s="19"/>
      <c r="C2068" s="19"/>
      <c r="D2068" s="23"/>
      <c r="E2068" s="19"/>
      <c r="F2068" s="13">
        <f>IF(B2068="","",IFERROR(INDEX(Leases!$B$2:$B$101,MATCH(B2068,Leases!$A$2:$A$101,0)),""))</f>
      </c>
      <c r="G2068" s="16">
        <f>IF(A2068="","",MONTH(A2068))</f>
      </c>
      <c r="H2068" s="22">
        <f>IF(A2068="",0,IF(YEAR(A2068)&lt;&gt;Properties!$C$5,0,N(D2068)*IFERROR(INDEX(Lists!$B$1:$B$7,MATCH(C2068,Lists!$A$1:$A$7,0)),0)))</f>
      </c>
      <c r="I2068" s="22">
        <f>IF(A2068="",0,IF(YEAR(A2068)&lt;&gt;Properties!$C$5,0,N(D2068)*IFERROR(INDEX(Lists!$C$1:$C$7,MATCH(C2068,Lists!$A$1:$A$7,0)),0)))</f>
      </c>
      <c r="J2068" s="22">
        <f>IF(A2068="",0,IF(YEAR(A2068)&lt;&gt;Properties!$C$5,0,N(D2068)*IFERROR(INDEX(Lists!$D$1:$D$7,MATCH(C2068,Lists!$A$1:$A$7,0)),0)))</f>
      </c>
    </row>
    <row r="2069" spans="1:10" x14ac:dyDescent="0.25">
      <c r="A2069" s="11"/>
      <c r="B2069" s="19"/>
      <c r="C2069" s="19"/>
      <c r="D2069" s="23"/>
      <c r="E2069" s="19"/>
      <c r="F2069" s="13">
        <f>IF(B2069="","",IFERROR(INDEX(Leases!$B$2:$B$101,MATCH(B2069,Leases!$A$2:$A$101,0)),""))</f>
      </c>
      <c r="G2069" s="16">
        <f>IF(A2069="","",MONTH(A2069))</f>
      </c>
      <c r="H2069" s="22">
        <f>IF(A2069="",0,IF(YEAR(A2069)&lt;&gt;Properties!$C$5,0,N(D2069)*IFERROR(INDEX(Lists!$B$1:$B$7,MATCH(C2069,Lists!$A$1:$A$7,0)),0)))</f>
      </c>
      <c r="I2069" s="22">
        <f>IF(A2069="",0,IF(YEAR(A2069)&lt;&gt;Properties!$C$5,0,N(D2069)*IFERROR(INDEX(Lists!$C$1:$C$7,MATCH(C2069,Lists!$A$1:$A$7,0)),0)))</f>
      </c>
      <c r="J2069" s="22">
        <f>IF(A2069="",0,IF(YEAR(A2069)&lt;&gt;Properties!$C$5,0,N(D2069)*IFERROR(INDEX(Lists!$D$1:$D$7,MATCH(C2069,Lists!$A$1:$A$7,0)),0)))</f>
      </c>
    </row>
    <row r="2070" spans="1:10" x14ac:dyDescent="0.25">
      <c r="A2070" s="11"/>
      <c r="B2070" s="19"/>
      <c r="C2070" s="19"/>
      <c r="D2070" s="23"/>
      <c r="E2070" s="19"/>
      <c r="F2070" s="13">
        <f>IF(B2070="","",IFERROR(INDEX(Leases!$B$2:$B$101,MATCH(B2070,Leases!$A$2:$A$101,0)),""))</f>
      </c>
      <c r="G2070" s="16">
        <f>IF(A2070="","",MONTH(A2070))</f>
      </c>
      <c r="H2070" s="22">
        <f>IF(A2070="",0,IF(YEAR(A2070)&lt;&gt;Properties!$C$5,0,N(D2070)*IFERROR(INDEX(Lists!$B$1:$B$7,MATCH(C2070,Lists!$A$1:$A$7,0)),0)))</f>
      </c>
      <c r="I2070" s="22">
        <f>IF(A2070="",0,IF(YEAR(A2070)&lt;&gt;Properties!$C$5,0,N(D2070)*IFERROR(INDEX(Lists!$C$1:$C$7,MATCH(C2070,Lists!$A$1:$A$7,0)),0)))</f>
      </c>
      <c r="J2070" s="22">
        <f>IF(A2070="",0,IF(YEAR(A2070)&lt;&gt;Properties!$C$5,0,N(D2070)*IFERROR(INDEX(Lists!$D$1:$D$7,MATCH(C2070,Lists!$A$1:$A$7,0)),0)))</f>
      </c>
    </row>
    <row r="2071" spans="1:10" x14ac:dyDescent="0.25">
      <c r="A2071" s="11"/>
      <c r="B2071" s="19"/>
      <c r="C2071" s="19"/>
      <c r="D2071" s="23"/>
      <c r="E2071" s="19"/>
      <c r="F2071" s="13">
        <f>IF(B2071="","",IFERROR(INDEX(Leases!$B$2:$B$101,MATCH(B2071,Leases!$A$2:$A$101,0)),""))</f>
      </c>
      <c r="G2071" s="16">
        <f>IF(A2071="","",MONTH(A2071))</f>
      </c>
      <c r="H2071" s="22">
        <f>IF(A2071="",0,IF(YEAR(A2071)&lt;&gt;Properties!$C$5,0,N(D2071)*IFERROR(INDEX(Lists!$B$1:$B$7,MATCH(C2071,Lists!$A$1:$A$7,0)),0)))</f>
      </c>
      <c r="I2071" s="22">
        <f>IF(A2071="",0,IF(YEAR(A2071)&lt;&gt;Properties!$C$5,0,N(D2071)*IFERROR(INDEX(Lists!$C$1:$C$7,MATCH(C2071,Lists!$A$1:$A$7,0)),0)))</f>
      </c>
      <c r="J2071" s="22">
        <f>IF(A2071="",0,IF(YEAR(A2071)&lt;&gt;Properties!$C$5,0,N(D2071)*IFERROR(INDEX(Lists!$D$1:$D$7,MATCH(C2071,Lists!$A$1:$A$7,0)),0)))</f>
      </c>
    </row>
    <row r="2072" spans="1:10" x14ac:dyDescent="0.25">
      <c r="A2072" s="11"/>
      <c r="B2072" s="19"/>
      <c r="C2072" s="19"/>
      <c r="D2072" s="23"/>
      <c r="E2072" s="19"/>
      <c r="F2072" s="13">
        <f>IF(B2072="","",IFERROR(INDEX(Leases!$B$2:$B$101,MATCH(B2072,Leases!$A$2:$A$101,0)),""))</f>
      </c>
      <c r="G2072" s="16">
        <f>IF(A2072="","",MONTH(A2072))</f>
      </c>
      <c r="H2072" s="22">
        <f>IF(A2072="",0,IF(YEAR(A2072)&lt;&gt;Properties!$C$5,0,N(D2072)*IFERROR(INDEX(Lists!$B$1:$B$7,MATCH(C2072,Lists!$A$1:$A$7,0)),0)))</f>
      </c>
      <c r="I2072" s="22">
        <f>IF(A2072="",0,IF(YEAR(A2072)&lt;&gt;Properties!$C$5,0,N(D2072)*IFERROR(INDEX(Lists!$C$1:$C$7,MATCH(C2072,Lists!$A$1:$A$7,0)),0)))</f>
      </c>
      <c r="J2072" s="22">
        <f>IF(A2072="",0,IF(YEAR(A2072)&lt;&gt;Properties!$C$5,0,N(D2072)*IFERROR(INDEX(Lists!$D$1:$D$7,MATCH(C2072,Lists!$A$1:$A$7,0)),0)))</f>
      </c>
    </row>
    <row r="2073" spans="1:10" x14ac:dyDescent="0.25">
      <c r="A2073" s="11"/>
      <c r="B2073" s="19"/>
      <c r="C2073" s="19"/>
      <c r="D2073" s="23"/>
      <c r="E2073" s="19"/>
      <c r="F2073" s="13">
        <f>IF(B2073="","",IFERROR(INDEX(Leases!$B$2:$B$101,MATCH(B2073,Leases!$A$2:$A$101,0)),""))</f>
      </c>
      <c r="G2073" s="16">
        <f>IF(A2073="","",MONTH(A2073))</f>
      </c>
      <c r="H2073" s="22">
        <f>IF(A2073="",0,IF(YEAR(A2073)&lt;&gt;Properties!$C$5,0,N(D2073)*IFERROR(INDEX(Lists!$B$1:$B$7,MATCH(C2073,Lists!$A$1:$A$7,0)),0)))</f>
      </c>
      <c r="I2073" s="22">
        <f>IF(A2073="",0,IF(YEAR(A2073)&lt;&gt;Properties!$C$5,0,N(D2073)*IFERROR(INDEX(Lists!$C$1:$C$7,MATCH(C2073,Lists!$A$1:$A$7,0)),0)))</f>
      </c>
      <c r="J2073" s="22">
        <f>IF(A2073="",0,IF(YEAR(A2073)&lt;&gt;Properties!$C$5,0,N(D2073)*IFERROR(INDEX(Lists!$D$1:$D$7,MATCH(C2073,Lists!$A$1:$A$7,0)),0)))</f>
      </c>
    </row>
    <row r="2074" spans="1:10" x14ac:dyDescent="0.25">
      <c r="A2074" s="11"/>
      <c r="B2074" s="19"/>
      <c r="C2074" s="19"/>
      <c r="D2074" s="23"/>
      <c r="E2074" s="19"/>
      <c r="F2074" s="13">
        <f>IF(B2074="","",IFERROR(INDEX(Leases!$B$2:$B$101,MATCH(B2074,Leases!$A$2:$A$101,0)),""))</f>
      </c>
      <c r="G2074" s="16">
        <f>IF(A2074="","",MONTH(A2074))</f>
      </c>
      <c r="H2074" s="22">
        <f>IF(A2074="",0,IF(YEAR(A2074)&lt;&gt;Properties!$C$5,0,N(D2074)*IFERROR(INDEX(Lists!$B$1:$B$7,MATCH(C2074,Lists!$A$1:$A$7,0)),0)))</f>
      </c>
      <c r="I2074" s="22">
        <f>IF(A2074="",0,IF(YEAR(A2074)&lt;&gt;Properties!$C$5,0,N(D2074)*IFERROR(INDEX(Lists!$C$1:$C$7,MATCH(C2074,Lists!$A$1:$A$7,0)),0)))</f>
      </c>
      <c r="J2074" s="22">
        <f>IF(A2074="",0,IF(YEAR(A2074)&lt;&gt;Properties!$C$5,0,N(D2074)*IFERROR(INDEX(Lists!$D$1:$D$7,MATCH(C2074,Lists!$A$1:$A$7,0)),0)))</f>
      </c>
    </row>
    <row r="2075" spans="1:10" x14ac:dyDescent="0.25">
      <c r="A2075" s="11"/>
      <c r="B2075" s="19"/>
      <c r="C2075" s="19"/>
      <c r="D2075" s="23"/>
      <c r="E2075" s="19"/>
      <c r="F2075" s="13">
        <f>IF(B2075="","",IFERROR(INDEX(Leases!$B$2:$B$101,MATCH(B2075,Leases!$A$2:$A$101,0)),""))</f>
      </c>
      <c r="G2075" s="16">
        <f>IF(A2075="","",MONTH(A2075))</f>
      </c>
      <c r="H2075" s="22">
        <f>IF(A2075="",0,IF(YEAR(A2075)&lt;&gt;Properties!$C$5,0,N(D2075)*IFERROR(INDEX(Lists!$B$1:$B$7,MATCH(C2075,Lists!$A$1:$A$7,0)),0)))</f>
      </c>
      <c r="I2075" s="22">
        <f>IF(A2075="",0,IF(YEAR(A2075)&lt;&gt;Properties!$C$5,0,N(D2075)*IFERROR(INDEX(Lists!$C$1:$C$7,MATCH(C2075,Lists!$A$1:$A$7,0)),0)))</f>
      </c>
      <c r="J2075" s="22">
        <f>IF(A2075="",0,IF(YEAR(A2075)&lt;&gt;Properties!$C$5,0,N(D2075)*IFERROR(INDEX(Lists!$D$1:$D$7,MATCH(C2075,Lists!$A$1:$A$7,0)),0)))</f>
      </c>
    </row>
    <row r="2076" spans="1:10" x14ac:dyDescent="0.25">
      <c r="A2076" s="11"/>
      <c r="B2076" s="19"/>
      <c r="C2076" s="19"/>
      <c r="D2076" s="23"/>
      <c r="E2076" s="19"/>
      <c r="F2076" s="13">
        <f>IF(B2076="","",IFERROR(INDEX(Leases!$B$2:$B$101,MATCH(B2076,Leases!$A$2:$A$101,0)),""))</f>
      </c>
      <c r="G2076" s="16">
        <f>IF(A2076="","",MONTH(A2076))</f>
      </c>
      <c r="H2076" s="22">
        <f>IF(A2076="",0,IF(YEAR(A2076)&lt;&gt;Properties!$C$5,0,N(D2076)*IFERROR(INDEX(Lists!$B$1:$B$7,MATCH(C2076,Lists!$A$1:$A$7,0)),0)))</f>
      </c>
      <c r="I2076" s="22">
        <f>IF(A2076="",0,IF(YEAR(A2076)&lt;&gt;Properties!$C$5,0,N(D2076)*IFERROR(INDEX(Lists!$C$1:$C$7,MATCH(C2076,Lists!$A$1:$A$7,0)),0)))</f>
      </c>
      <c r="J2076" s="22">
        <f>IF(A2076="",0,IF(YEAR(A2076)&lt;&gt;Properties!$C$5,0,N(D2076)*IFERROR(INDEX(Lists!$D$1:$D$7,MATCH(C2076,Lists!$A$1:$A$7,0)),0)))</f>
      </c>
    </row>
    <row r="2077" spans="1:10" x14ac:dyDescent="0.25">
      <c r="A2077" s="11"/>
      <c r="B2077" s="19"/>
      <c r="C2077" s="19"/>
      <c r="D2077" s="23"/>
      <c r="E2077" s="19"/>
      <c r="F2077" s="13">
        <f>IF(B2077="","",IFERROR(INDEX(Leases!$B$2:$B$101,MATCH(B2077,Leases!$A$2:$A$101,0)),""))</f>
      </c>
      <c r="G2077" s="16">
        <f>IF(A2077="","",MONTH(A2077))</f>
      </c>
      <c r="H2077" s="22">
        <f>IF(A2077="",0,IF(YEAR(A2077)&lt;&gt;Properties!$C$5,0,N(D2077)*IFERROR(INDEX(Lists!$B$1:$B$7,MATCH(C2077,Lists!$A$1:$A$7,0)),0)))</f>
      </c>
      <c r="I2077" s="22">
        <f>IF(A2077="",0,IF(YEAR(A2077)&lt;&gt;Properties!$C$5,0,N(D2077)*IFERROR(INDEX(Lists!$C$1:$C$7,MATCH(C2077,Lists!$A$1:$A$7,0)),0)))</f>
      </c>
      <c r="J2077" s="22">
        <f>IF(A2077="",0,IF(YEAR(A2077)&lt;&gt;Properties!$C$5,0,N(D2077)*IFERROR(INDEX(Lists!$D$1:$D$7,MATCH(C2077,Lists!$A$1:$A$7,0)),0)))</f>
      </c>
    </row>
    <row r="2078" spans="1:10" x14ac:dyDescent="0.25">
      <c r="A2078" s="11"/>
      <c r="B2078" s="19"/>
      <c r="C2078" s="19"/>
      <c r="D2078" s="23"/>
      <c r="E2078" s="19"/>
      <c r="F2078" s="13">
        <f>IF(B2078="","",IFERROR(INDEX(Leases!$B$2:$B$101,MATCH(B2078,Leases!$A$2:$A$101,0)),""))</f>
      </c>
      <c r="G2078" s="16">
        <f>IF(A2078="","",MONTH(A2078))</f>
      </c>
      <c r="H2078" s="22">
        <f>IF(A2078="",0,IF(YEAR(A2078)&lt;&gt;Properties!$C$5,0,N(D2078)*IFERROR(INDEX(Lists!$B$1:$B$7,MATCH(C2078,Lists!$A$1:$A$7,0)),0)))</f>
      </c>
      <c r="I2078" s="22">
        <f>IF(A2078="",0,IF(YEAR(A2078)&lt;&gt;Properties!$C$5,0,N(D2078)*IFERROR(INDEX(Lists!$C$1:$C$7,MATCH(C2078,Lists!$A$1:$A$7,0)),0)))</f>
      </c>
      <c r="J2078" s="22">
        <f>IF(A2078="",0,IF(YEAR(A2078)&lt;&gt;Properties!$C$5,0,N(D2078)*IFERROR(INDEX(Lists!$D$1:$D$7,MATCH(C2078,Lists!$A$1:$A$7,0)),0)))</f>
      </c>
    </row>
    <row r="2079" spans="1:10" x14ac:dyDescent="0.25">
      <c r="A2079" s="11"/>
      <c r="B2079" s="19"/>
      <c r="C2079" s="19"/>
      <c r="D2079" s="23"/>
      <c r="E2079" s="19"/>
      <c r="F2079" s="13">
        <f>IF(B2079="","",IFERROR(INDEX(Leases!$B$2:$B$101,MATCH(B2079,Leases!$A$2:$A$101,0)),""))</f>
      </c>
      <c r="G2079" s="16">
        <f>IF(A2079="","",MONTH(A2079))</f>
      </c>
      <c r="H2079" s="22">
        <f>IF(A2079="",0,IF(YEAR(A2079)&lt;&gt;Properties!$C$5,0,N(D2079)*IFERROR(INDEX(Lists!$B$1:$B$7,MATCH(C2079,Lists!$A$1:$A$7,0)),0)))</f>
      </c>
      <c r="I2079" s="22">
        <f>IF(A2079="",0,IF(YEAR(A2079)&lt;&gt;Properties!$C$5,0,N(D2079)*IFERROR(INDEX(Lists!$C$1:$C$7,MATCH(C2079,Lists!$A$1:$A$7,0)),0)))</f>
      </c>
      <c r="J2079" s="22">
        <f>IF(A2079="",0,IF(YEAR(A2079)&lt;&gt;Properties!$C$5,0,N(D2079)*IFERROR(INDEX(Lists!$D$1:$D$7,MATCH(C2079,Lists!$A$1:$A$7,0)),0)))</f>
      </c>
    </row>
    <row r="2080" spans="1:10" x14ac:dyDescent="0.25">
      <c r="A2080" s="11"/>
      <c r="B2080" s="19"/>
      <c r="C2080" s="19"/>
      <c r="D2080" s="23"/>
      <c r="E2080" s="19"/>
      <c r="F2080" s="13">
        <f>IF(B2080="","",IFERROR(INDEX(Leases!$B$2:$B$101,MATCH(B2080,Leases!$A$2:$A$101,0)),""))</f>
      </c>
      <c r="G2080" s="16">
        <f>IF(A2080="","",MONTH(A2080))</f>
      </c>
      <c r="H2080" s="22">
        <f>IF(A2080="",0,IF(YEAR(A2080)&lt;&gt;Properties!$C$5,0,N(D2080)*IFERROR(INDEX(Lists!$B$1:$B$7,MATCH(C2080,Lists!$A$1:$A$7,0)),0)))</f>
      </c>
      <c r="I2080" s="22">
        <f>IF(A2080="",0,IF(YEAR(A2080)&lt;&gt;Properties!$C$5,0,N(D2080)*IFERROR(INDEX(Lists!$C$1:$C$7,MATCH(C2080,Lists!$A$1:$A$7,0)),0)))</f>
      </c>
      <c r="J2080" s="22">
        <f>IF(A2080="",0,IF(YEAR(A2080)&lt;&gt;Properties!$C$5,0,N(D2080)*IFERROR(INDEX(Lists!$D$1:$D$7,MATCH(C2080,Lists!$A$1:$A$7,0)),0)))</f>
      </c>
    </row>
    <row r="2081" spans="1:10" x14ac:dyDescent="0.25">
      <c r="A2081" s="11"/>
      <c r="B2081" s="19"/>
      <c r="C2081" s="19"/>
      <c r="D2081" s="23"/>
      <c r="E2081" s="19"/>
      <c r="F2081" s="13">
        <f>IF(B2081="","",IFERROR(INDEX(Leases!$B$2:$B$101,MATCH(B2081,Leases!$A$2:$A$101,0)),""))</f>
      </c>
      <c r="G2081" s="16">
        <f>IF(A2081="","",MONTH(A2081))</f>
      </c>
      <c r="H2081" s="22">
        <f>IF(A2081="",0,IF(YEAR(A2081)&lt;&gt;Properties!$C$5,0,N(D2081)*IFERROR(INDEX(Lists!$B$1:$B$7,MATCH(C2081,Lists!$A$1:$A$7,0)),0)))</f>
      </c>
      <c r="I2081" s="22">
        <f>IF(A2081="",0,IF(YEAR(A2081)&lt;&gt;Properties!$C$5,0,N(D2081)*IFERROR(INDEX(Lists!$C$1:$C$7,MATCH(C2081,Lists!$A$1:$A$7,0)),0)))</f>
      </c>
      <c r="J2081" s="22">
        <f>IF(A2081="",0,IF(YEAR(A2081)&lt;&gt;Properties!$C$5,0,N(D2081)*IFERROR(INDEX(Lists!$D$1:$D$7,MATCH(C2081,Lists!$A$1:$A$7,0)),0)))</f>
      </c>
    </row>
    <row r="2082" spans="1:10" x14ac:dyDescent="0.25">
      <c r="A2082" s="11"/>
      <c r="B2082" s="19"/>
      <c r="C2082" s="19"/>
      <c r="D2082" s="23"/>
      <c r="E2082" s="19"/>
      <c r="F2082" s="13">
        <f>IF(B2082="","",IFERROR(INDEX(Leases!$B$2:$B$101,MATCH(B2082,Leases!$A$2:$A$101,0)),""))</f>
      </c>
      <c r="G2082" s="16">
        <f>IF(A2082="","",MONTH(A2082))</f>
      </c>
      <c r="H2082" s="22">
        <f>IF(A2082="",0,IF(YEAR(A2082)&lt;&gt;Properties!$C$5,0,N(D2082)*IFERROR(INDEX(Lists!$B$1:$B$7,MATCH(C2082,Lists!$A$1:$A$7,0)),0)))</f>
      </c>
      <c r="I2082" s="22">
        <f>IF(A2082="",0,IF(YEAR(A2082)&lt;&gt;Properties!$C$5,0,N(D2082)*IFERROR(INDEX(Lists!$C$1:$C$7,MATCH(C2082,Lists!$A$1:$A$7,0)),0)))</f>
      </c>
      <c r="J2082" s="22">
        <f>IF(A2082="",0,IF(YEAR(A2082)&lt;&gt;Properties!$C$5,0,N(D2082)*IFERROR(INDEX(Lists!$D$1:$D$7,MATCH(C2082,Lists!$A$1:$A$7,0)),0)))</f>
      </c>
    </row>
    <row r="2083" spans="1:10" x14ac:dyDescent="0.25">
      <c r="A2083" s="11"/>
      <c r="B2083" s="19"/>
      <c r="C2083" s="19"/>
      <c r="D2083" s="23"/>
      <c r="E2083" s="19"/>
      <c r="F2083" s="13">
        <f>IF(B2083="","",IFERROR(INDEX(Leases!$B$2:$B$101,MATCH(B2083,Leases!$A$2:$A$101,0)),""))</f>
      </c>
      <c r="G2083" s="16">
        <f>IF(A2083="","",MONTH(A2083))</f>
      </c>
      <c r="H2083" s="22">
        <f>IF(A2083="",0,IF(YEAR(A2083)&lt;&gt;Properties!$C$5,0,N(D2083)*IFERROR(INDEX(Lists!$B$1:$B$7,MATCH(C2083,Lists!$A$1:$A$7,0)),0)))</f>
      </c>
      <c r="I2083" s="22">
        <f>IF(A2083="",0,IF(YEAR(A2083)&lt;&gt;Properties!$C$5,0,N(D2083)*IFERROR(INDEX(Lists!$C$1:$C$7,MATCH(C2083,Lists!$A$1:$A$7,0)),0)))</f>
      </c>
      <c r="J2083" s="22">
        <f>IF(A2083="",0,IF(YEAR(A2083)&lt;&gt;Properties!$C$5,0,N(D2083)*IFERROR(INDEX(Lists!$D$1:$D$7,MATCH(C2083,Lists!$A$1:$A$7,0)),0)))</f>
      </c>
    </row>
    <row r="2084" spans="1:10" x14ac:dyDescent="0.25">
      <c r="A2084" s="11"/>
      <c r="B2084" s="19"/>
      <c r="C2084" s="19"/>
      <c r="D2084" s="23"/>
      <c r="E2084" s="19"/>
      <c r="F2084" s="13">
        <f>IF(B2084="","",IFERROR(INDEX(Leases!$B$2:$B$101,MATCH(B2084,Leases!$A$2:$A$101,0)),""))</f>
      </c>
      <c r="G2084" s="16">
        <f>IF(A2084="","",MONTH(A2084))</f>
      </c>
      <c r="H2084" s="22">
        <f>IF(A2084="",0,IF(YEAR(A2084)&lt;&gt;Properties!$C$5,0,N(D2084)*IFERROR(INDEX(Lists!$B$1:$B$7,MATCH(C2084,Lists!$A$1:$A$7,0)),0)))</f>
      </c>
      <c r="I2084" s="22">
        <f>IF(A2084="",0,IF(YEAR(A2084)&lt;&gt;Properties!$C$5,0,N(D2084)*IFERROR(INDEX(Lists!$C$1:$C$7,MATCH(C2084,Lists!$A$1:$A$7,0)),0)))</f>
      </c>
      <c r="J2084" s="22">
        <f>IF(A2084="",0,IF(YEAR(A2084)&lt;&gt;Properties!$C$5,0,N(D2084)*IFERROR(INDEX(Lists!$D$1:$D$7,MATCH(C2084,Lists!$A$1:$A$7,0)),0)))</f>
      </c>
    </row>
    <row r="2085" spans="1:10" x14ac:dyDescent="0.25">
      <c r="A2085" s="11"/>
      <c r="B2085" s="19"/>
      <c r="C2085" s="19"/>
      <c r="D2085" s="23"/>
      <c r="E2085" s="19"/>
      <c r="F2085" s="13">
        <f>IF(B2085="","",IFERROR(INDEX(Leases!$B$2:$B$101,MATCH(B2085,Leases!$A$2:$A$101,0)),""))</f>
      </c>
      <c r="G2085" s="16">
        <f>IF(A2085="","",MONTH(A2085))</f>
      </c>
      <c r="H2085" s="22">
        <f>IF(A2085="",0,IF(YEAR(A2085)&lt;&gt;Properties!$C$5,0,N(D2085)*IFERROR(INDEX(Lists!$B$1:$B$7,MATCH(C2085,Lists!$A$1:$A$7,0)),0)))</f>
      </c>
      <c r="I2085" s="22">
        <f>IF(A2085="",0,IF(YEAR(A2085)&lt;&gt;Properties!$C$5,0,N(D2085)*IFERROR(INDEX(Lists!$C$1:$C$7,MATCH(C2085,Lists!$A$1:$A$7,0)),0)))</f>
      </c>
      <c r="J2085" s="22">
        <f>IF(A2085="",0,IF(YEAR(A2085)&lt;&gt;Properties!$C$5,0,N(D2085)*IFERROR(INDEX(Lists!$D$1:$D$7,MATCH(C2085,Lists!$A$1:$A$7,0)),0)))</f>
      </c>
    </row>
    <row r="2086" spans="1:10" x14ac:dyDescent="0.25">
      <c r="A2086" s="11"/>
      <c r="B2086" s="19"/>
      <c r="C2086" s="19"/>
      <c r="D2086" s="23"/>
      <c r="E2086" s="19"/>
      <c r="F2086" s="13">
        <f>IF(B2086="","",IFERROR(INDEX(Leases!$B$2:$B$101,MATCH(B2086,Leases!$A$2:$A$101,0)),""))</f>
      </c>
      <c r="G2086" s="16">
        <f>IF(A2086="","",MONTH(A2086))</f>
      </c>
      <c r="H2086" s="22">
        <f>IF(A2086="",0,IF(YEAR(A2086)&lt;&gt;Properties!$C$5,0,N(D2086)*IFERROR(INDEX(Lists!$B$1:$B$7,MATCH(C2086,Lists!$A$1:$A$7,0)),0)))</f>
      </c>
      <c r="I2086" s="22">
        <f>IF(A2086="",0,IF(YEAR(A2086)&lt;&gt;Properties!$C$5,0,N(D2086)*IFERROR(INDEX(Lists!$C$1:$C$7,MATCH(C2086,Lists!$A$1:$A$7,0)),0)))</f>
      </c>
      <c r="J2086" s="22">
        <f>IF(A2086="",0,IF(YEAR(A2086)&lt;&gt;Properties!$C$5,0,N(D2086)*IFERROR(INDEX(Lists!$D$1:$D$7,MATCH(C2086,Lists!$A$1:$A$7,0)),0)))</f>
      </c>
    </row>
    <row r="2087" spans="1:10" x14ac:dyDescent="0.25">
      <c r="A2087" s="11"/>
      <c r="B2087" s="19"/>
      <c r="C2087" s="19"/>
      <c r="D2087" s="23"/>
      <c r="E2087" s="19"/>
      <c r="F2087" s="13">
        <f>IF(B2087="","",IFERROR(INDEX(Leases!$B$2:$B$101,MATCH(B2087,Leases!$A$2:$A$101,0)),""))</f>
      </c>
      <c r="G2087" s="16">
        <f>IF(A2087="","",MONTH(A2087))</f>
      </c>
      <c r="H2087" s="22">
        <f>IF(A2087="",0,IF(YEAR(A2087)&lt;&gt;Properties!$C$5,0,N(D2087)*IFERROR(INDEX(Lists!$B$1:$B$7,MATCH(C2087,Lists!$A$1:$A$7,0)),0)))</f>
      </c>
      <c r="I2087" s="22">
        <f>IF(A2087="",0,IF(YEAR(A2087)&lt;&gt;Properties!$C$5,0,N(D2087)*IFERROR(INDEX(Lists!$C$1:$C$7,MATCH(C2087,Lists!$A$1:$A$7,0)),0)))</f>
      </c>
      <c r="J2087" s="22">
        <f>IF(A2087="",0,IF(YEAR(A2087)&lt;&gt;Properties!$C$5,0,N(D2087)*IFERROR(INDEX(Lists!$D$1:$D$7,MATCH(C2087,Lists!$A$1:$A$7,0)),0)))</f>
      </c>
    </row>
    <row r="2088" spans="1:10" x14ac:dyDescent="0.25">
      <c r="A2088" s="11"/>
      <c r="B2088" s="19"/>
      <c r="C2088" s="19"/>
      <c r="D2088" s="23"/>
      <c r="E2088" s="19"/>
      <c r="F2088" s="13">
        <f>IF(B2088="","",IFERROR(INDEX(Leases!$B$2:$B$101,MATCH(B2088,Leases!$A$2:$A$101,0)),""))</f>
      </c>
      <c r="G2088" s="16">
        <f>IF(A2088="","",MONTH(A2088))</f>
      </c>
      <c r="H2088" s="22">
        <f>IF(A2088="",0,IF(YEAR(A2088)&lt;&gt;Properties!$C$5,0,N(D2088)*IFERROR(INDEX(Lists!$B$1:$B$7,MATCH(C2088,Lists!$A$1:$A$7,0)),0)))</f>
      </c>
      <c r="I2088" s="22">
        <f>IF(A2088="",0,IF(YEAR(A2088)&lt;&gt;Properties!$C$5,0,N(D2088)*IFERROR(INDEX(Lists!$C$1:$C$7,MATCH(C2088,Lists!$A$1:$A$7,0)),0)))</f>
      </c>
      <c r="J2088" s="22">
        <f>IF(A2088="",0,IF(YEAR(A2088)&lt;&gt;Properties!$C$5,0,N(D2088)*IFERROR(INDEX(Lists!$D$1:$D$7,MATCH(C2088,Lists!$A$1:$A$7,0)),0)))</f>
      </c>
    </row>
    <row r="2089" spans="1:10" x14ac:dyDescent="0.25">
      <c r="A2089" s="11"/>
      <c r="B2089" s="19"/>
      <c r="C2089" s="19"/>
      <c r="D2089" s="23"/>
      <c r="E2089" s="19"/>
      <c r="F2089" s="13">
        <f>IF(B2089="","",IFERROR(INDEX(Leases!$B$2:$B$101,MATCH(B2089,Leases!$A$2:$A$101,0)),""))</f>
      </c>
      <c r="G2089" s="16">
        <f>IF(A2089="","",MONTH(A2089))</f>
      </c>
      <c r="H2089" s="22">
        <f>IF(A2089="",0,IF(YEAR(A2089)&lt;&gt;Properties!$C$5,0,N(D2089)*IFERROR(INDEX(Lists!$B$1:$B$7,MATCH(C2089,Lists!$A$1:$A$7,0)),0)))</f>
      </c>
      <c r="I2089" s="22">
        <f>IF(A2089="",0,IF(YEAR(A2089)&lt;&gt;Properties!$C$5,0,N(D2089)*IFERROR(INDEX(Lists!$C$1:$C$7,MATCH(C2089,Lists!$A$1:$A$7,0)),0)))</f>
      </c>
      <c r="J2089" s="22">
        <f>IF(A2089="",0,IF(YEAR(A2089)&lt;&gt;Properties!$C$5,0,N(D2089)*IFERROR(INDEX(Lists!$D$1:$D$7,MATCH(C2089,Lists!$A$1:$A$7,0)),0)))</f>
      </c>
    </row>
    <row r="2090" spans="1:10" x14ac:dyDescent="0.25">
      <c r="A2090" s="11"/>
      <c r="B2090" s="19"/>
      <c r="C2090" s="19"/>
      <c r="D2090" s="23"/>
      <c r="E2090" s="19"/>
      <c r="F2090" s="13">
        <f>IF(B2090="","",IFERROR(INDEX(Leases!$B$2:$B$101,MATCH(B2090,Leases!$A$2:$A$101,0)),""))</f>
      </c>
      <c r="G2090" s="16">
        <f>IF(A2090="","",MONTH(A2090))</f>
      </c>
      <c r="H2090" s="22">
        <f>IF(A2090="",0,IF(YEAR(A2090)&lt;&gt;Properties!$C$5,0,N(D2090)*IFERROR(INDEX(Lists!$B$1:$B$7,MATCH(C2090,Lists!$A$1:$A$7,0)),0)))</f>
      </c>
      <c r="I2090" s="22">
        <f>IF(A2090="",0,IF(YEAR(A2090)&lt;&gt;Properties!$C$5,0,N(D2090)*IFERROR(INDEX(Lists!$C$1:$C$7,MATCH(C2090,Lists!$A$1:$A$7,0)),0)))</f>
      </c>
      <c r="J2090" s="22">
        <f>IF(A2090="",0,IF(YEAR(A2090)&lt;&gt;Properties!$C$5,0,N(D2090)*IFERROR(INDEX(Lists!$D$1:$D$7,MATCH(C2090,Lists!$A$1:$A$7,0)),0)))</f>
      </c>
    </row>
    <row r="2091" spans="1:10" x14ac:dyDescent="0.25">
      <c r="A2091" s="11"/>
      <c r="B2091" s="19"/>
      <c r="C2091" s="19"/>
      <c r="D2091" s="23"/>
      <c r="E2091" s="19"/>
      <c r="F2091" s="13">
        <f>IF(B2091="","",IFERROR(INDEX(Leases!$B$2:$B$101,MATCH(B2091,Leases!$A$2:$A$101,0)),""))</f>
      </c>
      <c r="G2091" s="16">
        <f>IF(A2091="","",MONTH(A2091))</f>
      </c>
      <c r="H2091" s="22">
        <f>IF(A2091="",0,IF(YEAR(A2091)&lt;&gt;Properties!$C$5,0,N(D2091)*IFERROR(INDEX(Lists!$B$1:$B$7,MATCH(C2091,Lists!$A$1:$A$7,0)),0)))</f>
      </c>
      <c r="I2091" s="22">
        <f>IF(A2091="",0,IF(YEAR(A2091)&lt;&gt;Properties!$C$5,0,N(D2091)*IFERROR(INDEX(Lists!$C$1:$C$7,MATCH(C2091,Lists!$A$1:$A$7,0)),0)))</f>
      </c>
      <c r="J2091" s="22">
        <f>IF(A2091="",0,IF(YEAR(A2091)&lt;&gt;Properties!$C$5,0,N(D2091)*IFERROR(INDEX(Lists!$D$1:$D$7,MATCH(C2091,Lists!$A$1:$A$7,0)),0)))</f>
      </c>
    </row>
    <row r="2092" spans="1:10" x14ac:dyDescent="0.25">
      <c r="A2092" s="11"/>
      <c r="B2092" s="19"/>
      <c r="C2092" s="19"/>
      <c r="D2092" s="23"/>
      <c r="E2092" s="19"/>
      <c r="F2092" s="13">
        <f>IF(B2092="","",IFERROR(INDEX(Leases!$B$2:$B$101,MATCH(B2092,Leases!$A$2:$A$101,0)),""))</f>
      </c>
      <c r="G2092" s="16">
        <f>IF(A2092="","",MONTH(A2092))</f>
      </c>
      <c r="H2092" s="22">
        <f>IF(A2092="",0,IF(YEAR(A2092)&lt;&gt;Properties!$C$5,0,N(D2092)*IFERROR(INDEX(Lists!$B$1:$B$7,MATCH(C2092,Lists!$A$1:$A$7,0)),0)))</f>
      </c>
      <c r="I2092" s="22">
        <f>IF(A2092="",0,IF(YEAR(A2092)&lt;&gt;Properties!$C$5,0,N(D2092)*IFERROR(INDEX(Lists!$C$1:$C$7,MATCH(C2092,Lists!$A$1:$A$7,0)),0)))</f>
      </c>
      <c r="J2092" s="22">
        <f>IF(A2092="",0,IF(YEAR(A2092)&lt;&gt;Properties!$C$5,0,N(D2092)*IFERROR(INDEX(Lists!$D$1:$D$7,MATCH(C2092,Lists!$A$1:$A$7,0)),0)))</f>
      </c>
    </row>
    <row r="2093" spans="1:10" x14ac:dyDescent="0.25">
      <c r="A2093" s="11"/>
      <c r="B2093" s="19"/>
      <c r="C2093" s="19"/>
      <c r="D2093" s="23"/>
      <c r="E2093" s="19"/>
      <c r="F2093" s="13">
        <f>IF(B2093="","",IFERROR(INDEX(Leases!$B$2:$B$101,MATCH(B2093,Leases!$A$2:$A$101,0)),""))</f>
      </c>
      <c r="G2093" s="16">
        <f>IF(A2093="","",MONTH(A2093))</f>
      </c>
      <c r="H2093" s="22">
        <f>IF(A2093="",0,IF(YEAR(A2093)&lt;&gt;Properties!$C$5,0,N(D2093)*IFERROR(INDEX(Lists!$B$1:$B$7,MATCH(C2093,Lists!$A$1:$A$7,0)),0)))</f>
      </c>
      <c r="I2093" s="22">
        <f>IF(A2093="",0,IF(YEAR(A2093)&lt;&gt;Properties!$C$5,0,N(D2093)*IFERROR(INDEX(Lists!$C$1:$C$7,MATCH(C2093,Lists!$A$1:$A$7,0)),0)))</f>
      </c>
      <c r="J2093" s="22">
        <f>IF(A2093="",0,IF(YEAR(A2093)&lt;&gt;Properties!$C$5,0,N(D2093)*IFERROR(INDEX(Lists!$D$1:$D$7,MATCH(C2093,Lists!$A$1:$A$7,0)),0)))</f>
      </c>
    </row>
    <row r="2094" spans="1:10" x14ac:dyDescent="0.25">
      <c r="A2094" s="11"/>
      <c r="B2094" s="19"/>
      <c r="C2094" s="19"/>
      <c r="D2094" s="23"/>
      <c r="E2094" s="19"/>
      <c r="F2094" s="13">
        <f>IF(B2094="","",IFERROR(INDEX(Leases!$B$2:$B$101,MATCH(B2094,Leases!$A$2:$A$101,0)),""))</f>
      </c>
      <c r="G2094" s="16">
        <f>IF(A2094="","",MONTH(A2094))</f>
      </c>
      <c r="H2094" s="22">
        <f>IF(A2094="",0,IF(YEAR(A2094)&lt;&gt;Properties!$C$5,0,N(D2094)*IFERROR(INDEX(Lists!$B$1:$B$7,MATCH(C2094,Lists!$A$1:$A$7,0)),0)))</f>
      </c>
      <c r="I2094" s="22">
        <f>IF(A2094="",0,IF(YEAR(A2094)&lt;&gt;Properties!$C$5,0,N(D2094)*IFERROR(INDEX(Lists!$C$1:$C$7,MATCH(C2094,Lists!$A$1:$A$7,0)),0)))</f>
      </c>
      <c r="J2094" s="22">
        <f>IF(A2094="",0,IF(YEAR(A2094)&lt;&gt;Properties!$C$5,0,N(D2094)*IFERROR(INDEX(Lists!$D$1:$D$7,MATCH(C2094,Lists!$A$1:$A$7,0)),0)))</f>
      </c>
    </row>
    <row r="2095" spans="1:10" x14ac:dyDescent="0.25">
      <c r="A2095" s="11"/>
      <c r="B2095" s="19"/>
      <c r="C2095" s="19"/>
      <c r="D2095" s="23"/>
      <c r="E2095" s="19"/>
      <c r="F2095" s="13">
        <f>IF(B2095="","",IFERROR(INDEX(Leases!$B$2:$B$101,MATCH(B2095,Leases!$A$2:$A$101,0)),""))</f>
      </c>
      <c r="G2095" s="16">
        <f>IF(A2095="","",MONTH(A2095))</f>
      </c>
      <c r="H2095" s="22">
        <f>IF(A2095="",0,IF(YEAR(A2095)&lt;&gt;Properties!$C$5,0,N(D2095)*IFERROR(INDEX(Lists!$B$1:$B$7,MATCH(C2095,Lists!$A$1:$A$7,0)),0)))</f>
      </c>
      <c r="I2095" s="22">
        <f>IF(A2095="",0,IF(YEAR(A2095)&lt;&gt;Properties!$C$5,0,N(D2095)*IFERROR(INDEX(Lists!$C$1:$C$7,MATCH(C2095,Lists!$A$1:$A$7,0)),0)))</f>
      </c>
      <c r="J2095" s="22">
        <f>IF(A2095="",0,IF(YEAR(A2095)&lt;&gt;Properties!$C$5,0,N(D2095)*IFERROR(INDEX(Lists!$D$1:$D$7,MATCH(C2095,Lists!$A$1:$A$7,0)),0)))</f>
      </c>
    </row>
    <row r="2096" spans="1:10" x14ac:dyDescent="0.25">
      <c r="A2096" s="11"/>
      <c r="B2096" s="19"/>
      <c r="C2096" s="19"/>
      <c r="D2096" s="23"/>
      <c r="E2096" s="19"/>
      <c r="F2096" s="13">
        <f>IF(B2096="","",IFERROR(INDEX(Leases!$B$2:$B$101,MATCH(B2096,Leases!$A$2:$A$101,0)),""))</f>
      </c>
      <c r="G2096" s="16">
        <f>IF(A2096="","",MONTH(A2096))</f>
      </c>
      <c r="H2096" s="22">
        <f>IF(A2096="",0,IF(YEAR(A2096)&lt;&gt;Properties!$C$5,0,N(D2096)*IFERROR(INDEX(Lists!$B$1:$B$7,MATCH(C2096,Lists!$A$1:$A$7,0)),0)))</f>
      </c>
      <c r="I2096" s="22">
        <f>IF(A2096="",0,IF(YEAR(A2096)&lt;&gt;Properties!$C$5,0,N(D2096)*IFERROR(INDEX(Lists!$C$1:$C$7,MATCH(C2096,Lists!$A$1:$A$7,0)),0)))</f>
      </c>
      <c r="J2096" s="22">
        <f>IF(A2096="",0,IF(YEAR(A2096)&lt;&gt;Properties!$C$5,0,N(D2096)*IFERROR(INDEX(Lists!$D$1:$D$7,MATCH(C2096,Lists!$A$1:$A$7,0)),0)))</f>
      </c>
    </row>
    <row r="2097" spans="1:10" x14ac:dyDescent="0.25">
      <c r="A2097" s="11"/>
      <c r="B2097" s="19"/>
      <c r="C2097" s="19"/>
      <c r="D2097" s="23"/>
      <c r="E2097" s="19"/>
      <c r="F2097" s="13">
        <f>IF(B2097="","",IFERROR(INDEX(Leases!$B$2:$B$101,MATCH(B2097,Leases!$A$2:$A$101,0)),""))</f>
      </c>
      <c r="G2097" s="16">
        <f>IF(A2097="","",MONTH(A2097))</f>
      </c>
      <c r="H2097" s="22">
        <f>IF(A2097="",0,IF(YEAR(A2097)&lt;&gt;Properties!$C$5,0,N(D2097)*IFERROR(INDEX(Lists!$B$1:$B$7,MATCH(C2097,Lists!$A$1:$A$7,0)),0)))</f>
      </c>
      <c r="I2097" s="22">
        <f>IF(A2097="",0,IF(YEAR(A2097)&lt;&gt;Properties!$C$5,0,N(D2097)*IFERROR(INDEX(Lists!$C$1:$C$7,MATCH(C2097,Lists!$A$1:$A$7,0)),0)))</f>
      </c>
      <c r="J2097" s="22">
        <f>IF(A2097="",0,IF(YEAR(A2097)&lt;&gt;Properties!$C$5,0,N(D2097)*IFERROR(INDEX(Lists!$D$1:$D$7,MATCH(C2097,Lists!$A$1:$A$7,0)),0)))</f>
      </c>
    </row>
    <row r="2098" spans="1:10" x14ac:dyDescent="0.25">
      <c r="A2098" s="11"/>
      <c r="B2098" s="19"/>
      <c r="C2098" s="19"/>
      <c r="D2098" s="23"/>
      <c r="E2098" s="19"/>
      <c r="F2098" s="13">
        <f>IF(B2098="","",IFERROR(INDEX(Leases!$B$2:$B$101,MATCH(B2098,Leases!$A$2:$A$101,0)),""))</f>
      </c>
      <c r="G2098" s="16">
        <f>IF(A2098="","",MONTH(A2098))</f>
      </c>
      <c r="H2098" s="22">
        <f>IF(A2098="",0,IF(YEAR(A2098)&lt;&gt;Properties!$C$5,0,N(D2098)*IFERROR(INDEX(Lists!$B$1:$B$7,MATCH(C2098,Lists!$A$1:$A$7,0)),0)))</f>
      </c>
      <c r="I2098" s="22">
        <f>IF(A2098="",0,IF(YEAR(A2098)&lt;&gt;Properties!$C$5,0,N(D2098)*IFERROR(INDEX(Lists!$C$1:$C$7,MATCH(C2098,Lists!$A$1:$A$7,0)),0)))</f>
      </c>
      <c r="J2098" s="22">
        <f>IF(A2098="",0,IF(YEAR(A2098)&lt;&gt;Properties!$C$5,0,N(D2098)*IFERROR(INDEX(Lists!$D$1:$D$7,MATCH(C2098,Lists!$A$1:$A$7,0)),0)))</f>
      </c>
    </row>
    <row r="2099" spans="1:10" x14ac:dyDescent="0.25">
      <c r="A2099" s="11"/>
      <c r="B2099" s="19"/>
      <c r="C2099" s="19"/>
      <c r="D2099" s="23"/>
      <c r="E2099" s="19"/>
      <c r="F2099" s="13">
        <f>IF(B2099="","",IFERROR(INDEX(Leases!$B$2:$B$101,MATCH(B2099,Leases!$A$2:$A$101,0)),""))</f>
      </c>
      <c r="G2099" s="16">
        <f>IF(A2099="","",MONTH(A2099))</f>
      </c>
      <c r="H2099" s="22">
        <f>IF(A2099="",0,IF(YEAR(A2099)&lt;&gt;Properties!$C$5,0,N(D2099)*IFERROR(INDEX(Lists!$B$1:$B$7,MATCH(C2099,Lists!$A$1:$A$7,0)),0)))</f>
      </c>
      <c r="I2099" s="22">
        <f>IF(A2099="",0,IF(YEAR(A2099)&lt;&gt;Properties!$C$5,0,N(D2099)*IFERROR(INDEX(Lists!$C$1:$C$7,MATCH(C2099,Lists!$A$1:$A$7,0)),0)))</f>
      </c>
      <c r="J2099" s="22">
        <f>IF(A2099="",0,IF(YEAR(A2099)&lt;&gt;Properties!$C$5,0,N(D2099)*IFERROR(INDEX(Lists!$D$1:$D$7,MATCH(C2099,Lists!$A$1:$A$7,0)),0)))</f>
      </c>
    </row>
    <row r="2100" spans="1:10" x14ac:dyDescent="0.25">
      <c r="A2100" s="11"/>
      <c r="B2100" s="19"/>
      <c r="C2100" s="19"/>
      <c r="D2100" s="23"/>
      <c r="E2100" s="19"/>
      <c r="F2100" s="13">
        <f>IF(B2100="","",IFERROR(INDEX(Leases!$B$2:$B$101,MATCH(B2100,Leases!$A$2:$A$101,0)),""))</f>
      </c>
      <c r="G2100" s="16">
        <f>IF(A2100="","",MONTH(A2100))</f>
      </c>
      <c r="H2100" s="22">
        <f>IF(A2100="",0,IF(YEAR(A2100)&lt;&gt;Properties!$C$5,0,N(D2100)*IFERROR(INDEX(Lists!$B$1:$B$7,MATCH(C2100,Lists!$A$1:$A$7,0)),0)))</f>
      </c>
      <c r="I2100" s="22">
        <f>IF(A2100="",0,IF(YEAR(A2100)&lt;&gt;Properties!$C$5,0,N(D2100)*IFERROR(INDEX(Lists!$C$1:$C$7,MATCH(C2100,Lists!$A$1:$A$7,0)),0)))</f>
      </c>
      <c r="J2100" s="22">
        <f>IF(A2100="",0,IF(YEAR(A2100)&lt;&gt;Properties!$C$5,0,N(D2100)*IFERROR(INDEX(Lists!$D$1:$D$7,MATCH(C2100,Lists!$A$1:$A$7,0)),0)))</f>
      </c>
    </row>
    <row r="2101" spans="1:10" x14ac:dyDescent="0.25">
      <c r="A2101" s="11"/>
      <c r="B2101" s="19"/>
      <c r="C2101" s="19"/>
      <c r="D2101" s="23"/>
      <c r="E2101" s="19"/>
      <c r="F2101" s="13">
        <f>IF(B2101="","",IFERROR(INDEX(Leases!$B$2:$B$101,MATCH(B2101,Leases!$A$2:$A$101,0)),""))</f>
      </c>
      <c r="G2101" s="16">
        <f>IF(A2101="","",MONTH(A2101))</f>
      </c>
      <c r="H2101" s="22">
        <f>IF(A2101="",0,IF(YEAR(A2101)&lt;&gt;Properties!$C$5,0,N(D2101)*IFERROR(INDEX(Lists!$B$1:$B$7,MATCH(C2101,Lists!$A$1:$A$7,0)),0)))</f>
      </c>
      <c r="I2101" s="22">
        <f>IF(A2101="",0,IF(YEAR(A2101)&lt;&gt;Properties!$C$5,0,N(D2101)*IFERROR(INDEX(Lists!$C$1:$C$7,MATCH(C2101,Lists!$A$1:$A$7,0)),0)))</f>
      </c>
      <c r="J2101" s="22">
        <f>IF(A2101="",0,IF(YEAR(A2101)&lt;&gt;Properties!$C$5,0,N(D2101)*IFERROR(INDEX(Lists!$D$1:$D$7,MATCH(C2101,Lists!$A$1:$A$7,0)),0)))</f>
      </c>
    </row>
    <row r="2102" spans="1:10" x14ac:dyDescent="0.25">
      <c r="A2102" s="11"/>
      <c r="B2102" s="19"/>
      <c r="C2102" s="19"/>
      <c r="D2102" s="23"/>
      <c r="E2102" s="19"/>
      <c r="F2102" s="13">
        <f>IF(B2102="","",IFERROR(INDEX(Leases!$B$2:$B$101,MATCH(B2102,Leases!$A$2:$A$101,0)),""))</f>
      </c>
      <c r="G2102" s="16">
        <f>IF(A2102="","",MONTH(A2102))</f>
      </c>
      <c r="H2102" s="22">
        <f>IF(A2102="",0,IF(YEAR(A2102)&lt;&gt;Properties!$C$5,0,N(D2102)*IFERROR(INDEX(Lists!$B$1:$B$7,MATCH(C2102,Lists!$A$1:$A$7,0)),0)))</f>
      </c>
      <c r="I2102" s="22">
        <f>IF(A2102="",0,IF(YEAR(A2102)&lt;&gt;Properties!$C$5,0,N(D2102)*IFERROR(INDEX(Lists!$C$1:$C$7,MATCH(C2102,Lists!$A$1:$A$7,0)),0)))</f>
      </c>
      <c r="J2102" s="22">
        <f>IF(A2102="",0,IF(YEAR(A2102)&lt;&gt;Properties!$C$5,0,N(D2102)*IFERROR(INDEX(Lists!$D$1:$D$7,MATCH(C2102,Lists!$A$1:$A$7,0)),0)))</f>
      </c>
    </row>
    <row r="2103" spans="1:10" x14ac:dyDescent="0.25">
      <c r="A2103" s="11"/>
      <c r="B2103" s="19"/>
      <c r="C2103" s="19"/>
      <c r="D2103" s="23"/>
      <c r="E2103" s="19"/>
      <c r="F2103" s="13">
        <f>IF(B2103="","",IFERROR(INDEX(Leases!$B$2:$B$101,MATCH(B2103,Leases!$A$2:$A$101,0)),""))</f>
      </c>
      <c r="G2103" s="16">
        <f>IF(A2103="","",MONTH(A2103))</f>
      </c>
      <c r="H2103" s="22">
        <f>IF(A2103="",0,IF(YEAR(A2103)&lt;&gt;Properties!$C$5,0,N(D2103)*IFERROR(INDEX(Lists!$B$1:$B$7,MATCH(C2103,Lists!$A$1:$A$7,0)),0)))</f>
      </c>
      <c r="I2103" s="22">
        <f>IF(A2103="",0,IF(YEAR(A2103)&lt;&gt;Properties!$C$5,0,N(D2103)*IFERROR(INDEX(Lists!$C$1:$C$7,MATCH(C2103,Lists!$A$1:$A$7,0)),0)))</f>
      </c>
      <c r="J2103" s="22">
        <f>IF(A2103="",0,IF(YEAR(A2103)&lt;&gt;Properties!$C$5,0,N(D2103)*IFERROR(INDEX(Lists!$D$1:$D$7,MATCH(C2103,Lists!$A$1:$A$7,0)),0)))</f>
      </c>
    </row>
    <row r="2104" spans="1:10" x14ac:dyDescent="0.25">
      <c r="A2104" s="11"/>
      <c r="B2104" s="19"/>
      <c r="C2104" s="19"/>
      <c r="D2104" s="23"/>
      <c r="E2104" s="19"/>
      <c r="F2104" s="13">
        <f>IF(B2104="","",IFERROR(INDEX(Leases!$B$2:$B$101,MATCH(B2104,Leases!$A$2:$A$101,0)),""))</f>
      </c>
      <c r="G2104" s="16">
        <f>IF(A2104="","",MONTH(A2104))</f>
      </c>
      <c r="H2104" s="22">
        <f>IF(A2104="",0,IF(YEAR(A2104)&lt;&gt;Properties!$C$5,0,N(D2104)*IFERROR(INDEX(Lists!$B$1:$B$7,MATCH(C2104,Lists!$A$1:$A$7,0)),0)))</f>
      </c>
      <c r="I2104" s="22">
        <f>IF(A2104="",0,IF(YEAR(A2104)&lt;&gt;Properties!$C$5,0,N(D2104)*IFERROR(INDEX(Lists!$C$1:$C$7,MATCH(C2104,Lists!$A$1:$A$7,0)),0)))</f>
      </c>
      <c r="J2104" s="22">
        <f>IF(A2104="",0,IF(YEAR(A2104)&lt;&gt;Properties!$C$5,0,N(D2104)*IFERROR(INDEX(Lists!$D$1:$D$7,MATCH(C2104,Lists!$A$1:$A$7,0)),0)))</f>
      </c>
    </row>
    <row r="2105" spans="1:10" x14ac:dyDescent="0.25">
      <c r="A2105" s="11"/>
      <c r="B2105" s="19"/>
      <c r="C2105" s="19"/>
      <c r="D2105" s="23"/>
      <c r="E2105" s="19"/>
      <c r="F2105" s="13">
        <f>IF(B2105="","",IFERROR(INDEX(Leases!$B$2:$B$101,MATCH(B2105,Leases!$A$2:$A$101,0)),""))</f>
      </c>
      <c r="G2105" s="16">
        <f>IF(A2105="","",MONTH(A2105))</f>
      </c>
      <c r="H2105" s="22">
        <f>IF(A2105="",0,IF(YEAR(A2105)&lt;&gt;Properties!$C$5,0,N(D2105)*IFERROR(INDEX(Lists!$B$1:$B$7,MATCH(C2105,Lists!$A$1:$A$7,0)),0)))</f>
      </c>
      <c r="I2105" s="22">
        <f>IF(A2105="",0,IF(YEAR(A2105)&lt;&gt;Properties!$C$5,0,N(D2105)*IFERROR(INDEX(Lists!$C$1:$C$7,MATCH(C2105,Lists!$A$1:$A$7,0)),0)))</f>
      </c>
      <c r="J2105" s="22">
        <f>IF(A2105="",0,IF(YEAR(A2105)&lt;&gt;Properties!$C$5,0,N(D2105)*IFERROR(INDEX(Lists!$D$1:$D$7,MATCH(C2105,Lists!$A$1:$A$7,0)),0)))</f>
      </c>
    </row>
    <row r="2106" spans="1:10" x14ac:dyDescent="0.25">
      <c r="A2106" s="11"/>
      <c r="B2106" s="19"/>
      <c r="C2106" s="19"/>
      <c r="D2106" s="23"/>
      <c r="E2106" s="19"/>
      <c r="F2106" s="13">
        <f>IF(B2106="","",IFERROR(INDEX(Leases!$B$2:$B$101,MATCH(B2106,Leases!$A$2:$A$101,0)),""))</f>
      </c>
      <c r="G2106" s="16">
        <f>IF(A2106="","",MONTH(A2106))</f>
      </c>
      <c r="H2106" s="22">
        <f>IF(A2106="",0,IF(YEAR(A2106)&lt;&gt;Properties!$C$5,0,N(D2106)*IFERROR(INDEX(Lists!$B$1:$B$7,MATCH(C2106,Lists!$A$1:$A$7,0)),0)))</f>
      </c>
      <c r="I2106" s="22">
        <f>IF(A2106="",0,IF(YEAR(A2106)&lt;&gt;Properties!$C$5,0,N(D2106)*IFERROR(INDEX(Lists!$C$1:$C$7,MATCH(C2106,Lists!$A$1:$A$7,0)),0)))</f>
      </c>
      <c r="J2106" s="22">
        <f>IF(A2106="",0,IF(YEAR(A2106)&lt;&gt;Properties!$C$5,0,N(D2106)*IFERROR(INDEX(Lists!$D$1:$D$7,MATCH(C2106,Lists!$A$1:$A$7,0)),0)))</f>
      </c>
    </row>
    <row r="2107" spans="1:10" x14ac:dyDescent="0.25">
      <c r="A2107" s="11"/>
      <c r="B2107" s="19"/>
      <c r="C2107" s="19"/>
      <c r="D2107" s="23"/>
      <c r="E2107" s="19"/>
      <c r="F2107" s="13">
        <f>IF(B2107="","",IFERROR(INDEX(Leases!$B$2:$B$101,MATCH(B2107,Leases!$A$2:$A$101,0)),""))</f>
      </c>
      <c r="G2107" s="16">
        <f>IF(A2107="","",MONTH(A2107))</f>
      </c>
      <c r="H2107" s="22">
        <f>IF(A2107="",0,IF(YEAR(A2107)&lt;&gt;Properties!$C$5,0,N(D2107)*IFERROR(INDEX(Lists!$B$1:$B$7,MATCH(C2107,Lists!$A$1:$A$7,0)),0)))</f>
      </c>
      <c r="I2107" s="22">
        <f>IF(A2107="",0,IF(YEAR(A2107)&lt;&gt;Properties!$C$5,0,N(D2107)*IFERROR(INDEX(Lists!$C$1:$C$7,MATCH(C2107,Lists!$A$1:$A$7,0)),0)))</f>
      </c>
      <c r="J2107" s="22">
        <f>IF(A2107="",0,IF(YEAR(A2107)&lt;&gt;Properties!$C$5,0,N(D2107)*IFERROR(INDEX(Lists!$D$1:$D$7,MATCH(C2107,Lists!$A$1:$A$7,0)),0)))</f>
      </c>
    </row>
    <row r="2108" spans="1:10" x14ac:dyDescent="0.25">
      <c r="A2108" s="11"/>
      <c r="B2108" s="19"/>
      <c r="C2108" s="19"/>
      <c r="D2108" s="23"/>
      <c r="E2108" s="19"/>
      <c r="F2108" s="13">
        <f>IF(B2108="","",IFERROR(INDEX(Leases!$B$2:$B$101,MATCH(B2108,Leases!$A$2:$A$101,0)),""))</f>
      </c>
      <c r="G2108" s="16">
        <f>IF(A2108="","",MONTH(A2108))</f>
      </c>
      <c r="H2108" s="22">
        <f>IF(A2108="",0,IF(YEAR(A2108)&lt;&gt;Properties!$C$5,0,N(D2108)*IFERROR(INDEX(Lists!$B$1:$B$7,MATCH(C2108,Lists!$A$1:$A$7,0)),0)))</f>
      </c>
      <c r="I2108" s="22">
        <f>IF(A2108="",0,IF(YEAR(A2108)&lt;&gt;Properties!$C$5,0,N(D2108)*IFERROR(INDEX(Lists!$C$1:$C$7,MATCH(C2108,Lists!$A$1:$A$7,0)),0)))</f>
      </c>
      <c r="J2108" s="22">
        <f>IF(A2108="",0,IF(YEAR(A2108)&lt;&gt;Properties!$C$5,0,N(D2108)*IFERROR(INDEX(Lists!$D$1:$D$7,MATCH(C2108,Lists!$A$1:$A$7,0)),0)))</f>
      </c>
    </row>
    <row r="2109" spans="1:10" x14ac:dyDescent="0.25">
      <c r="A2109" s="11"/>
      <c r="B2109" s="19"/>
      <c r="C2109" s="19"/>
      <c r="D2109" s="23"/>
      <c r="E2109" s="19"/>
      <c r="F2109" s="13">
        <f>IF(B2109="","",IFERROR(INDEX(Leases!$B$2:$B$101,MATCH(B2109,Leases!$A$2:$A$101,0)),""))</f>
      </c>
      <c r="G2109" s="16">
        <f>IF(A2109="","",MONTH(A2109))</f>
      </c>
      <c r="H2109" s="22">
        <f>IF(A2109="",0,IF(YEAR(A2109)&lt;&gt;Properties!$C$5,0,N(D2109)*IFERROR(INDEX(Lists!$B$1:$B$7,MATCH(C2109,Lists!$A$1:$A$7,0)),0)))</f>
      </c>
      <c r="I2109" s="22">
        <f>IF(A2109="",0,IF(YEAR(A2109)&lt;&gt;Properties!$C$5,0,N(D2109)*IFERROR(INDEX(Lists!$C$1:$C$7,MATCH(C2109,Lists!$A$1:$A$7,0)),0)))</f>
      </c>
      <c r="J2109" s="22">
        <f>IF(A2109="",0,IF(YEAR(A2109)&lt;&gt;Properties!$C$5,0,N(D2109)*IFERROR(INDEX(Lists!$D$1:$D$7,MATCH(C2109,Lists!$A$1:$A$7,0)),0)))</f>
      </c>
    </row>
    <row r="2110" spans="1:10" x14ac:dyDescent="0.25">
      <c r="A2110" s="11"/>
      <c r="B2110" s="19"/>
      <c r="C2110" s="19"/>
      <c r="D2110" s="23"/>
      <c r="E2110" s="19"/>
      <c r="F2110" s="13">
        <f>IF(B2110="","",IFERROR(INDEX(Leases!$B$2:$B$101,MATCH(B2110,Leases!$A$2:$A$101,0)),""))</f>
      </c>
      <c r="G2110" s="16">
        <f>IF(A2110="","",MONTH(A2110))</f>
      </c>
      <c r="H2110" s="22">
        <f>IF(A2110="",0,IF(YEAR(A2110)&lt;&gt;Properties!$C$5,0,N(D2110)*IFERROR(INDEX(Lists!$B$1:$B$7,MATCH(C2110,Lists!$A$1:$A$7,0)),0)))</f>
      </c>
      <c r="I2110" s="22">
        <f>IF(A2110="",0,IF(YEAR(A2110)&lt;&gt;Properties!$C$5,0,N(D2110)*IFERROR(INDEX(Lists!$C$1:$C$7,MATCH(C2110,Lists!$A$1:$A$7,0)),0)))</f>
      </c>
      <c r="J2110" s="22">
        <f>IF(A2110="",0,IF(YEAR(A2110)&lt;&gt;Properties!$C$5,0,N(D2110)*IFERROR(INDEX(Lists!$D$1:$D$7,MATCH(C2110,Lists!$A$1:$A$7,0)),0)))</f>
      </c>
    </row>
    <row r="2111" spans="1:10" x14ac:dyDescent="0.25">
      <c r="A2111" s="11"/>
      <c r="B2111" s="19"/>
      <c r="C2111" s="19"/>
      <c r="D2111" s="23"/>
      <c r="E2111" s="19"/>
      <c r="F2111" s="13">
        <f>IF(B2111="","",IFERROR(INDEX(Leases!$B$2:$B$101,MATCH(B2111,Leases!$A$2:$A$101,0)),""))</f>
      </c>
      <c r="G2111" s="16">
        <f>IF(A2111="","",MONTH(A2111))</f>
      </c>
      <c r="H2111" s="22">
        <f>IF(A2111="",0,IF(YEAR(A2111)&lt;&gt;Properties!$C$5,0,N(D2111)*IFERROR(INDEX(Lists!$B$1:$B$7,MATCH(C2111,Lists!$A$1:$A$7,0)),0)))</f>
      </c>
      <c r="I2111" s="22">
        <f>IF(A2111="",0,IF(YEAR(A2111)&lt;&gt;Properties!$C$5,0,N(D2111)*IFERROR(INDEX(Lists!$C$1:$C$7,MATCH(C2111,Lists!$A$1:$A$7,0)),0)))</f>
      </c>
      <c r="J2111" s="22">
        <f>IF(A2111="",0,IF(YEAR(A2111)&lt;&gt;Properties!$C$5,0,N(D2111)*IFERROR(INDEX(Lists!$D$1:$D$7,MATCH(C2111,Lists!$A$1:$A$7,0)),0)))</f>
      </c>
    </row>
    <row r="2112" spans="1:10" x14ac:dyDescent="0.25">
      <c r="A2112" s="11"/>
      <c r="B2112" s="19"/>
      <c r="C2112" s="19"/>
      <c r="D2112" s="23"/>
      <c r="E2112" s="19"/>
      <c r="F2112" s="13">
        <f>IF(B2112="","",IFERROR(INDEX(Leases!$B$2:$B$101,MATCH(B2112,Leases!$A$2:$A$101,0)),""))</f>
      </c>
      <c r="G2112" s="16">
        <f>IF(A2112="","",MONTH(A2112))</f>
      </c>
      <c r="H2112" s="22">
        <f>IF(A2112="",0,IF(YEAR(A2112)&lt;&gt;Properties!$C$5,0,N(D2112)*IFERROR(INDEX(Lists!$B$1:$B$7,MATCH(C2112,Lists!$A$1:$A$7,0)),0)))</f>
      </c>
      <c r="I2112" s="22">
        <f>IF(A2112="",0,IF(YEAR(A2112)&lt;&gt;Properties!$C$5,0,N(D2112)*IFERROR(INDEX(Lists!$C$1:$C$7,MATCH(C2112,Lists!$A$1:$A$7,0)),0)))</f>
      </c>
      <c r="J2112" s="22">
        <f>IF(A2112="",0,IF(YEAR(A2112)&lt;&gt;Properties!$C$5,0,N(D2112)*IFERROR(INDEX(Lists!$D$1:$D$7,MATCH(C2112,Lists!$A$1:$A$7,0)),0)))</f>
      </c>
    </row>
    <row r="2113" spans="1:10" x14ac:dyDescent="0.25">
      <c r="A2113" s="11"/>
      <c r="B2113" s="19"/>
      <c r="C2113" s="19"/>
      <c r="D2113" s="23"/>
      <c r="E2113" s="19"/>
      <c r="F2113" s="13">
        <f>IF(B2113="","",IFERROR(INDEX(Leases!$B$2:$B$101,MATCH(B2113,Leases!$A$2:$A$101,0)),""))</f>
      </c>
      <c r="G2113" s="16">
        <f>IF(A2113="","",MONTH(A2113))</f>
      </c>
      <c r="H2113" s="22">
        <f>IF(A2113="",0,IF(YEAR(A2113)&lt;&gt;Properties!$C$5,0,N(D2113)*IFERROR(INDEX(Lists!$B$1:$B$7,MATCH(C2113,Lists!$A$1:$A$7,0)),0)))</f>
      </c>
      <c r="I2113" s="22">
        <f>IF(A2113="",0,IF(YEAR(A2113)&lt;&gt;Properties!$C$5,0,N(D2113)*IFERROR(INDEX(Lists!$C$1:$C$7,MATCH(C2113,Lists!$A$1:$A$7,0)),0)))</f>
      </c>
      <c r="J2113" s="22">
        <f>IF(A2113="",0,IF(YEAR(A2113)&lt;&gt;Properties!$C$5,0,N(D2113)*IFERROR(INDEX(Lists!$D$1:$D$7,MATCH(C2113,Lists!$A$1:$A$7,0)),0)))</f>
      </c>
    </row>
    <row r="2114" spans="1:10" x14ac:dyDescent="0.25">
      <c r="A2114" s="11"/>
      <c r="B2114" s="19"/>
      <c r="C2114" s="19"/>
      <c r="D2114" s="23"/>
      <c r="E2114" s="19"/>
      <c r="F2114" s="13">
        <f>IF(B2114="","",IFERROR(INDEX(Leases!$B$2:$B$101,MATCH(B2114,Leases!$A$2:$A$101,0)),""))</f>
      </c>
      <c r="G2114" s="16">
        <f>IF(A2114="","",MONTH(A2114))</f>
      </c>
      <c r="H2114" s="22">
        <f>IF(A2114="",0,IF(YEAR(A2114)&lt;&gt;Properties!$C$5,0,N(D2114)*IFERROR(INDEX(Lists!$B$1:$B$7,MATCH(C2114,Lists!$A$1:$A$7,0)),0)))</f>
      </c>
      <c r="I2114" s="22">
        <f>IF(A2114="",0,IF(YEAR(A2114)&lt;&gt;Properties!$C$5,0,N(D2114)*IFERROR(INDEX(Lists!$C$1:$C$7,MATCH(C2114,Lists!$A$1:$A$7,0)),0)))</f>
      </c>
      <c r="J2114" s="22">
        <f>IF(A2114="",0,IF(YEAR(A2114)&lt;&gt;Properties!$C$5,0,N(D2114)*IFERROR(INDEX(Lists!$D$1:$D$7,MATCH(C2114,Lists!$A$1:$A$7,0)),0)))</f>
      </c>
    </row>
    <row r="2115" spans="1:10" x14ac:dyDescent="0.25">
      <c r="A2115" s="11"/>
      <c r="B2115" s="19"/>
      <c r="C2115" s="19"/>
      <c r="D2115" s="23"/>
      <c r="E2115" s="19"/>
      <c r="F2115" s="13">
        <f>IF(B2115="","",IFERROR(INDEX(Leases!$B$2:$B$101,MATCH(B2115,Leases!$A$2:$A$101,0)),""))</f>
      </c>
      <c r="G2115" s="16">
        <f>IF(A2115="","",MONTH(A2115))</f>
      </c>
      <c r="H2115" s="22">
        <f>IF(A2115="",0,IF(YEAR(A2115)&lt;&gt;Properties!$C$5,0,N(D2115)*IFERROR(INDEX(Lists!$B$1:$B$7,MATCH(C2115,Lists!$A$1:$A$7,0)),0)))</f>
      </c>
      <c r="I2115" s="22">
        <f>IF(A2115="",0,IF(YEAR(A2115)&lt;&gt;Properties!$C$5,0,N(D2115)*IFERROR(INDEX(Lists!$C$1:$C$7,MATCH(C2115,Lists!$A$1:$A$7,0)),0)))</f>
      </c>
      <c r="J2115" s="22">
        <f>IF(A2115="",0,IF(YEAR(A2115)&lt;&gt;Properties!$C$5,0,N(D2115)*IFERROR(INDEX(Lists!$D$1:$D$7,MATCH(C2115,Lists!$A$1:$A$7,0)),0)))</f>
      </c>
    </row>
    <row r="2116" spans="1:10" x14ac:dyDescent="0.25">
      <c r="A2116" s="11"/>
      <c r="B2116" s="19"/>
      <c r="C2116" s="19"/>
      <c r="D2116" s="23"/>
      <c r="E2116" s="19"/>
      <c r="F2116" s="13">
        <f>IF(B2116="","",IFERROR(INDEX(Leases!$B$2:$B$101,MATCH(B2116,Leases!$A$2:$A$101,0)),""))</f>
      </c>
      <c r="G2116" s="16">
        <f>IF(A2116="","",MONTH(A2116))</f>
      </c>
      <c r="H2116" s="22">
        <f>IF(A2116="",0,IF(YEAR(A2116)&lt;&gt;Properties!$C$5,0,N(D2116)*IFERROR(INDEX(Lists!$B$1:$B$7,MATCH(C2116,Lists!$A$1:$A$7,0)),0)))</f>
      </c>
      <c r="I2116" s="22">
        <f>IF(A2116="",0,IF(YEAR(A2116)&lt;&gt;Properties!$C$5,0,N(D2116)*IFERROR(INDEX(Lists!$C$1:$C$7,MATCH(C2116,Lists!$A$1:$A$7,0)),0)))</f>
      </c>
      <c r="J2116" s="22">
        <f>IF(A2116="",0,IF(YEAR(A2116)&lt;&gt;Properties!$C$5,0,N(D2116)*IFERROR(INDEX(Lists!$D$1:$D$7,MATCH(C2116,Lists!$A$1:$A$7,0)),0)))</f>
      </c>
    </row>
    <row r="2117" spans="1:10" x14ac:dyDescent="0.25">
      <c r="A2117" s="11"/>
      <c r="B2117" s="19"/>
      <c r="C2117" s="19"/>
      <c r="D2117" s="23"/>
      <c r="E2117" s="19"/>
      <c r="F2117" s="13">
        <f>IF(B2117="","",IFERROR(INDEX(Leases!$B$2:$B$101,MATCH(B2117,Leases!$A$2:$A$101,0)),""))</f>
      </c>
      <c r="G2117" s="16">
        <f>IF(A2117="","",MONTH(A2117))</f>
      </c>
      <c r="H2117" s="22">
        <f>IF(A2117="",0,IF(YEAR(A2117)&lt;&gt;Properties!$C$5,0,N(D2117)*IFERROR(INDEX(Lists!$B$1:$B$7,MATCH(C2117,Lists!$A$1:$A$7,0)),0)))</f>
      </c>
      <c r="I2117" s="22">
        <f>IF(A2117="",0,IF(YEAR(A2117)&lt;&gt;Properties!$C$5,0,N(D2117)*IFERROR(INDEX(Lists!$C$1:$C$7,MATCH(C2117,Lists!$A$1:$A$7,0)),0)))</f>
      </c>
      <c r="J2117" s="22">
        <f>IF(A2117="",0,IF(YEAR(A2117)&lt;&gt;Properties!$C$5,0,N(D2117)*IFERROR(INDEX(Lists!$D$1:$D$7,MATCH(C2117,Lists!$A$1:$A$7,0)),0)))</f>
      </c>
    </row>
    <row r="2118" spans="1:10" x14ac:dyDescent="0.25">
      <c r="A2118" s="11"/>
      <c r="B2118" s="19"/>
      <c r="C2118" s="19"/>
      <c r="D2118" s="23"/>
      <c r="E2118" s="19"/>
      <c r="F2118" s="13">
        <f>IF(B2118="","",IFERROR(INDEX(Leases!$B$2:$B$101,MATCH(B2118,Leases!$A$2:$A$101,0)),""))</f>
      </c>
      <c r="G2118" s="16">
        <f>IF(A2118="","",MONTH(A2118))</f>
      </c>
      <c r="H2118" s="22">
        <f>IF(A2118="",0,IF(YEAR(A2118)&lt;&gt;Properties!$C$5,0,N(D2118)*IFERROR(INDEX(Lists!$B$1:$B$7,MATCH(C2118,Lists!$A$1:$A$7,0)),0)))</f>
      </c>
      <c r="I2118" s="22">
        <f>IF(A2118="",0,IF(YEAR(A2118)&lt;&gt;Properties!$C$5,0,N(D2118)*IFERROR(INDEX(Lists!$C$1:$C$7,MATCH(C2118,Lists!$A$1:$A$7,0)),0)))</f>
      </c>
      <c r="J2118" s="22">
        <f>IF(A2118="",0,IF(YEAR(A2118)&lt;&gt;Properties!$C$5,0,N(D2118)*IFERROR(INDEX(Lists!$D$1:$D$7,MATCH(C2118,Lists!$A$1:$A$7,0)),0)))</f>
      </c>
    </row>
    <row r="2119" spans="1:10" x14ac:dyDescent="0.25">
      <c r="A2119" s="11"/>
      <c r="B2119" s="19"/>
      <c r="C2119" s="19"/>
      <c r="D2119" s="23"/>
      <c r="E2119" s="19"/>
      <c r="F2119" s="13">
        <f>IF(B2119="","",IFERROR(INDEX(Leases!$B$2:$B$101,MATCH(B2119,Leases!$A$2:$A$101,0)),""))</f>
      </c>
      <c r="G2119" s="16">
        <f>IF(A2119="","",MONTH(A2119))</f>
      </c>
      <c r="H2119" s="22">
        <f>IF(A2119="",0,IF(YEAR(A2119)&lt;&gt;Properties!$C$5,0,N(D2119)*IFERROR(INDEX(Lists!$B$1:$B$7,MATCH(C2119,Lists!$A$1:$A$7,0)),0)))</f>
      </c>
      <c r="I2119" s="22">
        <f>IF(A2119="",0,IF(YEAR(A2119)&lt;&gt;Properties!$C$5,0,N(D2119)*IFERROR(INDEX(Lists!$C$1:$C$7,MATCH(C2119,Lists!$A$1:$A$7,0)),0)))</f>
      </c>
      <c r="J2119" s="22">
        <f>IF(A2119="",0,IF(YEAR(A2119)&lt;&gt;Properties!$C$5,0,N(D2119)*IFERROR(INDEX(Lists!$D$1:$D$7,MATCH(C2119,Lists!$A$1:$A$7,0)),0)))</f>
      </c>
    </row>
    <row r="2120" spans="1:10" x14ac:dyDescent="0.25">
      <c r="A2120" s="11"/>
      <c r="B2120" s="19"/>
      <c r="C2120" s="19"/>
      <c r="D2120" s="23"/>
      <c r="E2120" s="19"/>
      <c r="F2120" s="13">
        <f>IF(B2120="","",IFERROR(INDEX(Leases!$B$2:$B$101,MATCH(B2120,Leases!$A$2:$A$101,0)),""))</f>
      </c>
      <c r="G2120" s="16">
        <f>IF(A2120="","",MONTH(A2120))</f>
      </c>
      <c r="H2120" s="22">
        <f>IF(A2120="",0,IF(YEAR(A2120)&lt;&gt;Properties!$C$5,0,N(D2120)*IFERROR(INDEX(Lists!$B$1:$B$7,MATCH(C2120,Lists!$A$1:$A$7,0)),0)))</f>
      </c>
      <c r="I2120" s="22">
        <f>IF(A2120="",0,IF(YEAR(A2120)&lt;&gt;Properties!$C$5,0,N(D2120)*IFERROR(INDEX(Lists!$C$1:$C$7,MATCH(C2120,Lists!$A$1:$A$7,0)),0)))</f>
      </c>
      <c r="J2120" s="22">
        <f>IF(A2120="",0,IF(YEAR(A2120)&lt;&gt;Properties!$C$5,0,N(D2120)*IFERROR(INDEX(Lists!$D$1:$D$7,MATCH(C2120,Lists!$A$1:$A$7,0)),0)))</f>
      </c>
    </row>
    <row r="2121" spans="1:10" x14ac:dyDescent="0.25">
      <c r="A2121" s="11"/>
      <c r="B2121" s="19"/>
      <c r="C2121" s="19"/>
      <c r="D2121" s="23"/>
      <c r="E2121" s="19"/>
      <c r="F2121" s="13">
        <f>IF(B2121="","",IFERROR(INDEX(Leases!$B$2:$B$101,MATCH(B2121,Leases!$A$2:$A$101,0)),""))</f>
      </c>
      <c r="G2121" s="16">
        <f>IF(A2121="","",MONTH(A2121))</f>
      </c>
      <c r="H2121" s="22">
        <f>IF(A2121="",0,IF(YEAR(A2121)&lt;&gt;Properties!$C$5,0,N(D2121)*IFERROR(INDEX(Lists!$B$1:$B$7,MATCH(C2121,Lists!$A$1:$A$7,0)),0)))</f>
      </c>
      <c r="I2121" s="22">
        <f>IF(A2121="",0,IF(YEAR(A2121)&lt;&gt;Properties!$C$5,0,N(D2121)*IFERROR(INDEX(Lists!$C$1:$C$7,MATCH(C2121,Lists!$A$1:$A$7,0)),0)))</f>
      </c>
      <c r="J2121" s="22">
        <f>IF(A2121="",0,IF(YEAR(A2121)&lt;&gt;Properties!$C$5,0,N(D2121)*IFERROR(INDEX(Lists!$D$1:$D$7,MATCH(C2121,Lists!$A$1:$A$7,0)),0)))</f>
      </c>
    </row>
    <row r="2122" spans="1:10" x14ac:dyDescent="0.25">
      <c r="A2122" s="11"/>
      <c r="B2122" s="19"/>
      <c r="C2122" s="19"/>
      <c r="D2122" s="23"/>
      <c r="E2122" s="19"/>
      <c r="F2122" s="13">
        <f>IF(B2122="","",IFERROR(INDEX(Leases!$B$2:$B$101,MATCH(B2122,Leases!$A$2:$A$101,0)),""))</f>
      </c>
      <c r="G2122" s="16">
        <f>IF(A2122="","",MONTH(A2122))</f>
      </c>
      <c r="H2122" s="22">
        <f>IF(A2122="",0,IF(YEAR(A2122)&lt;&gt;Properties!$C$5,0,N(D2122)*IFERROR(INDEX(Lists!$B$1:$B$7,MATCH(C2122,Lists!$A$1:$A$7,0)),0)))</f>
      </c>
      <c r="I2122" s="22">
        <f>IF(A2122="",0,IF(YEAR(A2122)&lt;&gt;Properties!$C$5,0,N(D2122)*IFERROR(INDEX(Lists!$C$1:$C$7,MATCH(C2122,Lists!$A$1:$A$7,0)),0)))</f>
      </c>
      <c r="J2122" s="22">
        <f>IF(A2122="",0,IF(YEAR(A2122)&lt;&gt;Properties!$C$5,0,N(D2122)*IFERROR(INDEX(Lists!$D$1:$D$7,MATCH(C2122,Lists!$A$1:$A$7,0)),0)))</f>
      </c>
    </row>
    <row r="2123" spans="1:10" x14ac:dyDescent="0.25">
      <c r="A2123" s="11"/>
      <c r="B2123" s="19"/>
      <c r="C2123" s="19"/>
      <c r="D2123" s="23"/>
      <c r="E2123" s="19"/>
      <c r="F2123" s="13">
        <f>IF(B2123="","",IFERROR(INDEX(Leases!$B$2:$B$101,MATCH(B2123,Leases!$A$2:$A$101,0)),""))</f>
      </c>
      <c r="G2123" s="16">
        <f>IF(A2123="","",MONTH(A2123))</f>
      </c>
      <c r="H2123" s="22">
        <f>IF(A2123="",0,IF(YEAR(A2123)&lt;&gt;Properties!$C$5,0,N(D2123)*IFERROR(INDEX(Lists!$B$1:$B$7,MATCH(C2123,Lists!$A$1:$A$7,0)),0)))</f>
      </c>
      <c r="I2123" s="22">
        <f>IF(A2123="",0,IF(YEAR(A2123)&lt;&gt;Properties!$C$5,0,N(D2123)*IFERROR(INDEX(Lists!$C$1:$C$7,MATCH(C2123,Lists!$A$1:$A$7,0)),0)))</f>
      </c>
      <c r="J2123" s="22">
        <f>IF(A2123="",0,IF(YEAR(A2123)&lt;&gt;Properties!$C$5,0,N(D2123)*IFERROR(INDEX(Lists!$D$1:$D$7,MATCH(C2123,Lists!$A$1:$A$7,0)),0)))</f>
      </c>
    </row>
    <row r="2124" spans="1:10" x14ac:dyDescent="0.25">
      <c r="A2124" s="11"/>
      <c r="B2124" s="19"/>
      <c r="C2124" s="19"/>
      <c r="D2124" s="23"/>
      <c r="E2124" s="19"/>
      <c r="F2124" s="13">
        <f>IF(B2124="","",IFERROR(INDEX(Leases!$B$2:$B$101,MATCH(B2124,Leases!$A$2:$A$101,0)),""))</f>
      </c>
      <c r="G2124" s="16">
        <f>IF(A2124="","",MONTH(A2124))</f>
      </c>
      <c r="H2124" s="22">
        <f>IF(A2124="",0,IF(YEAR(A2124)&lt;&gt;Properties!$C$5,0,N(D2124)*IFERROR(INDEX(Lists!$B$1:$B$7,MATCH(C2124,Lists!$A$1:$A$7,0)),0)))</f>
      </c>
      <c r="I2124" s="22">
        <f>IF(A2124="",0,IF(YEAR(A2124)&lt;&gt;Properties!$C$5,0,N(D2124)*IFERROR(INDEX(Lists!$C$1:$C$7,MATCH(C2124,Lists!$A$1:$A$7,0)),0)))</f>
      </c>
      <c r="J2124" s="22">
        <f>IF(A2124="",0,IF(YEAR(A2124)&lt;&gt;Properties!$C$5,0,N(D2124)*IFERROR(INDEX(Lists!$D$1:$D$7,MATCH(C2124,Lists!$A$1:$A$7,0)),0)))</f>
      </c>
    </row>
    <row r="2125" spans="1:10" x14ac:dyDescent="0.25">
      <c r="A2125" s="11"/>
      <c r="B2125" s="19"/>
      <c r="C2125" s="19"/>
      <c r="D2125" s="23"/>
      <c r="E2125" s="19"/>
      <c r="F2125" s="13">
        <f>IF(B2125="","",IFERROR(INDEX(Leases!$B$2:$B$101,MATCH(B2125,Leases!$A$2:$A$101,0)),""))</f>
      </c>
      <c r="G2125" s="16">
        <f>IF(A2125="","",MONTH(A2125))</f>
      </c>
      <c r="H2125" s="22">
        <f>IF(A2125="",0,IF(YEAR(A2125)&lt;&gt;Properties!$C$5,0,N(D2125)*IFERROR(INDEX(Lists!$B$1:$B$7,MATCH(C2125,Lists!$A$1:$A$7,0)),0)))</f>
      </c>
      <c r="I2125" s="22">
        <f>IF(A2125="",0,IF(YEAR(A2125)&lt;&gt;Properties!$C$5,0,N(D2125)*IFERROR(INDEX(Lists!$C$1:$C$7,MATCH(C2125,Lists!$A$1:$A$7,0)),0)))</f>
      </c>
      <c r="J2125" s="22">
        <f>IF(A2125="",0,IF(YEAR(A2125)&lt;&gt;Properties!$C$5,0,N(D2125)*IFERROR(INDEX(Lists!$D$1:$D$7,MATCH(C2125,Lists!$A$1:$A$7,0)),0)))</f>
      </c>
    </row>
    <row r="2126" spans="1:10" x14ac:dyDescent="0.25">
      <c r="A2126" s="11"/>
      <c r="B2126" s="19"/>
      <c r="C2126" s="19"/>
      <c r="D2126" s="23"/>
      <c r="E2126" s="19"/>
      <c r="F2126" s="13">
        <f>IF(B2126="","",IFERROR(INDEX(Leases!$B$2:$B$101,MATCH(B2126,Leases!$A$2:$A$101,0)),""))</f>
      </c>
      <c r="G2126" s="16">
        <f>IF(A2126="","",MONTH(A2126))</f>
      </c>
      <c r="H2126" s="22">
        <f>IF(A2126="",0,IF(YEAR(A2126)&lt;&gt;Properties!$C$5,0,N(D2126)*IFERROR(INDEX(Lists!$B$1:$B$7,MATCH(C2126,Lists!$A$1:$A$7,0)),0)))</f>
      </c>
      <c r="I2126" s="22">
        <f>IF(A2126="",0,IF(YEAR(A2126)&lt;&gt;Properties!$C$5,0,N(D2126)*IFERROR(INDEX(Lists!$C$1:$C$7,MATCH(C2126,Lists!$A$1:$A$7,0)),0)))</f>
      </c>
      <c r="J2126" s="22">
        <f>IF(A2126="",0,IF(YEAR(A2126)&lt;&gt;Properties!$C$5,0,N(D2126)*IFERROR(INDEX(Lists!$D$1:$D$7,MATCH(C2126,Lists!$A$1:$A$7,0)),0)))</f>
      </c>
    </row>
    <row r="2127" spans="1:10" x14ac:dyDescent="0.25">
      <c r="A2127" s="11"/>
      <c r="B2127" s="19"/>
      <c r="C2127" s="19"/>
      <c r="D2127" s="23"/>
      <c r="E2127" s="19"/>
      <c r="F2127" s="13">
        <f>IF(B2127="","",IFERROR(INDEX(Leases!$B$2:$B$101,MATCH(B2127,Leases!$A$2:$A$101,0)),""))</f>
      </c>
      <c r="G2127" s="16">
        <f>IF(A2127="","",MONTH(A2127))</f>
      </c>
      <c r="H2127" s="22">
        <f>IF(A2127="",0,IF(YEAR(A2127)&lt;&gt;Properties!$C$5,0,N(D2127)*IFERROR(INDEX(Lists!$B$1:$B$7,MATCH(C2127,Lists!$A$1:$A$7,0)),0)))</f>
      </c>
      <c r="I2127" s="22">
        <f>IF(A2127="",0,IF(YEAR(A2127)&lt;&gt;Properties!$C$5,0,N(D2127)*IFERROR(INDEX(Lists!$C$1:$C$7,MATCH(C2127,Lists!$A$1:$A$7,0)),0)))</f>
      </c>
      <c r="J2127" s="22">
        <f>IF(A2127="",0,IF(YEAR(A2127)&lt;&gt;Properties!$C$5,0,N(D2127)*IFERROR(INDEX(Lists!$D$1:$D$7,MATCH(C2127,Lists!$A$1:$A$7,0)),0)))</f>
      </c>
    </row>
    <row r="2128" spans="1:10" x14ac:dyDescent="0.25">
      <c r="A2128" s="11"/>
      <c r="B2128" s="19"/>
      <c r="C2128" s="19"/>
      <c r="D2128" s="23"/>
      <c r="E2128" s="19"/>
      <c r="F2128" s="13">
        <f>IF(B2128="","",IFERROR(INDEX(Leases!$B$2:$B$101,MATCH(B2128,Leases!$A$2:$A$101,0)),""))</f>
      </c>
      <c r="G2128" s="16">
        <f>IF(A2128="","",MONTH(A2128))</f>
      </c>
      <c r="H2128" s="22">
        <f>IF(A2128="",0,IF(YEAR(A2128)&lt;&gt;Properties!$C$5,0,N(D2128)*IFERROR(INDEX(Lists!$B$1:$B$7,MATCH(C2128,Lists!$A$1:$A$7,0)),0)))</f>
      </c>
      <c r="I2128" s="22">
        <f>IF(A2128="",0,IF(YEAR(A2128)&lt;&gt;Properties!$C$5,0,N(D2128)*IFERROR(INDEX(Lists!$C$1:$C$7,MATCH(C2128,Lists!$A$1:$A$7,0)),0)))</f>
      </c>
      <c r="J2128" s="22">
        <f>IF(A2128="",0,IF(YEAR(A2128)&lt;&gt;Properties!$C$5,0,N(D2128)*IFERROR(INDEX(Lists!$D$1:$D$7,MATCH(C2128,Lists!$A$1:$A$7,0)),0)))</f>
      </c>
    </row>
    <row r="2129" spans="1:10" x14ac:dyDescent="0.25">
      <c r="A2129" s="11"/>
      <c r="B2129" s="19"/>
      <c r="C2129" s="19"/>
      <c r="D2129" s="23"/>
      <c r="E2129" s="19"/>
      <c r="F2129" s="13">
        <f>IF(B2129="","",IFERROR(INDEX(Leases!$B$2:$B$101,MATCH(B2129,Leases!$A$2:$A$101,0)),""))</f>
      </c>
      <c r="G2129" s="16">
        <f>IF(A2129="","",MONTH(A2129))</f>
      </c>
      <c r="H2129" s="22">
        <f>IF(A2129="",0,IF(YEAR(A2129)&lt;&gt;Properties!$C$5,0,N(D2129)*IFERROR(INDEX(Lists!$B$1:$B$7,MATCH(C2129,Lists!$A$1:$A$7,0)),0)))</f>
      </c>
      <c r="I2129" s="22">
        <f>IF(A2129="",0,IF(YEAR(A2129)&lt;&gt;Properties!$C$5,0,N(D2129)*IFERROR(INDEX(Lists!$C$1:$C$7,MATCH(C2129,Lists!$A$1:$A$7,0)),0)))</f>
      </c>
      <c r="J2129" s="22">
        <f>IF(A2129="",0,IF(YEAR(A2129)&lt;&gt;Properties!$C$5,0,N(D2129)*IFERROR(INDEX(Lists!$D$1:$D$7,MATCH(C2129,Lists!$A$1:$A$7,0)),0)))</f>
      </c>
    </row>
    <row r="2130" spans="1:10" x14ac:dyDescent="0.25">
      <c r="A2130" s="11"/>
      <c r="B2130" s="19"/>
      <c r="C2130" s="19"/>
      <c r="D2130" s="23"/>
      <c r="E2130" s="19"/>
      <c r="F2130" s="13">
        <f>IF(B2130="","",IFERROR(INDEX(Leases!$B$2:$B$101,MATCH(B2130,Leases!$A$2:$A$101,0)),""))</f>
      </c>
      <c r="G2130" s="16">
        <f>IF(A2130="","",MONTH(A2130))</f>
      </c>
      <c r="H2130" s="22">
        <f>IF(A2130="",0,IF(YEAR(A2130)&lt;&gt;Properties!$C$5,0,N(D2130)*IFERROR(INDEX(Lists!$B$1:$B$7,MATCH(C2130,Lists!$A$1:$A$7,0)),0)))</f>
      </c>
      <c r="I2130" s="22">
        <f>IF(A2130="",0,IF(YEAR(A2130)&lt;&gt;Properties!$C$5,0,N(D2130)*IFERROR(INDEX(Lists!$C$1:$C$7,MATCH(C2130,Lists!$A$1:$A$7,0)),0)))</f>
      </c>
      <c r="J2130" s="22">
        <f>IF(A2130="",0,IF(YEAR(A2130)&lt;&gt;Properties!$C$5,0,N(D2130)*IFERROR(INDEX(Lists!$D$1:$D$7,MATCH(C2130,Lists!$A$1:$A$7,0)),0)))</f>
      </c>
    </row>
    <row r="2131" spans="1:10" x14ac:dyDescent="0.25">
      <c r="A2131" s="11"/>
      <c r="B2131" s="19"/>
      <c r="C2131" s="19"/>
      <c r="D2131" s="23"/>
      <c r="E2131" s="19"/>
      <c r="F2131" s="13">
        <f>IF(B2131="","",IFERROR(INDEX(Leases!$B$2:$B$101,MATCH(B2131,Leases!$A$2:$A$101,0)),""))</f>
      </c>
      <c r="G2131" s="16">
        <f>IF(A2131="","",MONTH(A2131))</f>
      </c>
      <c r="H2131" s="22">
        <f>IF(A2131="",0,IF(YEAR(A2131)&lt;&gt;Properties!$C$5,0,N(D2131)*IFERROR(INDEX(Lists!$B$1:$B$7,MATCH(C2131,Lists!$A$1:$A$7,0)),0)))</f>
      </c>
      <c r="I2131" s="22">
        <f>IF(A2131="",0,IF(YEAR(A2131)&lt;&gt;Properties!$C$5,0,N(D2131)*IFERROR(INDEX(Lists!$C$1:$C$7,MATCH(C2131,Lists!$A$1:$A$7,0)),0)))</f>
      </c>
      <c r="J2131" s="22">
        <f>IF(A2131="",0,IF(YEAR(A2131)&lt;&gt;Properties!$C$5,0,N(D2131)*IFERROR(INDEX(Lists!$D$1:$D$7,MATCH(C2131,Lists!$A$1:$A$7,0)),0)))</f>
      </c>
    </row>
    <row r="2132" spans="1:10" x14ac:dyDescent="0.25">
      <c r="A2132" s="11"/>
      <c r="B2132" s="19"/>
      <c r="C2132" s="19"/>
      <c r="D2132" s="23"/>
      <c r="E2132" s="19"/>
      <c r="F2132" s="13">
        <f>IF(B2132="","",IFERROR(INDEX(Leases!$B$2:$B$101,MATCH(B2132,Leases!$A$2:$A$101,0)),""))</f>
      </c>
      <c r="G2132" s="16">
        <f>IF(A2132="","",MONTH(A2132))</f>
      </c>
      <c r="H2132" s="22">
        <f>IF(A2132="",0,IF(YEAR(A2132)&lt;&gt;Properties!$C$5,0,N(D2132)*IFERROR(INDEX(Lists!$B$1:$B$7,MATCH(C2132,Lists!$A$1:$A$7,0)),0)))</f>
      </c>
      <c r="I2132" s="22">
        <f>IF(A2132="",0,IF(YEAR(A2132)&lt;&gt;Properties!$C$5,0,N(D2132)*IFERROR(INDEX(Lists!$C$1:$C$7,MATCH(C2132,Lists!$A$1:$A$7,0)),0)))</f>
      </c>
      <c r="J2132" s="22">
        <f>IF(A2132="",0,IF(YEAR(A2132)&lt;&gt;Properties!$C$5,0,N(D2132)*IFERROR(INDEX(Lists!$D$1:$D$7,MATCH(C2132,Lists!$A$1:$A$7,0)),0)))</f>
      </c>
    </row>
    <row r="2133" spans="1:10" x14ac:dyDescent="0.25">
      <c r="A2133" s="11"/>
      <c r="B2133" s="19"/>
      <c r="C2133" s="19"/>
      <c r="D2133" s="23"/>
      <c r="E2133" s="19"/>
      <c r="F2133" s="13">
        <f>IF(B2133="","",IFERROR(INDEX(Leases!$B$2:$B$101,MATCH(B2133,Leases!$A$2:$A$101,0)),""))</f>
      </c>
      <c r="G2133" s="16">
        <f>IF(A2133="","",MONTH(A2133))</f>
      </c>
      <c r="H2133" s="22">
        <f>IF(A2133="",0,IF(YEAR(A2133)&lt;&gt;Properties!$C$5,0,N(D2133)*IFERROR(INDEX(Lists!$B$1:$B$7,MATCH(C2133,Lists!$A$1:$A$7,0)),0)))</f>
      </c>
      <c r="I2133" s="22">
        <f>IF(A2133="",0,IF(YEAR(A2133)&lt;&gt;Properties!$C$5,0,N(D2133)*IFERROR(INDEX(Lists!$C$1:$C$7,MATCH(C2133,Lists!$A$1:$A$7,0)),0)))</f>
      </c>
      <c r="J2133" s="22">
        <f>IF(A2133="",0,IF(YEAR(A2133)&lt;&gt;Properties!$C$5,0,N(D2133)*IFERROR(INDEX(Lists!$D$1:$D$7,MATCH(C2133,Lists!$A$1:$A$7,0)),0)))</f>
      </c>
    </row>
    <row r="2134" spans="1:10" x14ac:dyDescent="0.25">
      <c r="A2134" s="11"/>
      <c r="B2134" s="19"/>
      <c r="C2134" s="19"/>
      <c r="D2134" s="23"/>
      <c r="E2134" s="19"/>
      <c r="F2134" s="13">
        <f>IF(B2134="","",IFERROR(INDEX(Leases!$B$2:$B$101,MATCH(B2134,Leases!$A$2:$A$101,0)),""))</f>
      </c>
      <c r="G2134" s="16">
        <f>IF(A2134="","",MONTH(A2134))</f>
      </c>
      <c r="H2134" s="22">
        <f>IF(A2134="",0,IF(YEAR(A2134)&lt;&gt;Properties!$C$5,0,N(D2134)*IFERROR(INDEX(Lists!$B$1:$B$7,MATCH(C2134,Lists!$A$1:$A$7,0)),0)))</f>
      </c>
      <c r="I2134" s="22">
        <f>IF(A2134="",0,IF(YEAR(A2134)&lt;&gt;Properties!$C$5,0,N(D2134)*IFERROR(INDEX(Lists!$C$1:$C$7,MATCH(C2134,Lists!$A$1:$A$7,0)),0)))</f>
      </c>
      <c r="J2134" s="22">
        <f>IF(A2134="",0,IF(YEAR(A2134)&lt;&gt;Properties!$C$5,0,N(D2134)*IFERROR(INDEX(Lists!$D$1:$D$7,MATCH(C2134,Lists!$A$1:$A$7,0)),0)))</f>
      </c>
    </row>
    <row r="2135" spans="1:10" x14ac:dyDescent="0.25">
      <c r="A2135" s="11"/>
      <c r="B2135" s="19"/>
      <c r="C2135" s="19"/>
      <c r="D2135" s="23"/>
      <c r="E2135" s="19"/>
      <c r="F2135" s="13">
        <f>IF(B2135="","",IFERROR(INDEX(Leases!$B$2:$B$101,MATCH(B2135,Leases!$A$2:$A$101,0)),""))</f>
      </c>
      <c r="G2135" s="16">
        <f>IF(A2135="","",MONTH(A2135))</f>
      </c>
      <c r="H2135" s="22">
        <f>IF(A2135="",0,IF(YEAR(A2135)&lt;&gt;Properties!$C$5,0,N(D2135)*IFERROR(INDEX(Lists!$B$1:$B$7,MATCH(C2135,Lists!$A$1:$A$7,0)),0)))</f>
      </c>
      <c r="I2135" s="22">
        <f>IF(A2135="",0,IF(YEAR(A2135)&lt;&gt;Properties!$C$5,0,N(D2135)*IFERROR(INDEX(Lists!$C$1:$C$7,MATCH(C2135,Lists!$A$1:$A$7,0)),0)))</f>
      </c>
      <c r="J2135" s="22">
        <f>IF(A2135="",0,IF(YEAR(A2135)&lt;&gt;Properties!$C$5,0,N(D2135)*IFERROR(INDEX(Lists!$D$1:$D$7,MATCH(C2135,Lists!$A$1:$A$7,0)),0)))</f>
      </c>
    </row>
    <row r="2136" spans="1:10" x14ac:dyDescent="0.25">
      <c r="A2136" s="11"/>
      <c r="B2136" s="19"/>
      <c r="C2136" s="19"/>
      <c r="D2136" s="23"/>
      <c r="E2136" s="19"/>
      <c r="F2136" s="13">
        <f>IF(B2136="","",IFERROR(INDEX(Leases!$B$2:$B$101,MATCH(B2136,Leases!$A$2:$A$101,0)),""))</f>
      </c>
      <c r="G2136" s="16">
        <f>IF(A2136="","",MONTH(A2136))</f>
      </c>
      <c r="H2136" s="22">
        <f>IF(A2136="",0,IF(YEAR(A2136)&lt;&gt;Properties!$C$5,0,N(D2136)*IFERROR(INDEX(Lists!$B$1:$B$7,MATCH(C2136,Lists!$A$1:$A$7,0)),0)))</f>
      </c>
      <c r="I2136" s="22">
        <f>IF(A2136="",0,IF(YEAR(A2136)&lt;&gt;Properties!$C$5,0,N(D2136)*IFERROR(INDEX(Lists!$C$1:$C$7,MATCH(C2136,Lists!$A$1:$A$7,0)),0)))</f>
      </c>
      <c r="J2136" s="22">
        <f>IF(A2136="",0,IF(YEAR(A2136)&lt;&gt;Properties!$C$5,0,N(D2136)*IFERROR(INDEX(Lists!$D$1:$D$7,MATCH(C2136,Lists!$A$1:$A$7,0)),0)))</f>
      </c>
    </row>
    <row r="2137" spans="1:10" x14ac:dyDescent="0.25">
      <c r="A2137" s="11"/>
      <c r="B2137" s="19"/>
      <c r="C2137" s="19"/>
      <c r="D2137" s="23"/>
      <c r="E2137" s="19"/>
      <c r="F2137" s="13">
        <f>IF(B2137="","",IFERROR(INDEX(Leases!$B$2:$B$101,MATCH(B2137,Leases!$A$2:$A$101,0)),""))</f>
      </c>
      <c r="G2137" s="16">
        <f>IF(A2137="","",MONTH(A2137))</f>
      </c>
      <c r="H2137" s="22">
        <f>IF(A2137="",0,IF(YEAR(A2137)&lt;&gt;Properties!$C$5,0,N(D2137)*IFERROR(INDEX(Lists!$B$1:$B$7,MATCH(C2137,Lists!$A$1:$A$7,0)),0)))</f>
      </c>
      <c r="I2137" s="22">
        <f>IF(A2137="",0,IF(YEAR(A2137)&lt;&gt;Properties!$C$5,0,N(D2137)*IFERROR(INDEX(Lists!$C$1:$C$7,MATCH(C2137,Lists!$A$1:$A$7,0)),0)))</f>
      </c>
      <c r="J2137" s="22">
        <f>IF(A2137="",0,IF(YEAR(A2137)&lt;&gt;Properties!$C$5,0,N(D2137)*IFERROR(INDEX(Lists!$D$1:$D$7,MATCH(C2137,Lists!$A$1:$A$7,0)),0)))</f>
      </c>
    </row>
    <row r="2138" spans="1:10" x14ac:dyDescent="0.25">
      <c r="A2138" s="11"/>
      <c r="B2138" s="19"/>
      <c r="C2138" s="19"/>
      <c r="D2138" s="23"/>
      <c r="E2138" s="19"/>
      <c r="F2138" s="13">
        <f>IF(B2138="","",IFERROR(INDEX(Leases!$B$2:$B$101,MATCH(B2138,Leases!$A$2:$A$101,0)),""))</f>
      </c>
      <c r="G2138" s="16">
        <f>IF(A2138="","",MONTH(A2138))</f>
      </c>
      <c r="H2138" s="22">
        <f>IF(A2138="",0,IF(YEAR(A2138)&lt;&gt;Properties!$C$5,0,N(D2138)*IFERROR(INDEX(Lists!$B$1:$B$7,MATCH(C2138,Lists!$A$1:$A$7,0)),0)))</f>
      </c>
      <c r="I2138" s="22">
        <f>IF(A2138="",0,IF(YEAR(A2138)&lt;&gt;Properties!$C$5,0,N(D2138)*IFERROR(INDEX(Lists!$C$1:$C$7,MATCH(C2138,Lists!$A$1:$A$7,0)),0)))</f>
      </c>
      <c r="J2138" s="22">
        <f>IF(A2138="",0,IF(YEAR(A2138)&lt;&gt;Properties!$C$5,0,N(D2138)*IFERROR(INDEX(Lists!$D$1:$D$7,MATCH(C2138,Lists!$A$1:$A$7,0)),0)))</f>
      </c>
    </row>
    <row r="2139" spans="1:10" x14ac:dyDescent="0.25">
      <c r="A2139" s="11"/>
      <c r="B2139" s="19"/>
      <c r="C2139" s="19"/>
      <c r="D2139" s="23"/>
      <c r="E2139" s="19"/>
      <c r="F2139" s="13">
        <f>IF(B2139="","",IFERROR(INDEX(Leases!$B$2:$B$101,MATCH(B2139,Leases!$A$2:$A$101,0)),""))</f>
      </c>
      <c r="G2139" s="16">
        <f>IF(A2139="","",MONTH(A2139))</f>
      </c>
      <c r="H2139" s="22">
        <f>IF(A2139="",0,IF(YEAR(A2139)&lt;&gt;Properties!$C$5,0,N(D2139)*IFERROR(INDEX(Lists!$B$1:$B$7,MATCH(C2139,Lists!$A$1:$A$7,0)),0)))</f>
      </c>
      <c r="I2139" s="22">
        <f>IF(A2139="",0,IF(YEAR(A2139)&lt;&gt;Properties!$C$5,0,N(D2139)*IFERROR(INDEX(Lists!$C$1:$C$7,MATCH(C2139,Lists!$A$1:$A$7,0)),0)))</f>
      </c>
      <c r="J2139" s="22">
        <f>IF(A2139="",0,IF(YEAR(A2139)&lt;&gt;Properties!$C$5,0,N(D2139)*IFERROR(INDEX(Lists!$D$1:$D$7,MATCH(C2139,Lists!$A$1:$A$7,0)),0)))</f>
      </c>
    </row>
    <row r="2140" spans="1:10" x14ac:dyDescent="0.25">
      <c r="A2140" s="11"/>
      <c r="B2140" s="19"/>
      <c r="C2140" s="19"/>
      <c r="D2140" s="23"/>
      <c r="E2140" s="19"/>
      <c r="F2140" s="13">
        <f>IF(B2140="","",IFERROR(INDEX(Leases!$B$2:$B$101,MATCH(B2140,Leases!$A$2:$A$101,0)),""))</f>
      </c>
      <c r="G2140" s="16">
        <f>IF(A2140="","",MONTH(A2140))</f>
      </c>
      <c r="H2140" s="22">
        <f>IF(A2140="",0,IF(YEAR(A2140)&lt;&gt;Properties!$C$5,0,N(D2140)*IFERROR(INDEX(Lists!$B$1:$B$7,MATCH(C2140,Lists!$A$1:$A$7,0)),0)))</f>
      </c>
      <c r="I2140" s="22">
        <f>IF(A2140="",0,IF(YEAR(A2140)&lt;&gt;Properties!$C$5,0,N(D2140)*IFERROR(INDEX(Lists!$C$1:$C$7,MATCH(C2140,Lists!$A$1:$A$7,0)),0)))</f>
      </c>
      <c r="J2140" s="22">
        <f>IF(A2140="",0,IF(YEAR(A2140)&lt;&gt;Properties!$C$5,0,N(D2140)*IFERROR(INDEX(Lists!$D$1:$D$7,MATCH(C2140,Lists!$A$1:$A$7,0)),0)))</f>
      </c>
    </row>
    <row r="2141" spans="1:10" x14ac:dyDescent="0.25">
      <c r="A2141" s="11"/>
      <c r="B2141" s="19"/>
      <c r="C2141" s="19"/>
      <c r="D2141" s="23"/>
      <c r="E2141" s="19"/>
      <c r="F2141" s="13">
        <f>IF(B2141="","",IFERROR(INDEX(Leases!$B$2:$B$101,MATCH(B2141,Leases!$A$2:$A$101,0)),""))</f>
      </c>
      <c r="G2141" s="16">
        <f>IF(A2141="","",MONTH(A2141))</f>
      </c>
      <c r="H2141" s="22">
        <f>IF(A2141="",0,IF(YEAR(A2141)&lt;&gt;Properties!$C$5,0,N(D2141)*IFERROR(INDEX(Lists!$B$1:$B$7,MATCH(C2141,Lists!$A$1:$A$7,0)),0)))</f>
      </c>
      <c r="I2141" s="22">
        <f>IF(A2141="",0,IF(YEAR(A2141)&lt;&gt;Properties!$C$5,0,N(D2141)*IFERROR(INDEX(Lists!$C$1:$C$7,MATCH(C2141,Lists!$A$1:$A$7,0)),0)))</f>
      </c>
      <c r="J2141" s="22">
        <f>IF(A2141="",0,IF(YEAR(A2141)&lt;&gt;Properties!$C$5,0,N(D2141)*IFERROR(INDEX(Lists!$D$1:$D$7,MATCH(C2141,Lists!$A$1:$A$7,0)),0)))</f>
      </c>
    </row>
    <row r="2142" spans="1:10" x14ac:dyDescent="0.25">
      <c r="A2142" s="11"/>
      <c r="B2142" s="19"/>
      <c r="C2142" s="19"/>
      <c r="D2142" s="23"/>
      <c r="E2142" s="19"/>
      <c r="F2142" s="13">
        <f>IF(B2142="","",IFERROR(INDEX(Leases!$B$2:$B$101,MATCH(B2142,Leases!$A$2:$A$101,0)),""))</f>
      </c>
      <c r="G2142" s="16">
        <f>IF(A2142="","",MONTH(A2142))</f>
      </c>
      <c r="H2142" s="22">
        <f>IF(A2142="",0,IF(YEAR(A2142)&lt;&gt;Properties!$C$5,0,N(D2142)*IFERROR(INDEX(Lists!$B$1:$B$7,MATCH(C2142,Lists!$A$1:$A$7,0)),0)))</f>
      </c>
      <c r="I2142" s="22">
        <f>IF(A2142="",0,IF(YEAR(A2142)&lt;&gt;Properties!$C$5,0,N(D2142)*IFERROR(INDEX(Lists!$C$1:$C$7,MATCH(C2142,Lists!$A$1:$A$7,0)),0)))</f>
      </c>
      <c r="J2142" s="22">
        <f>IF(A2142="",0,IF(YEAR(A2142)&lt;&gt;Properties!$C$5,0,N(D2142)*IFERROR(INDEX(Lists!$D$1:$D$7,MATCH(C2142,Lists!$A$1:$A$7,0)),0)))</f>
      </c>
    </row>
    <row r="2143" spans="1:10" x14ac:dyDescent="0.25">
      <c r="A2143" s="11"/>
      <c r="B2143" s="19"/>
      <c r="C2143" s="19"/>
      <c r="D2143" s="23"/>
      <c r="E2143" s="19"/>
      <c r="F2143" s="13">
        <f>IF(B2143="","",IFERROR(INDEX(Leases!$B$2:$B$101,MATCH(B2143,Leases!$A$2:$A$101,0)),""))</f>
      </c>
      <c r="G2143" s="16">
        <f>IF(A2143="","",MONTH(A2143))</f>
      </c>
      <c r="H2143" s="22">
        <f>IF(A2143="",0,IF(YEAR(A2143)&lt;&gt;Properties!$C$5,0,N(D2143)*IFERROR(INDEX(Lists!$B$1:$B$7,MATCH(C2143,Lists!$A$1:$A$7,0)),0)))</f>
      </c>
      <c r="I2143" s="22">
        <f>IF(A2143="",0,IF(YEAR(A2143)&lt;&gt;Properties!$C$5,0,N(D2143)*IFERROR(INDEX(Lists!$C$1:$C$7,MATCH(C2143,Lists!$A$1:$A$7,0)),0)))</f>
      </c>
      <c r="J2143" s="22">
        <f>IF(A2143="",0,IF(YEAR(A2143)&lt;&gt;Properties!$C$5,0,N(D2143)*IFERROR(INDEX(Lists!$D$1:$D$7,MATCH(C2143,Lists!$A$1:$A$7,0)),0)))</f>
      </c>
    </row>
    <row r="2144" spans="1:10" x14ac:dyDescent="0.25">
      <c r="A2144" s="11"/>
      <c r="B2144" s="19"/>
      <c r="C2144" s="19"/>
      <c r="D2144" s="23"/>
      <c r="E2144" s="19"/>
      <c r="F2144" s="13">
        <f>IF(B2144="","",IFERROR(INDEX(Leases!$B$2:$B$101,MATCH(B2144,Leases!$A$2:$A$101,0)),""))</f>
      </c>
      <c r="G2144" s="16">
        <f>IF(A2144="","",MONTH(A2144))</f>
      </c>
      <c r="H2144" s="22">
        <f>IF(A2144="",0,IF(YEAR(A2144)&lt;&gt;Properties!$C$5,0,N(D2144)*IFERROR(INDEX(Lists!$B$1:$B$7,MATCH(C2144,Lists!$A$1:$A$7,0)),0)))</f>
      </c>
      <c r="I2144" s="22">
        <f>IF(A2144="",0,IF(YEAR(A2144)&lt;&gt;Properties!$C$5,0,N(D2144)*IFERROR(INDEX(Lists!$C$1:$C$7,MATCH(C2144,Lists!$A$1:$A$7,0)),0)))</f>
      </c>
      <c r="J2144" s="22">
        <f>IF(A2144="",0,IF(YEAR(A2144)&lt;&gt;Properties!$C$5,0,N(D2144)*IFERROR(INDEX(Lists!$D$1:$D$7,MATCH(C2144,Lists!$A$1:$A$7,0)),0)))</f>
      </c>
    </row>
    <row r="2145" spans="1:10" x14ac:dyDescent="0.25">
      <c r="A2145" s="11"/>
      <c r="B2145" s="19"/>
      <c r="C2145" s="19"/>
      <c r="D2145" s="23"/>
      <c r="E2145" s="19"/>
      <c r="F2145" s="13">
        <f>IF(B2145="","",IFERROR(INDEX(Leases!$B$2:$B$101,MATCH(B2145,Leases!$A$2:$A$101,0)),""))</f>
      </c>
      <c r="G2145" s="16">
        <f>IF(A2145="","",MONTH(A2145))</f>
      </c>
      <c r="H2145" s="22">
        <f>IF(A2145="",0,IF(YEAR(A2145)&lt;&gt;Properties!$C$5,0,N(D2145)*IFERROR(INDEX(Lists!$B$1:$B$7,MATCH(C2145,Lists!$A$1:$A$7,0)),0)))</f>
      </c>
      <c r="I2145" s="22">
        <f>IF(A2145="",0,IF(YEAR(A2145)&lt;&gt;Properties!$C$5,0,N(D2145)*IFERROR(INDEX(Lists!$C$1:$C$7,MATCH(C2145,Lists!$A$1:$A$7,0)),0)))</f>
      </c>
      <c r="J2145" s="22">
        <f>IF(A2145="",0,IF(YEAR(A2145)&lt;&gt;Properties!$C$5,0,N(D2145)*IFERROR(INDEX(Lists!$D$1:$D$7,MATCH(C2145,Lists!$A$1:$A$7,0)),0)))</f>
      </c>
    </row>
    <row r="2146" spans="1:10" x14ac:dyDescent="0.25">
      <c r="A2146" s="11"/>
      <c r="B2146" s="19"/>
      <c r="C2146" s="19"/>
      <c r="D2146" s="23"/>
      <c r="E2146" s="19"/>
      <c r="F2146" s="13">
        <f>IF(B2146="","",IFERROR(INDEX(Leases!$B$2:$B$101,MATCH(B2146,Leases!$A$2:$A$101,0)),""))</f>
      </c>
      <c r="G2146" s="16">
        <f>IF(A2146="","",MONTH(A2146))</f>
      </c>
      <c r="H2146" s="22">
        <f>IF(A2146="",0,IF(YEAR(A2146)&lt;&gt;Properties!$C$5,0,N(D2146)*IFERROR(INDEX(Lists!$B$1:$B$7,MATCH(C2146,Lists!$A$1:$A$7,0)),0)))</f>
      </c>
      <c r="I2146" s="22">
        <f>IF(A2146="",0,IF(YEAR(A2146)&lt;&gt;Properties!$C$5,0,N(D2146)*IFERROR(INDEX(Lists!$C$1:$C$7,MATCH(C2146,Lists!$A$1:$A$7,0)),0)))</f>
      </c>
      <c r="J2146" s="22">
        <f>IF(A2146="",0,IF(YEAR(A2146)&lt;&gt;Properties!$C$5,0,N(D2146)*IFERROR(INDEX(Lists!$D$1:$D$7,MATCH(C2146,Lists!$A$1:$A$7,0)),0)))</f>
      </c>
    </row>
    <row r="2147" spans="1:10" x14ac:dyDescent="0.25">
      <c r="A2147" s="11"/>
      <c r="B2147" s="19"/>
      <c r="C2147" s="19"/>
      <c r="D2147" s="23"/>
      <c r="E2147" s="19"/>
      <c r="F2147" s="13">
        <f>IF(B2147="","",IFERROR(INDEX(Leases!$B$2:$B$101,MATCH(B2147,Leases!$A$2:$A$101,0)),""))</f>
      </c>
      <c r="G2147" s="16">
        <f>IF(A2147="","",MONTH(A2147))</f>
      </c>
      <c r="H2147" s="22">
        <f>IF(A2147="",0,IF(YEAR(A2147)&lt;&gt;Properties!$C$5,0,N(D2147)*IFERROR(INDEX(Lists!$B$1:$B$7,MATCH(C2147,Lists!$A$1:$A$7,0)),0)))</f>
      </c>
      <c r="I2147" s="22">
        <f>IF(A2147="",0,IF(YEAR(A2147)&lt;&gt;Properties!$C$5,0,N(D2147)*IFERROR(INDEX(Lists!$C$1:$C$7,MATCH(C2147,Lists!$A$1:$A$7,0)),0)))</f>
      </c>
      <c r="J2147" s="22">
        <f>IF(A2147="",0,IF(YEAR(A2147)&lt;&gt;Properties!$C$5,0,N(D2147)*IFERROR(INDEX(Lists!$D$1:$D$7,MATCH(C2147,Lists!$A$1:$A$7,0)),0)))</f>
      </c>
    </row>
    <row r="2148" spans="1:10" x14ac:dyDescent="0.25">
      <c r="A2148" s="11"/>
      <c r="B2148" s="19"/>
      <c r="C2148" s="19"/>
      <c r="D2148" s="23"/>
      <c r="E2148" s="19"/>
      <c r="F2148" s="13">
        <f>IF(B2148="","",IFERROR(INDEX(Leases!$B$2:$B$101,MATCH(B2148,Leases!$A$2:$A$101,0)),""))</f>
      </c>
      <c r="G2148" s="16">
        <f>IF(A2148="","",MONTH(A2148))</f>
      </c>
      <c r="H2148" s="22">
        <f>IF(A2148="",0,IF(YEAR(A2148)&lt;&gt;Properties!$C$5,0,N(D2148)*IFERROR(INDEX(Lists!$B$1:$B$7,MATCH(C2148,Lists!$A$1:$A$7,0)),0)))</f>
      </c>
      <c r="I2148" s="22">
        <f>IF(A2148="",0,IF(YEAR(A2148)&lt;&gt;Properties!$C$5,0,N(D2148)*IFERROR(INDEX(Lists!$C$1:$C$7,MATCH(C2148,Lists!$A$1:$A$7,0)),0)))</f>
      </c>
      <c r="J2148" s="22">
        <f>IF(A2148="",0,IF(YEAR(A2148)&lt;&gt;Properties!$C$5,0,N(D2148)*IFERROR(INDEX(Lists!$D$1:$D$7,MATCH(C2148,Lists!$A$1:$A$7,0)),0)))</f>
      </c>
    </row>
    <row r="2149" spans="1:10" x14ac:dyDescent="0.25">
      <c r="A2149" s="11"/>
      <c r="B2149" s="19"/>
      <c r="C2149" s="19"/>
      <c r="D2149" s="23"/>
      <c r="E2149" s="19"/>
      <c r="F2149" s="13">
        <f>IF(B2149="","",IFERROR(INDEX(Leases!$B$2:$B$101,MATCH(B2149,Leases!$A$2:$A$101,0)),""))</f>
      </c>
      <c r="G2149" s="16">
        <f>IF(A2149="","",MONTH(A2149))</f>
      </c>
      <c r="H2149" s="22">
        <f>IF(A2149="",0,IF(YEAR(A2149)&lt;&gt;Properties!$C$5,0,N(D2149)*IFERROR(INDEX(Lists!$B$1:$B$7,MATCH(C2149,Lists!$A$1:$A$7,0)),0)))</f>
      </c>
      <c r="I2149" s="22">
        <f>IF(A2149="",0,IF(YEAR(A2149)&lt;&gt;Properties!$C$5,0,N(D2149)*IFERROR(INDEX(Lists!$C$1:$C$7,MATCH(C2149,Lists!$A$1:$A$7,0)),0)))</f>
      </c>
      <c r="J2149" s="22">
        <f>IF(A2149="",0,IF(YEAR(A2149)&lt;&gt;Properties!$C$5,0,N(D2149)*IFERROR(INDEX(Lists!$D$1:$D$7,MATCH(C2149,Lists!$A$1:$A$7,0)),0)))</f>
      </c>
    </row>
    <row r="2150" spans="1:10" x14ac:dyDescent="0.25">
      <c r="A2150" s="11"/>
      <c r="B2150" s="19"/>
      <c r="C2150" s="19"/>
      <c r="D2150" s="23"/>
      <c r="E2150" s="19"/>
      <c r="F2150" s="13">
        <f>IF(B2150="","",IFERROR(INDEX(Leases!$B$2:$B$101,MATCH(B2150,Leases!$A$2:$A$101,0)),""))</f>
      </c>
      <c r="G2150" s="16">
        <f>IF(A2150="","",MONTH(A2150))</f>
      </c>
      <c r="H2150" s="22">
        <f>IF(A2150="",0,IF(YEAR(A2150)&lt;&gt;Properties!$C$5,0,N(D2150)*IFERROR(INDEX(Lists!$B$1:$B$7,MATCH(C2150,Lists!$A$1:$A$7,0)),0)))</f>
      </c>
      <c r="I2150" s="22">
        <f>IF(A2150="",0,IF(YEAR(A2150)&lt;&gt;Properties!$C$5,0,N(D2150)*IFERROR(INDEX(Lists!$C$1:$C$7,MATCH(C2150,Lists!$A$1:$A$7,0)),0)))</f>
      </c>
      <c r="J2150" s="22">
        <f>IF(A2150="",0,IF(YEAR(A2150)&lt;&gt;Properties!$C$5,0,N(D2150)*IFERROR(INDEX(Lists!$D$1:$D$7,MATCH(C2150,Lists!$A$1:$A$7,0)),0)))</f>
      </c>
    </row>
    <row r="2151" spans="1:10" x14ac:dyDescent="0.25">
      <c r="A2151" s="11"/>
      <c r="B2151" s="19"/>
      <c r="C2151" s="19"/>
      <c r="D2151" s="23"/>
      <c r="E2151" s="19"/>
      <c r="F2151" s="13">
        <f>IF(B2151="","",IFERROR(INDEX(Leases!$B$2:$B$101,MATCH(B2151,Leases!$A$2:$A$101,0)),""))</f>
      </c>
      <c r="G2151" s="16">
        <f>IF(A2151="","",MONTH(A2151))</f>
      </c>
      <c r="H2151" s="22">
        <f>IF(A2151="",0,IF(YEAR(A2151)&lt;&gt;Properties!$C$5,0,N(D2151)*IFERROR(INDEX(Lists!$B$1:$B$7,MATCH(C2151,Lists!$A$1:$A$7,0)),0)))</f>
      </c>
      <c r="I2151" s="22">
        <f>IF(A2151="",0,IF(YEAR(A2151)&lt;&gt;Properties!$C$5,0,N(D2151)*IFERROR(INDEX(Lists!$C$1:$C$7,MATCH(C2151,Lists!$A$1:$A$7,0)),0)))</f>
      </c>
      <c r="J2151" s="22">
        <f>IF(A2151="",0,IF(YEAR(A2151)&lt;&gt;Properties!$C$5,0,N(D2151)*IFERROR(INDEX(Lists!$D$1:$D$7,MATCH(C2151,Lists!$A$1:$A$7,0)),0)))</f>
      </c>
    </row>
    <row r="2152" spans="1:10" x14ac:dyDescent="0.25">
      <c r="A2152" s="11"/>
      <c r="B2152" s="19"/>
      <c r="C2152" s="19"/>
      <c r="D2152" s="23"/>
      <c r="E2152" s="19"/>
      <c r="F2152" s="13">
        <f>IF(B2152="","",IFERROR(INDEX(Leases!$B$2:$B$101,MATCH(B2152,Leases!$A$2:$A$101,0)),""))</f>
      </c>
      <c r="G2152" s="16">
        <f>IF(A2152="","",MONTH(A2152))</f>
      </c>
      <c r="H2152" s="22">
        <f>IF(A2152="",0,IF(YEAR(A2152)&lt;&gt;Properties!$C$5,0,N(D2152)*IFERROR(INDEX(Lists!$B$1:$B$7,MATCH(C2152,Lists!$A$1:$A$7,0)),0)))</f>
      </c>
      <c r="I2152" s="22">
        <f>IF(A2152="",0,IF(YEAR(A2152)&lt;&gt;Properties!$C$5,0,N(D2152)*IFERROR(INDEX(Lists!$C$1:$C$7,MATCH(C2152,Lists!$A$1:$A$7,0)),0)))</f>
      </c>
      <c r="J2152" s="22">
        <f>IF(A2152="",0,IF(YEAR(A2152)&lt;&gt;Properties!$C$5,0,N(D2152)*IFERROR(INDEX(Lists!$D$1:$D$7,MATCH(C2152,Lists!$A$1:$A$7,0)),0)))</f>
      </c>
    </row>
    <row r="2153" spans="1:10" x14ac:dyDescent="0.25">
      <c r="A2153" s="11"/>
      <c r="B2153" s="19"/>
      <c r="C2153" s="19"/>
      <c r="D2153" s="23"/>
      <c r="E2153" s="19"/>
      <c r="F2153" s="13">
        <f>IF(B2153="","",IFERROR(INDEX(Leases!$B$2:$B$101,MATCH(B2153,Leases!$A$2:$A$101,0)),""))</f>
      </c>
      <c r="G2153" s="16">
        <f>IF(A2153="","",MONTH(A2153))</f>
      </c>
      <c r="H2153" s="22">
        <f>IF(A2153="",0,IF(YEAR(A2153)&lt;&gt;Properties!$C$5,0,N(D2153)*IFERROR(INDEX(Lists!$B$1:$B$7,MATCH(C2153,Lists!$A$1:$A$7,0)),0)))</f>
      </c>
      <c r="I2153" s="22">
        <f>IF(A2153="",0,IF(YEAR(A2153)&lt;&gt;Properties!$C$5,0,N(D2153)*IFERROR(INDEX(Lists!$C$1:$C$7,MATCH(C2153,Lists!$A$1:$A$7,0)),0)))</f>
      </c>
      <c r="J2153" s="22">
        <f>IF(A2153="",0,IF(YEAR(A2153)&lt;&gt;Properties!$C$5,0,N(D2153)*IFERROR(INDEX(Lists!$D$1:$D$7,MATCH(C2153,Lists!$A$1:$A$7,0)),0)))</f>
      </c>
    </row>
    <row r="2154" spans="1:10" x14ac:dyDescent="0.25">
      <c r="A2154" s="11"/>
      <c r="B2154" s="19"/>
      <c r="C2154" s="19"/>
      <c r="D2154" s="23"/>
      <c r="E2154" s="19"/>
      <c r="F2154" s="13">
        <f>IF(B2154="","",IFERROR(INDEX(Leases!$B$2:$B$101,MATCH(B2154,Leases!$A$2:$A$101,0)),""))</f>
      </c>
      <c r="G2154" s="16">
        <f>IF(A2154="","",MONTH(A2154))</f>
      </c>
      <c r="H2154" s="22">
        <f>IF(A2154="",0,IF(YEAR(A2154)&lt;&gt;Properties!$C$5,0,N(D2154)*IFERROR(INDEX(Lists!$B$1:$B$7,MATCH(C2154,Lists!$A$1:$A$7,0)),0)))</f>
      </c>
      <c r="I2154" s="22">
        <f>IF(A2154="",0,IF(YEAR(A2154)&lt;&gt;Properties!$C$5,0,N(D2154)*IFERROR(INDEX(Lists!$C$1:$C$7,MATCH(C2154,Lists!$A$1:$A$7,0)),0)))</f>
      </c>
      <c r="J2154" s="22">
        <f>IF(A2154="",0,IF(YEAR(A2154)&lt;&gt;Properties!$C$5,0,N(D2154)*IFERROR(INDEX(Lists!$D$1:$D$7,MATCH(C2154,Lists!$A$1:$A$7,0)),0)))</f>
      </c>
    </row>
    <row r="2155" spans="1:10" x14ac:dyDescent="0.25">
      <c r="A2155" s="11"/>
      <c r="B2155" s="19"/>
      <c r="C2155" s="19"/>
      <c r="D2155" s="23"/>
      <c r="E2155" s="19"/>
      <c r="F2155" s="13">
        <f>IF(B2155="","",IFERROR(INDEX(Leases!$B$2:$B$101,MATCH(B2155,Leases!$A$2:$A$101,0)),""))</f>
      </c>
      <c r="G2155" s="16">
        <f>IF(A2155="","",MONTH(A2155))</f>
      </c>
      <c r="H2155" s="22">
        <f>IF(A2155="",0,IF(YEAR(A2155)&lt;&gt;Properties!$C$5,0,N(D2155)*IFERROR(INDEX(Lists!$B$1:$B$7,MATCH(C2155,Lists!$A$1:$A$7,0)),0)))</f>
      </c>
      <c r="I2155" s="22">
        <f>IF(A2155="",0,IF(YEAR(A2155)&lt;&gt;Properties!$C$5,0,N(D2155)*IFERROR(INDEX(Lists!$C$1:$C$7,MATCH(C2155,Lists!$A$1:$A$7,0)),0)))</f>
      </c>
      <c r="J2155" s="22">
        <f>IF(A2155="",0,IF(YEAR(A2155)&lt;&gt;Properties!$C$5,0,N(D2155)*IFERROR(INDEX(Lists!$D$1:$D$7,MATCH(C2155,Lists!$A$1:$A$7,0)),0)))</f>
      </c>
    </row>
    <row r="2156" spans="1:10" x14ac:dyDescent="0.25">
      <c r="A2156" s="11"/>
      <c r="B2156" s="19"/>
      <c r="C2156" s="19"/>
      <c r="D2156" s="23"/>
      <c r="E2156" s="19"/>
      <c r="F2156" s="13">
        <f>IF(B2156="","",IFERROR(INDEX(Leases!$B$2:$B$101,MATCH(B2156,Leases!$A$2:$A$101,0)),""))</f>
      </c>
      <c r="G2156" s="16">
        <f>IF(A2156="","",MONTH(A2156))</f>
      </c>
      <c r="H2156" s="22">
        <f>IF(A2156="",0,IF(YEAR(A2156)&lt;&gt;Properties!$C$5,0,N(D2156)*IFERROR(INDEX(Lists!$B$1:$B$7,MATCH(C2156,Lists!$A$1:$A$7,0)),0)))</f>
      </c>
      <c r="I2156" s="22">
        <f>IF(A2156="",0,IF(YEAR(A2156)&lt;&gt;Properties!$C$5,0,N(D2156)*IFERROR(INDEX(Lists!$C$1:$C$7,MATCH(C2156,Lists!$A$1:$A$7,0)),0)))</f>
      </c>
      <c r="J2156" s="22">
        <f>IF(A2156="",0,IF(YEAR(A2156)&lt;&gt;Properties!$C$5,0,N(D2156)*IFERROR(INDEX(Lists!$D$1:$D$7,MATCH(C2156,Lists!$A$1:$A$7,0)),0)))</f>
      </c>
    </row>
    <row r="2157" spans="1:10" x14ac:dyDescent="0.25">
      <c r="A2157" s="11"/>
      <c r="B2157" s="19"/>
      <c r="C2157" s="19"/>
      <c r="D2157" s="23"/>
      <c r="E2157" s="19"/>
      <c r="F2157" s="13">
        <f>IF(B2157="","",IFERROR(INDEX(Leases!$B$2:$B$101,MATCH(B2157,Leases!$A$2:$A$101,0)),""))</f>
      </c>
      <c r="G2157" s="16">
        <f>IF(A2157="","",MONTH(A2157))</f>
      </c>
      <c r="H2157" s="22">
        <f>IF(A2157="",0,IF(YEAR(A2157)&lt;&gt;Properties!$C$5,0,N(D2157)*IFERROR(INDEX(Lists!$B$1:$B$7,MATCH(C2157,Lists!$A$1:$A$7,0)),0)))</f>
      </c>
      <c r="I2157" s="22">
        <f>IF(A2157="",0,IF(YEAR(A2157)&lt;&gt;Properties!$C$5,0,N(D2157)*IFERROR(INDEX(Lists!$C$1:$C$7,MATCH(C2157,Lists!$A$1:$A$7,0)),0)))</f>
      </c>
      <c r="J2157" s="22">
        <f>IF(A2157="",0,IF(YEAR(A2157)&lt;&gt;Properties!$C$5,0,N(D2157)*IFERROR(INDEX(Lists!$D$1:$D$7,MATCH(C2157,Lists!$A$1:$A$7,0)),0)))</f>
      </c>
    </row>
    <row r="2158" spans="1:10" x14ac:dyDescent="0.25">
      <c r="A2158" s="11"/>
      <c r="B2158" s="19"/>
      <c r="C2158" s="19"/>
      <c r="D2158" s="23"/>
      <c r="E2158" s="19"/>
      <c r="F2158" s="13">
        <f>IF(B2158="","",IFERROR(INDEX(Leases!$B$2:$B$101,MATCH(B2158,Leases!$A$2:$A$101,0)),""))</f>
      </c>
      <c r="G2158" s="16">
        <f>IF(A2158="","",MONTH(A2158))</f>
      </c>
      <c r="H2158" s="22">
        <f>IF(A2158="",0,IF(YEAR(A2158)&lt;&gt;Properties!$C$5,0,N(D2158)*IFERROR(INDEX(Lists!$B$1:$B$7,MATCH(C2158,Lists!$A$1:$A$7,0)),0)))</f>
      </c>
      <c r="I2158" s="22">
        <f>IF(A2158="",0,IF(YEAR(A2158)&lt;&gt;Properties!$C$5,0,N(D2158)*IFERROR(INDEX(Lists!$C$1:$C$7,MATCH(C2158,Lists!$A$1:$A$7,0)),0)))</f>
      </c>
      <c r="J2158" s="22">
        <f>IF(A2158="",0,IF(YEAR(A2158)&lt;&gt;Properties!$C$5,0,N(D2158)*IFERROR(INDEX(Lists!$D$1:$D$7,MATCH(C2158,Lists!$A$1:$A$7,0)),0)))</f>
      </c>
    </row>
    <row r="2159" spans="1:10" x14ac:dyDescent="0.25">
      <c r="A2159" s="11"/>
      <c r="B2159" s="19"/>
      <c r="C2159" s="19"/>
      <c r="D2159" s="23"/>
      <c r="E2159" s="19"/>
      <c r="F2159" s="13">
        <f>IF(B2159="","",IFERROR(INDEX(Leases!$B$2:$B$101,MATCH(B2159,Leases!$A$2:$A$101,0)),""))</f>
      </c>
      <c r="G2159" s="16">
        <f>IF(A2159="","",MONTH(A2159))</f>
      </c>
      <c r="H2159" s="22">
        <f>IF(A2159="",0,IF(YEAR(A2159)&lt;&gt;Properties!$C$5,0,N(D2159)*IFERROR(INDEX(Lists!$B$1:$B$7,MATCH(C2159,Lists!$A$1:$A$7,0)),0)))</f>
      </c>
      <c r="I2159" s="22">
        <f>IF(A2159="",0,IF(YEAR(A2159)&lt;&gt;Properties!$C$5,0,N(D2159)*IFERROR(INDEX(Lists!$C$1:$C$7,MATCH(C2159,Lists!$A$1:$A$7,0)),0)))</f>
      </c>
      <c r="J2159" s="22">
        <f>IF(A2159="",0,IF(YEAR(A2159)&lt;&gt;Properties!$C$5,0,N(D2159)*IFERROR(INDEX(Lists!$D$1:$D$7,MATCH(C2159,Lists!$A$1:$A$7,0)),0)))</f>
      </c>
    </row>
    <row r="2160" spans="1:10" x14ac:dyDescent="0.25">
      <c r="A2160" s="11"/>
      <c r="B2160" s="19"/>
      <c r="C2160" s="19"/>
      <c r="D2160" s="23"/>
      <c r="E2160" s="19"/>
      <c r="F2160" s="13">
        <f>IF(B2160="","",IFERROR(INDEX(Leases!$B$2:$B$101,MATCH(B2160,Leases!$A$2:$A$101,0)),""))</f>
      </c>
      <c r="G2160" s="16">
        <f>IF(A2160="","",MONTH(A2160))</f>
      </c>
      <c r="H2160" s="22">
        <f>IF(A2160="",0,IF(YEAR(A2160)&lt;&gt;Properties!$C$5,0,N(D2160)*IFERROR(INDEX(Lists!$B$1:$B$7,MATCH(C2160,Lists!$A$1:$A$7,0)),0)))</f>
      </c>
      <c r="I2160" s="22">
        <f>IF(A2160="",0,IF(YEAR(A2160)&lt;&gt;Properties!$C$5,0,N(D2160)*IFERROR(INDEX(Lists!$C$1:$C$7,MATCH(C2160,Lists!$A$1:$A$7,0)),0)))</f>
      </c>
      <c r="J2160" s="22">
        <f>IF(A2160="",0,IF(YEAR(A2160)&lt;&gt;Properties!$C$5,0,N(D2160)*IFERROR(INDEX(Lists!$D$1:$D$7,MATCH(C2160,Lists!$A$1:$A$7,0)),0)))</f>
      </c>
    </row>
    <row r="2161" spans="1:10" x14ac:dyDescent="0.25">
      <c r="A2161" s="11"/>
      <c r="B2161" s="19"/>
      <c r="C2161" s="19"/>
      <c r="D2161" s="23"/>
      <c r="E2161" s="19"/>
      <c r="F2161" s="13">
        <f>IF(B2161="","",IFERROR(INDEX(Leases!$B$2:$B$101,MATCH(B2161,Leases!$A$2:$A$101,0)),""))</f>
      </c>
      <c r="G2161" s="16">
        <f>IF(A2161="","",MONTH(A2161))</f>
      </c>
      <c r="H2161" s="22">
        <f>IF(A2161="",0,IF(YEAR(A2161)&lt;&gt;Properties!$C$5,0,N(D2161)*IFERROR(INDEX(Lists!$B$1:$B$7,MATCH(C2161,Lists!$A$1:$A$7,0)),0)))</f>
      </c>
      <c r="I2161" s="22">
        <f>IF(A2161="",0,IF(YEAR(A2161)&lt;&gt;Properties!$C$5,0,N(D2161)*IFERROR(INDEX(Lists!$C$1:$C$7,MATCH(C2161,Lists!$A$1:$A$7,0)),0)))</f>
      </c>
      <c r="J2161" s="22">
        <f>IF(A2161="",0,IF(YEAR(A2161)&lt;&gt;Properties!$C$5,0,N(D2161)*IFERROR(INDEX(Lists!$D$1:$D$7,MATCH(C2161,Lists!$A$1:$A$7,0)),0)))</f>
      </c>
    </row>
    <row r="2162" spans="1:10" x14ac:dyDescent="0.25">
      <c r="A2162" s="11"/>
      <c r="B2162" s="19"/>
      <c r="C2162" s="19"/>
      <c r="D2162" s="23"/>
      <c r="E2162" s="19"/>
      <c r="F2162" s="13">
        <f>IF(B2162="","",IFERROR(INDEX(Leases!$B$2:$B$101,MATCH(B2162,Leases!$A$2:$A$101,0)),""))</f>
      </c>
      <c r="G2162" s="16">
        <f>IF(A2162="","",MONTH(A2162))</f>
      </c>
      <c r="H2162" s="22">
        <f>IF(A2162="",0,IF(YEAR(A2162)&lt;&gt;Properties!$C$5,0,N(D2162)*IFERROR(INDEX(Lists!$B$1:$B$7,MATCH(C2162,Lists!$A$1:$A$7,0)),0)))</f>
      </c>
      <c r="I2162" s="22">
        <f>IF(A2162="",0,IF(YEAR(A2162)&lt;&gt;Properties!$C$5,0,N(D2162)*IFERROR(INDEX(Lists!$C$1:$C$7,MATCH(C2162,Lists!$A$1:$A$7,0)),0)))</f>
      </c>
      <c r="J2162" s="22">
        <f>IF(A2162="",0,IF(YEAR(A2162)&lt;&gt;Properties!$C$5,0,N(D2162)*IFERROR(INDEX(Lists!$D$1:$D$7,MATCH(C2162,Lists!$A$1:$A$7,0)),0)))</f>
      </c>
    </row>
    <row r="2163" spans="1:10" x14ac:dyDescent="0.25">
      <c r="A2163" s="11"/>
      <c r="B2163" s="19"/>
      <c r="C2163" s="19"/>
      <c r="D2163" s="23"/>
      <c r="E2163" s="19"/>
      <c r="F2163" s="13">
        <f>IF(B2163="","",IFERROR(INDEX(Leases!$B$2:$B$101,MATCH(B2163,Leases!$A$2:$A$101,0)),""))</f>
      </c>
      <c r="G2163" s="16">
        <f>IF(A2163="","",MONTH(A2163))</f>
      </c>
      <c r="H2163" s="22">
        <f>IF(A2163="",0,IF(YEAR(A2163)&lt;&gt;Properties!$C$5,0,N(D2163)*IFERROR(INDEX(Lists!$B$1:$B$7,MATCH(C2163,Lists!$A$1:$A$7,0)),0)))</f>
      </c>
      <c r="I2163" s="22">
        <f>IF(A2163="",0,IF(YEAR(A2163)&lt;&gt;Properties!$C$5,0,N(D2163)*IFERROR(INDEX(Lists!$C$1:$C$7,MATCH(C2163,Lists!$A$1:$A$7,0)),0)))</f>
      </c>
      <c r="J2163" s="22">
        <f>IF(A2163="",0,IF(YEAR(A2163)&lt;&gt;Properties!$C$5,0,N(D2163)*IFERROR(INDEX(Lists!$D$1:$D$7,MATCH(C2163,Lists!$A$1:$A$7,0)),0)))</f>
      </c>
    </row>
    <row r="2164" spans="1:10" x14ac:dyDescent="0.25">
      <c r="A2164" s="11"/>
      <c r="B2164" s="19"/>
      <c r="C2164" s="19"/>
      <c r="D2164" s="23"/>
      <c r="E2164" s="19"/>
      <c r="F2164" s="13">
        <f>IF(B2164="","",IFERROR(INDEX(Leases!$B$2:$B$101,MATCH(B2164,Leases!$A$2:$A$101,0)),""))</f>
      </c>
      <c r="G2164" s="16">
        <f>IF(A2164="","",MONTH(A2164))</f>
      </c>
      <c r="H2164" s="22">
        <f>IF(A2164="",0,IF(YEAR(A2164)&lt;&gt;Properties!$C$5,0,N(D2164)*IFERROR(INDEX(Lists!$B$1:$B$7,MATCH(C2164,Lists!$A$1:$A$7,0)),0)))</f>
      </c>
      <c r="I2164" s="22">
        <f>IF(A2164="",0,IF(YEAR(A2164)&lt;&gt;Properties!$C$5,0,N(D2164)*IFERROR(INDEX(Lists!$C$1:$C$7,MATCH(C2164,Lists!$A$1:$A$7,0)),0)))</f>
      </c>
      <c r="J2164" s="22">
        <f>IF(A2164="",0,IF(YEAR(A2164)&lt;&gt;Properties!$C$5,0,N(D2164)*IFERROR(INDEX(Lists!$D$1:$D$7,MATCH(C2164,Lists!$A$1:$A$7,0)),0)))</f>
      </c>
    </row>
    <row r="2165" spans="1:10" x14ac:dyDescent="0.25">
      <c r="A2165" s="11"/>
      <c r="B2165" s="19"/>
      <c r="C2165" s="19"/>
      <c r="D2165" s="23"/>
      <c r="E2165" s="19"/>
      <c r="F2165" s="13">
        <f>IF(B2165="","",IFERROR(INDEX(Leases!$B$2:$B$101,MATCH(B2165,Leases!$A$2:$A$101,0)),""))</f>
      </c>
      <c r="G2165" s="16">
        <f>IF(A2165="","",MONTH(A2165))</f>
      </c>
      <c r="H2165" s="22">
        <f>IF(A2165="",0,IF(YEAR(A2165)&lt;&gt;Properties!$C$5,0,N(D2165)*IFERROR(INDEX(Lists!$B$1:$B$7,MATCH(C2165,Lists!$A$1:$A$7,0)),0)))</f>
      </c>
      <c r="I2165" s="22">
        <f>IF(A2165="",0,IF(YEAR(A2165)&lt;&gt;Properties!$C$5,0,N(D2165)*IFERROR(INDEX(Lists!$C$1:$C$7,MATCH(C2165,Lists!$A$1:$A$7,0)),0)))</f>
      </c>
      <c r="J2165" s="22">
        <f>IF(A2165="",0,IF(YEAR(A2165)&lt;&gt;Properties!$C$5,0,N(D2165)*IFERROR(INDEX(Lists!$D$1:$D$7,MATCH(C2165,Lists!$A$1:$A$7,0)),0)))</f>
      </c>
    </row>
    <row r="2166" spans="1:10" x14ac:dyDescent="0.25">
      <c r="A2166" s="11"/>
      <c r="B2166" s="19"/>
      <c r="C2166" s="19"/>
      <c r="D2166" s="23"/>
      <c r="E2166" s="19"/>
      <c r="F2166" s="13">
        <f>IF(B2166="","",IFERROR(INDEX(Leases!$B$2:$B$101,MATCH(B2166,Leases!$A$2:$A$101,0)),""))</f>
      </c>
      <c r="G2166" s="16">
        <f>IF(A2166="","",MONTH(A2166))</f>
      </c>
      <c r="H2166" s="22">
        <f>IF(A2166="",0,IF(YEAR(A2166)&lt;&gt;Properties!$C$5,0,N(D2166)*IFERROR(INDEX(Lists!$B$1:$B$7,MATCH(C2166,Lists!$A$1:$A$7,0)),0)))</f>
      </c>
      <c r="I2166" s="22">
        <f>IF(A2166="",0,IF(YEAR(A2166)&lt;&gt;Properties!$C$5,0,N(D2166)*IFERROR(INDEX(Lists!$C$1:$C$7,MATCH(C2166,Lists!$A$1:$A$7,0)),0)))</f>
      </c>
      <c r="J2166" s="22">
        <f>IF(A2166="",0,IF(YEAR(A2166)&lt;&gt;Properties!$C$5,0,N(D2166)*IFERROR(INDEX(Lists!$D$1:$D$7,MATCH(C2166,Lists!$A$1:$A$7,0)),0)))</f>
      </c>
    </row>
    <row r="2167" spans="1:10" x14ac:dyDescent="0.25">
      <c r="A2167" s="11"/>
      <c r="B2167" s="19"/>
      <c r="C2167" s="19"/>
      <c r="D2167" s="23"/>
      <c r="E2167" s="19"/>
      <c r="F2167" s="13">
        <f>IF(B2167="","",IFERROR(INDEX(Leases!$B$2:$B$101,MATCH(B2167,Leases!$A$2:$A$101,0)),""))</f>
      </c>
      <c r="G2167" s="16">
        <f>IF(A2167="","",MONTH(A2167))</f>
      </c>
      <c r="H2167" s="22">
        <f>IF(A2167="",0,IF(YEAR(A2167)&lt;&gt;Properties!$C$5,0,N(D2167)*IFERROR(INDEX(Lists!$B$1:$B$7,MATCH(C2167,Lists!$A$1:$A$7,0)),0)))</f>
      </c>
      <c r="I2167" s="22">
        <f>IF(A2167="",0,IF(YEAR(A2167)&lt;&gt;Properties!$C$5,0,N(D2167)*IFERROR(INDEX(Lists!$C$1:$C$7,MATCH(C2167,Lists!$A$1:$A$7,0)),0)))</f>
      </c>
      <c r="J2167" s="22">
        <f>IF(A2167="",0,IF(YEAR(A2167)&lt;&gt;Properties!$C$5,0,N(D2167)*IFERROR(INDEX(Lists!$D$1:$D$7,MATCH(C2167,Lists!$A$1:$A$7,0)),0)))</f>
      </c>
    </row>
    <row r="2168" spans="1:10" x14ac:dyDescent="0.25">
      <c r="A2168" s="11"/>
      <c r="B2168" s="19"/>
      <c r="C2168" s="19"/>
      <c r="D2168" s="23"/>
      <c r="E2168" s="19"/>
      <c r="F2168" s="13">
        <f>IF(B2168="","",IFERROR(INDEX(Leases!$B$2:$B$101,MATCH(B2168,Leases!$A$2:$A$101,0)),""))</f>
      </c>
      <c r="G2168" s="16">
        <f>IF(A2168="","",MONTH(A2168))</f>
      </c>
      <c r="H2168" s="22">
        <f>IF(A2168="",0,IF(YEAR(A2168)&lt;&gt;Properties!$C$5,0,N(D2168)*IFERROR(INDEX(Lists!$B$1:$B$7,MATCH(C2168,Lists!$A$1:$A$7,0)),0)))</f>
      </c>
      <c r="I2168" s="22">
        <f>IF(A2168="",0,IF(YEAR(A2168)&lt;&gt;Properties!$C$5,0,N(D2168)*IFERROR(INDEX(Lists!$C$1:$C$7,MATCH(C2168,Lists!$A$1:$A$7,0)),0)))</f>
      </c>
      <c r="J2168" s="22">
        <f>IF(A2168="",0,IF(YEAR(A2168)&lt;&gt;Properties!$C$5,0,N(D2168)*IFERROR(INDEX(Lists!$D$1:$D$7,MATCH(C2168,Lists!$A$1:$A$7,0)),0)))</f>
      </c>
    </row>
    <row r="2169" spans="1:10" x14ac:dyDescent="0.25">
      <c r="A2169" s="11"/>
      <c r="B2169" s="19"/>
      <c r="C2169" s="19"/>
      <c r="D2169" s="23"/>
      <c r="E2169" s="19"/>
      <c r="F2169" s="13">
        <f>IF(B2169="","",IFERROR(INDEX(Leases!$B$2:$B$101,MATCH(B2169,Leases!$A$2:$A$101,0)),""))</f>
      </c>
      <c r="G2169" s="16">
        <f>IF(A2169="","",MONTH(A2169))</f>
      </c>
      <c r="H2169" s="22">
        <f>IF(A2169="",0,IF(YEAR(A2169)&lt;&gt;Properties!$C$5,0,N(D2169)*IFERROR(INDEX(Lists!$B$1:$B$7,MATCH(C2169,Lists!$A$1:$A$7,0)),0)))</f>
      </c>
      <c r="I2169" s="22">
        <f>IF(A2169="",0,IF(YEAR(A2169)&lt;&gt;Properties!$C$5,0,N(D2169)*IFERROR(INDEX(Lists!$C$1:$C$7,MATCH(C2169,Lists!$A$1:$A$7,0)),0)))</f>
      </c>
      <c r="J2169" s="22">
        <f>IF(A2169="",0,IF(YEAR(A2169)&lt;&gt;Properties!$C$5,0,N(D2169)*IFERROR(INDEX(Lists!$D$1:$D$7,MATCH(C2169,Lists!$A$1:$A$7,0)),0)))</f>
      </c>
    </row>
    <row r="2170" spans="1:10" x14ac:dyDescent="0.25">
      <c r="A2170" s="11"/>
      <c r="B2170" s="19"/>
      <c r="C2170" s="19"/>
      <c r="D2170" s="23"/>
      <c r="E2170" s="19"/>
      <c r="F2170" s="13">
        <f>IF(B2170="","",IFERROR(INDEX(Leases!$B$2:$B$101,MATCH(B2170,Leases!$A$2:$A$101,0)),""))</f>
      </c>
      <c r="G2170" s="16">
        <f>IF(A2170="","",MONTH(A2170))</f>
      </c>
      <c r="H2170" s="22">
        <f>IF(A2170="",0,IF(YEAR(A2170)&lt;&gt;Properties!$C$5,0,N(D2170)*IFERROR(INDEX(Lists!$B$1:$B$7,MATCH(C2170,Lists!$A$1:$A$7,0)),0)))</f>
      </c>
      <c r="I2170" s="22">
        <f>IF(A2170="",0,IF(YEAR(A2170)&lt;&gt;Properties!$C$5,0,N(D2170)*IFERROR(INDEX(Lists!$C$1:$C$7,MATCH(C2170,Lists!$A$1:$A$7,0)),0)))</f>
      </c>
      <c r="J2170" s="22">
        <f>IF(A2170="",0,IF(YEAR(A2170)&lt;&gt;Properties!$C$5,0,N(D2170)*IFERROR(INDEX(Lists!$D$1:$D$7,MATCH(C2170,Lists!$A$1:$A$7,0)),0)))</f>
      </c>
    </row>
    <row r="2171" spans="1:10" x14ac:dyDescent="0.25">
      <c r="A2171" s="11"/>
      <c r="B2171" s="19"/>
      <c r="C2171" s="19"/>
      <c r="D2171" s="23"/>
      <c r="E2171" s="19"/>
      <c r="F2171" s="13">
        <f>IF(B2171="","",IFERROR(INDEX(Leases!$B$2:$B$101,MATCH(B2171,Leases!$A$2:$A$101,0)),""))</f>
      </c>
      <c r="G2171" s="16">
        <f>IF(A2171="","",MONTH(A2171))</f>
      </c>
      <c r="H2171" s="22">
        <f>IF(A2171="",0,IF(YEAR(A2171)&lt;&gt;Properties!$C$5,0,N(D2171)*IFERROR(INDEX(Lists!$B$1:$B$7,MATCH(C2171,Lists!$A$1:$A$7,0)),0)))</f>
      </c>
      <c r="I2171" s="22">
        <f>IF(A2171="",0,IF(YEAR(A2171)&lt;&gt;Properties!$C$5,0,N(D2171)*IFERROR(INDEX(Lists!$C$1:$C$7,MATCH(C2171,Lists!$A$1:$A$7,0)),0)))</f>
      </c>
      <c r="J2171" s="22">
        <f>IF(A2171="",0,IF(YEAR(A2171)&lt;&gt;Properties!$C$5,0,N(D2171)*IFERROR(INDEX(Lists!$D$1:$D$7,MATCH(C2171,Lists!$A$1:$A$7,0)),0)))</f>
      </c>
    </row>
    <row r="2172" spans="1:10" x14ac:dyDescent="0.25">
      <c r="A2172" s="11"/>
      <c r="B2172" s="19"/>
      <c r="C2172" s="19"/>
      <c r="D2172" s="23"/>
      <c r="E2172" s="19"/>
      <c r="F2172" s="13">
        <f>IF(B2172="","",IFERROR(INDEX(Leases!$B$2:$B$101,MATCH(B2172,Leases!$A$2:$A$101,0)),""))</f>
      </c>
      <c r="G2172" s="16">
        <f>IF(A2172="","",MONTH(A2172))</f>
      </c>
      <c r="H2172" s="22">
        <f>IF(A2172="",0,IF(YEAR(A2172)&lt;&gt;Properties!$C$5,0,N(D2172)*IFERROR(INDEX(Lists!$B$1:$B$7,MATCH(C2172,Lists!$A$1:$A$7,0)),0)))</f>
      </c>
      <c r="I2172" s="22">
        <f>IF(A2172="",0,IF(YEAR(A2172)&lt;&gt;Properties!$C$5,0,N(D2172)*IFERROR(INDEX(Lists!$C$1:$C$7,MATCH(C2172,Lists!$A$1:$A$7,0)),0)))</f>
      </c>
      <c r="J2172" s="22">
        <f>IF(A2172="",0,IF(YEAR(A2172)&lt;&gt;Properties!$C$5,0,N(D2172)*IFERROR(INDEX(Lists!$D$1:$D$7,MATCH(C2172,Lists!$A$1:$A$7,0)),0)))</f>
      </c>
    </row>
    <row r="2173" spans="1:10" x14ac:dyDescent="0.25">
      <c r="A2173" s="11"/>
      <c r="B2173" s="19"/>
      <c r="C2173" s="19"/>
      <c r="D2173" s="23"/>
      <c r="E2173" s="19"/>
      <c r="F2173" s="13">
        <f>IF(B2173="","",IFERROR(INDEX(Leases!$B$2:$B$101,MATCH(B2173,Leases!$A$2:$A$101,0)),""))</f>
      </c>
      <c r="G2173" s="16">
        <f>IF(A2173="","",MONTH(A2173))</f>
      </c>
      <c r="H2173" s="22">
        <f>IF(A2173="",0,IF(YEAR(A2173)&lt;&gt;Properties!$C$5,0,N(D2173)*IFERROR(INDEX(Lists!$B$1:$B$7,MATCH(C2173,Lists!$A$1:$A$7,0)),0)))</f>
      </c>
      <c r="I2173" s="22">
        <f>IF(A2173="",0,IF(YEAR(A2173)&lt;&gt;Properties!$C$5,0,N(D2173)*IFERROR(INDEX(Lists!$C$1:$C$7,MATCH(C2173,Lists!$A$1:$A$7,0)),0)))</f>
      </c>
      <c r="J2173" s="22">
        <f>IF(A2173="",0,IF(YEAR(A2173)&lt;&gt;Properties!$C$5,0,N(D2173)*IFERROR(INDEX(Lists!$D$1:$D$7,MATCH(C2173,Lists!$A$1:$A$7,0)),0)))</f>
      </c>
    </row>
    <row r="2174" spans="1:10" x14ac:dyDescent="0.25">
      <c r="A2174" s="11"/>
      <c r="B2174" s="19"/>
      <c r="C2174" s="19"/>
      <c r="D2174" s="23"/>
      <c r="E2174" s="19"/>
      <c r="F2174" s="13">
        <f>IF(B2174="","",IFERROR(INDEX(Leases!$B$2:$B$101,MATCH(B2174,Leases!$A$2:$A$101,0)),""))</f>
      </c>
      <c r="G2174" s="16">
        <f>IF(A2174="","",MONTH(A2174))</f>
      </c>
      <c r="H2174" s="22">
        <f>IF(A2174="",0,IF(YEAR(A2174)&lt;&gt;Properties!$C$5,0,N(D2174)*IFERROR(INDEX(Lists!$B$1:$B$7,MATCH(C2174,Lists!$A$1:$A$7,0)),0)))</f>
      </c>
      <c r="I2174" s="22">
        <f>IF(A2174="",0,IF(YEAR(A2174)&lt;&gt;Properties!$C$5,0,N(D2174)*IFERROR(INDEX(Lists!$C$1:$C$7,MATCH(C2174,Lists!$A$1:$A$7,0)),0)))</f>
      </c>
      <c r="J2174" s="22">
        <f>IF(A2174="",0,IF(YEAR(A2174)&lt;&gt;Properties!$C$5,0,N(D2174)*IFERROR(INDEX(Lists!$D$1:$D$7,MATCH(C2174,Lists!$A$1:$A$7,0)),0)))</f>
      </c>
    </row>
    <row r="2175" spans="1:10" x14ac:dyDescent="0.25">
      <c r="A2175" s="11"/>
      <c r="B2175" s="19"/>
      <c r="C2175" s="19"/>
      <c r="D2175" s="23"/>
      <c r="E2175" s="19"/>
      <c r="F2175" s="13">
        <f>IF(B2175="","",IFERROR(INDEX(Leases!$B$2:$B$101,MATCH(B2175,Leases!$A$2:$A$101,0)),""))</f>
      </c>
      <c r="G2175" s="16">
        <f>IF(A2175="","",MONTH(A2175))</f>
      </c>
      <c r="H2175" s="22">
        <f>IF(A2175="",0,IF(YEAR(A2175)&lt;&gt;Properties!$C$5,0,N(D2175)*IFERROR(INDEX(Lists!$B$1:$B$7,MATCH(C2175,Lists!$A$1:$A$7,0)),0)))</f>
      </c>
      <c r="I2175" s="22">
        <f>IF(A2175="",0,IF(YEAR(A2175)&lt;&gt;Properties!$C$5,0,N(D2175)*IFERROR(INDEX(Lists!$C$1:$C$7,MATCH(C2175,Lists!$A$1:$A$7,0)),0)))</f>
      </c>
      <c r="J2175" s="22">
        <f>IF(A2175="",0,IF(YEAR(A2175)&lt;&gt;Properties!$C$5,0,N(D2175)*IFERROR(INDEX(Lists!$D$1:$D$7,MATCH(C2175,Lists!$A$1:$A$7,0)),0)))</f>
      </c>
    </row>
    <row r="2176" spans="1:10" x14ac:dyDescent="0.25">
      <c r="A2176" s="11"/>
      <c r="B2176" s="19"/>
      <c r="C2176" s="19"/>
      <c r="D2176" s="23"/>
      <c r="E2176" s="19"/>
      <c r="F2176" s="13">
        <f>IF(B2176="","",IFERROR(INDEX(Leases!$B$2:$B$101,MATCH(B2176,Leases!$A$2:$A$101,0)),""))</f>
      </c>
      <c r="G2176" s="16">
        <f>IF(A2176="","",MONTH(A2176))</f>
      </c>
      <c r="H2176" s="22">
        <f>IF(A2176="",0,IF(YEAR(A2176)&lt;&gt;Properties!$C$5,0,N(D2176)*IFERROR(INDEX(Lists!$B$1:$B$7,MATCH(C2176,Lists!$A$1:$A$7,0)),0)))</f>
      </c>
      <c r="I2176" s="22">
        <f>IF(A2176="",0,IF(YEAR(A2176)&lt;&gt;Properties!$C$5,0,N(D2176)*IFERROR(INDEX(Lists!$C$1:$C$7,MATCH(C2176,Lists!$A$1:$A$7,0)),0)))</f>
      </c>
      <c r="J2176" s="22">
        <f>IF(A2176="",0,IF(YEAR(A2176)&lt;&gt;Properties!$C$5,0,N(D2176)*IFERROR(INDEX(Lists!$D$1:$D$7,MATCH(C2176,Lists!$A$1:$A$7,0)),0)))</f>
      </c>
    </row>
    <row r="2177" spans="1:10" x14ac:dyDescent="0.25">
      <c r="A2177" s="11"/>
      <c r="B2177" s="19"/>
      <c r="C2177" s="19"/>
      <c r="D2177" s="23"/>
      <c r="E2177" s="19"/>
      <c r="F2177" s="13">
        <f>IF(B2177="","",IFERROR(INDEX(Leases!$B$2:$B$101,MATCH(B2177,Leases!$A$2:$A$101,0)),""))</f>
      </c>
      <c r="G2177" s="16">
        <f>IF(A2177="","",MONTH(A2177))</f>
      </c>
      <c r="H2177" s="22">
        <f>IF(A2177="",0,IF(YEAR(A2177)&lt;&gt;Properties!$C$5,0,N(D2177)*IFERROR(INDEX(Lists!$B$1:$B$7,MATCH(C2177,Lists!$A$1:$A$7,0)),0)))</f>
      </c>
      <c r="I2177" s="22">
        <f>IF(A2177="",0,IF(YEAR(A2177)&lt;&gt;Properties!$C$5,0,N(D2177)*IFERROR(INDEX(Lists!$C$1:$C$7,MATCH(C2177,Lists!$A$1:$A$7,0)),0)))</f>
      </c>
      <c r="J2177" s="22">
        <f>IF(A2177="",0,IF(YEAR(A2177)&lt;&gt;Properties!$C$5,0,N(D2177)*IFERROR(INDEX(Lists!$D$1:$D$7,MATCH(C2177,Lists!$A$1:$A$7,0)),0)))</f>
      </c>
    </row>
    <row r="2178" spans="1:10" x14ac:dyDescent="0.25">
      <c r="A2178" s="11"/>
      <c r="B2178" s="19"/>
      <c r="C2178" s="19"/>
      <c r="D2178" s="23"/>
      <c r="E2178" s="19"/>
      <c r="F2178" s="13">
        <f>IF(B2178="","",IFERROR(INDEX(Leases!$B$2:$B$101,MATCH(B2178,Leases!$A$2:$A$101,0)),""))</f>
      </c>
      <c r="G2178" s="16">
        <f>IF(A2178="","",MONTH(A2178))</f>
      </c>
      <c r="H2178" s="22">
        <f>IF(A2178="",0,IF(YEAR(A2178)&lt;&gt;Properties!$C$5,0,N(D2178)*IFERROR(INDEX(Lists!$B$1:$B$7,MATCH(C2178,Lists!$A$1:$A$7,0)),0)))</f>
      </c>
      <c r="I2178" s="22">
        <f>IF(A2178="",0,IF(YEAR(A2178)&lt;&gt;Properties!$C$5,0,N(D2178)*IFERROR(INDEX(Lists!$C$1:$C$7,MATCH(C2178,Lists!$A$1:$A$7,0)),0)))</f>
      </c>
      <c r="J2178" s="22">
        <f>IF(A2178="",0,IF(YEAR(A2178)&lt;&gt;Properties!$C$5,0,N(D2178)*IFERROR(INDEX(Lists!$D$1:$D$7,MATCH(C2178,Lists!$A$1:$A$7,0)),0)))</f>
      </c>
    </row>
    <row r="2179" spans="1:10" x14ac:dyDescent="0.25">
      <c r="A2179" s="11"/>
      <c r="B2179" s="19"/>
      <c r="C2179" s="19"/>
      <c r="D2179" s="23"/>
      <c r="E2179" s="19"/>
      <c r="F2179" s="13">
        <f>IF(B2179="","",IFERROR(INDEX(Leases!$B$2:$B$101,MATCH(B2179,Leases!$A$2:$A$101,0)),""))</f>
      </c>
      <c r="G2179" s="16">
        <f>IF(A2179="","",MONTH(A2179))</f>
      </c>
      <c r="H2179" s="22">
        <f>IF(A2179="",0,IF(YEAR(A2179)&lt;&gt;Properties!$C$5,0,N(D2179)*IFERROR(INDEX(Lists!$B$1:$B$7,MATCH(C2179,Lists!$A$1:$A$7,0)),0)))</f>
      </c>
      <c r="I2179" s="22">
        <f>IF(A2179="",0,IF(YEAR(A2179)&lt;&gt;Properties!$C$5,0,N(D2179)*IFERROR(INDEX(Lists!$C$1:$C$7,MATCH(C2179,Lists!$A$1:$A$7,0)),0)))</f>
      </c>
      <c r="J2179" s="22">
        <f>IF(A2179="",0,IF(YEAR(A2179)&lt;&gt;Properties!$C$5,0,N(D2179)*IFERROR(INDEX(Lists!$D$1:$D$7,MATCH(C2179,Lists!$A$1:$A$7,0)),0)))</f>
      </c>
    </row>
    <row r="2180" spans="1:10" x14ac:dyDescent="0.25">
      <c r="A2180" s="11"/>
      <c r="B2180" s="19"/>
      <c r="C2180" s="19"/>
      <c r="D2180" s="23"/>
      <c r="E2180" s="19"/>
      <c r="F2180" s="13">
        <f>IF(B2180="","",IFERROR(INDEX(Leases!$B$2:$B$101,MATCH(B2180,Leases!$A$2:$A$101,0)),""))</f>
      </c>
      <c r="G2180" s="16">
        <f>IF(A2180="","",MONTH(A2180))</f>
      </c>
      <c r="H2180" s="22">
        <f>IF(A2180="",0,IF(YEAR(A2180)&lt;&gt;Properties!$C$5,0,N(D2180)*IFERROR(INDEX(Lists!$B$1:$B$7,MATCH(C2180,Lists!$A$1:$A$7,0)),0)))</f>
      </c>
      <c r="I2180" s="22">
        <f>IF(A2180="",0,IF(YEAR(A2180)&lt;&gt;Properties!$C$5,0,N(D2180)*IFERROR(INDEX(Lists!$C$1:$C$7,MATCH(C2180,Lists!$A$1:$A$7,0)),0)))</f>
      </c>
      <c r="J2180" s="22">
        <f>IF(A2180="",0,IF(YEAR(A2180)&lt;&gt;Properties!$C$5,0,N(D2180)*IFERROR(INDEX(Lists!$D$1:$D$7,MATCH(C2180,Lists!$A$1:$A$7,0)),0)))</f>
      </c>
    </row>
    <row r="2181" spans="1:10" x14ac:dyDescent="0.25">
      <c r="A2181" s="11"/>
      <c r="B2181" s="19"/>
      <c r="C2181" s="19"/>
      <c r="D2181" s="23"/>
      <c r="E2181" s="19"/>
      <c r="F2181" s="13">
        <f>IF(B2181="","",IFERROR(INDEX(Leases!$B$2:$B$101,MATCH(B2181,Leases!$A$2:$A$101,0)),""))</f>
      </c>
      <c r="G2181" s="16">
        <f>IF(A2181="","",MONTH(A2181))</f>
      </c>
      <c r="H2181" s="22">
        <f>IF(A2181="",0,IF(YEAR(A2181)&lt;&gt;Properties!$C$5,0,N(D2181)*IFERROR(INDEX(Lists!$B$1:$B$7,MATCH(C2181,Lists!$A$1:$A$7,0)),0)))</f>
      </c>
      <c r="I2181" s="22">
        <f>IF(A2181="",0,IF(YEAR(A2181)&lt;&gt;Properties!$C$5,0,N(D2181)*IFERROR(INDEX(Lists!$C$1:$C$7,MATCH(C2181,Lists!$A$1:$A$7,0)),0)))</f>
      </c>
      <c r="J2181" s="22">
        <f>IF(A2181="",0,IF(YEAR(A2181)&lt;&gt;Properties!$C$5,0,N(D2181)*IFERROR(INDEX(Lists!$D$1:$D$7,MATCH(C2181,Lists!$A$1:$A$7,0)),0)))</f>
      </c>
    </row>
    <row r="2182" spans="1:10" x14ac:dyDescent="0.25">
      <c r="A2182" s="11"/>
      <c r="B2182" s="19"/>
      <c r="C2182" s="19"/>
      <c r="D2182" s="23"/>
      <c r="E2182" s="19"/>
      <c r="F2182" s="13">
        <f>IF(B2182="","",IFERROR(INDEX(Leases!$B$2:$B$101,MATCH(B2182,Leases!$A$2:$A$101,0)),""))</f>
      </c>
      <c r="G2182" s="16">
        <f>IF(A2182="","",MONTH(A2182))</f>
      </c>
      <c r="H2182" s="22">
        <f>IF(A2182="",0,IF(YEAR(A2182)&lt;&gt;Properties!$C$5,0,N(D2182)*IFERROR(INDEX(Lists!$B$1:$B$7,MATCH(C2182,Lists!$A$1:$A$7,0)),0)))</f>
      </c>
      <c r="I2182" s="22">
        <f>IF(A2182="",0,IF(YEAR(A2182)&lt;&gt;Properties!$C$5,0,N(D2182)*IFERROR(INDEX(Lists!$C$1:$C$7,MATCH(C2182,Lists!$A$1:$A$7,0)),0)))</f>
      </c>
      <c r="J2182" s="22">
        <f>IF(A2182="",0,IF(YEAR(A2182)&lt;&gt;Properties!$C$5,0,N(D2182)*IFERROR(INDEX(Lists!$D$1:$D$7,MATCH(C2182,Lists!$A$1:$A$7,0)),0)))</f>
      </c>
    </row>
    <row r="2183" spans="1:10" x14ac:dyDescent="0.25">
      <c r="A2183" s="11"/>
      <c r="B2183" s="19"/>
      <c r="C2183" s="19"/>
      <c r="D2183" s="23"/>
      <c r="E2183" s="19"/>
      <c r="F2183" s="13">
        <f>IF(B2183="","",IFERROR(INDEX(Leases!$B$2:$B$101,MATCH(B2183,Leases!$A$2:$A$101,0)),""))</f>
      </c>
      <c r="G2183" s="16">
        <f>IF(A2183="","",MONTH(A2183))</f>
      </c>
      <c r="H2183" s="22">
        <f>IF(A2183="",0,IF(YEAR(A2183)&lt;&gt;Properties!$C$5,0,N(D2183)*IFERROR(INDEX(Lists!$B$1:$B$7,MATCH(C2183,Lists!$A$1:$A$7,0)),0)))</f>
      </c>
      <c r="I2183" s="22">
        <f>IF(A2183="",0,IF(YEAR(A2183)&lt;&gt;Properties!$C$5,0,N(D2183)*IFERROR(INDEX(Lists!$C$1:$C$7,MATCH(C2183,Lists!$A$1:$A$7,0)),0)))</f>
      </c>
      <c r="J2183" s="22">
        <f>IF(A2183="",0,IF(YEAR(A2183)&lt;&gt;Properties!$C$5,0,N(D2183)*IFERROR(INDEX(Lists!$D$1:$D$7,MATCH(C2183,Lists!$A$1:$A$7,0)),0)))</f>
      </c>
    </row>
    <row r="2184" spans="1:10" x14ac:dyDescent="0.25">
      <c r="A2184" s="11"/>
      <c r="B2184" s="19"/>
      <c r="C2184" s="19"/>
      <c r="D2184" s="23"/>
      <c r="E2184" s="19"/>
      <c r="F2184" s="13">
        <f>IF(B2184="","",IFERROR(INDEX(Leases!$B$2:$B$101,MATCH(B2184,Leases!$A$2:$A$101,0)),""))</f>
      </c>
      <c r="G2184" s="16">
        <f>IF(A2184="","",MONTH(A2184))</f>
      </c>
      <c r="H2184" s="22">
        <f>IF(A2184="",0,IF(YEAR(A2184)&lt;&gt;Properties!$C$5,0,N(D2184)*IFERROR(INDEX(Lists!$B$1:$B$7,MATCH(C2184,Lists!$A$1:$A$7,0)),0)))</f>
      </c>
      <c r="I2184" s="22">
        <f>IF(A2184="",0,IF(YEAR(A2184)&lt;&gt;Properties!$C$5,0,N(D2184)*IFERROR(INDEX(Lists!$C$1:$C$7,MATCH(C2184,Lists!$A$1:$A$7,0)),0)))</f>
      </c>
      <c r="J2184" s="22">
        <f>IF(A2184="",0,IF(YEAR(A2184)&lt;&gt;Properties!$C$5,0,N(D2184)*IFERROR(INDEX(Lists!$D$1:$D$7,MATCH(C2184,Lists!$A$1:$A$7,0)),0)))</f>
      </c>
    </row>
    <row r="2185" spans="1:10" x14ac:dyDescent="0.25">
      <c r="A2185" s="11"/>
      <c r="B2185" s="19"/>
      <c r="C2185" s="19"/>
      <c r="D2185" s="23"/>
      <c r="E2185" s="19"/>
      <c r="F2185" s="13">
        <f>IF(B2185="","",IFERROR(INDEX(Leases!$B$2:$B$101,MATCH(B2185,Leases!$A$2:$A$101,0)),""))</f>
      </c>
      <c r="G2185" s="16">
        <f>IF(A2185="","",MONTH(A2185))</f>
      </c>
      <c r="H2185" s="22">
        <f>IF(A2185="",0,IF(YEAR(A2185)&lt;&gt;Properties!$C$5,0,N(D2185)*IFERROR(INDEX(Lists!$B$1:$B$7,MATCH(C2185,Lists!$A$1:$A$7,0)),0)))</f>
      </c>
      <c r="I2185" s="22">
        <f>IF(A2185="",0,IF(YEAR(A2185)&lt;&gt;Properties!$C$5,0,N(D2185)*IFERROR(INDEX(Lists!$C$1:$C$7,MATCH(C2185,Lists!$A$1:$A$7,0)),0)))</f>
      </c>
      <c r="J2185" s="22">
        <f>IF(A2185="",0,IF(YEAR(A2185)&lt;&gt;Properties!$C$5,0,N(D2185)*IFERROR(INDEX(Lists!$D$1:$D$7,MATCH(C2185,Lists!$A$1:$A$7,0)),0)))</f>
      </c>
    </row>
    <row r="2186" spans="1:10" x14ac:dyDescent="0.25">
      <c r="A2186" s="11"/>
      <c r="B2186" s="19"/>
      <c r="C2186" s="19"/>
      <c r="D2186" s="23"/>
      <c r="E2186" s="19"/>
      <c r="F2186" s="13">
        <f>IF(B2186="","",IFERROR(INDEX(Leases!$B$2:$B$101,MATCH(B2186,Leases!$A$2:$A$101,0)),""))</f>
      </c>
      <c r="G2186" s="16">
        <f>IF(A2186="","",MONTH(A2186))</f>
      </c>
      <c r="H2186" s="22">
        <f>IF(A2186="",0,IF(YEAR(A2186)&lt;&gt;Properties!$C$5,0,N(D2186)*IFERROR(INDEX(Lists!$B$1:$B$7,MATCH(C2186,Lists!$A$1:$A$7,0)),0)))</f>
      </c>
      <c r="I2186" s="22">
        <f>IF(A2186="",0,IF(YEAR(A2186)&lt;&gt;Properties!$C$5,0,N(D2186)*IFERROR(INDEX(Lists!$C$1:$C$7,MATCH(C2186,Lists!$A$1:$A$7,0)),0)))</f>
      </c>
      <c r="J2186" s="22">
        <f>IF(A2186="",0,IF(YEAR(A2186)&lt;&gt;Properties!$C$5,0,N(D2186)*IFERROR(INDEX(Lists!$D$1:$D$7,MATCH(C2186,Lists!$A$1:$A$7,0)),0)))</f>
      </c>
    </row>
    <row r="2187" spans="1:10" x14ac:dyDescent="0.25">
      <c r="A2187" s="11"/>
      <c r="B2187" s="19"/>
      <c r="C2187" s="19"/>
      <c r="D2187" s="23"/>
      <c r="E2187" s="19"/>
      <c r="F2187" s="13">
        <f>IF(B2187="","",IFERROR(INDEX(Leases!$B$2:$B$101,MATCH(B2187,Leases!$A$2:$A$101,0)),""))</f>
      </c>
      <c r="G2187" s="16">
        <f>IF(A2187="","",MONTH(A2187))</f>
      </c>
      <c r="H2187" s="22">
        <f>IF(A2187="",0,IF(YEAR(A2187)&lt;&gt;Properties!$C$5,0,N(D2187)*IFERROR(INDEX(Lists!$B$1:$B$7,MATCH(C2187,Lists!$A$1:$A$7,0)),0)))</f>
      </c>
      <c r="I2187" s="22">
        <f>IF(A2187="",0,IF(YEAR(A2187)&lt;&gt;Properties!$C$5,0,N(D2187)*IFERROR(INDEX(Lists!$C$1:$C$7,MATCH(C2187,Lists!$A$1:$A$7,0)),0)))</f>
      </c>
      <c r="J2187" s="22">
        <f>IF(A2187="",0,IF(YEAR(A2187)&lt;&gt;Properties!$C$5,0,N(D2187)*IFERROR(INDEX(Lists!$D$1:$D$7,MATCH(C2187,Lists!$A$1:$A$7,0)),0)))</f>
      </c>
    </row>
    <row r="2188" spans="1:10" x14ac:dyDescent="0.25">
      <c r="A2188" s="11"/>
      <c r="B2188" s="19"/>
      <c r="C2188" s="19"/>
      <c r="D2188" s="23"/>
      <c r="E2188" s="19"/>
      <c r="F2188" s="13">
        <f>IF(B2188="","",IFERROR(INDEX(Leases!$B$2:$B$101,MATCH(B2188,Leases!$A$2:$A$101,0)),""))</f>
      </c>
      <c r="G2188" s="16">
        <f>IF(A2188="","",MONTH(A2188))</f>
      </c>
      <c r="H2188" s="22">
        <f>IF(A2188="",0,IF(YEAR(A2188)&lt;&gt;Properties!$C$5,0,N(D2188)*IFERROR(INDEX(Lists!$B$1:$B$7,MATCH(C2188,Lists!$A$1:$A$7,0)),0)))</f>
      </c>
      <c r="I2188" s="22">
        <f>IF(A2188="",0,IF(YEAR(A2188)&lt;&gt;Properties!$C$5,0,N(D2188)*IFERROR(INDEX(Lists!$C$1:$C$7,MATCH(C2188,Lists!$A$1:$A$7,0)),0)))</f>
      </c>
      <c r="J2188" s="22">
        <f>IF(A2188="",0,IF(YEAR(A2188)&lt;&gt;Properties!$C$5,0,N(D2188)*IFERROR(INDEX(Lists!$D$1:$D$7,MATCH(C2188,Lists!$A$1:$A$7,0)),0)))</f>
      </c>
    </row>
    <row r="2189" spans="1:10" x14ac:dyDescent="0.25">
      <c r="A2189" s="11"/>
      <c r="B2189" s="19"/>
      <c r="C2189" s="19"/>
      <c r="D2189" s="23"/>
      <c r="E2189" s="19"/>
      <c r="F2189" s="13">
        <f>IF(B2189="","",IFERROR(INDEX(Leases!$B$2:$B$101,MATCH(B2189,Leases!$A$2:$A$101,0)),""))</f>
      </c>
      <c r="G2189" s="16">
        <f>IF(A2189="","",MONTH(A2189))</f>
      </c>
      <c r="H2189" s="22">
        <f>IF(A2189="",0,IF(YEAR(A2189)&lt;&gt;Properties!$C$5,0,N(D2189)*IFERROR(INDEX(Lists!$B$1:$B$7,MATCH(C2189,Lists!$A$1:$A$7,0)),0)))</f>
      </c>
      <c r="I2189" s="22">
        <f>IF(A2189="",0,IF(YEAR(A2189)&lt;&gt;Properties!$C$5,0,N(D2189)*IFERROR(INDEX(Lists!$C$1:$C$7,MATCH(C2189,Lists!$A$1:$A$7,0)),0)))</f>
      </c>
      <c r="J2189" s="22">
        <f>IF(A2189="",0,IF(YEAR(A2189)&lt;&gt;Properties!$C$5,0,N(D2189)*IFERROR(INDEX(Lists!$D$1:$D$7,MATCH(C2189,Lists!$A$1:$A$7,0)),0)))</f>
      </c>
    </row>
    <row r="2190" spans="1:10" x14ac:dyDescent="0.25">
      <c r="A2190" s="11"/>
      <c r="B2190" s="19"/>
      <c r="C2190" s="19"/>
      <c r="D2190" s="23"/>
      <c r="E2190" s="19"/>
      <c r="F2190" s="13">
        <f>IF(B2190="","",IFERROR(INDEX(Leases!$B$2:$B$101,MATCH(B2190,Leases!$A$2:$A$101,0)),""))</f>
      </c>
      <c r="G2190" s="16">
        <f>IF(A2190="","",MONTH(A2190))</f>
      </c>
      <c r="H2190" s="22">
        <f>IF(A2190="",0,IF(YEAR(A2190)&lt;&gt;Properties!$C$5,0,N(D2190)*IFERROR(INDEX(Lists!$B$1:$B$7,MATCH(C2190,Lists!$A$1:$A$7,0)),0)))</f>
      </c>
      <c r="I2190" s="22">
        <f>IF(A2190="",0,IF(YEAR(A2190)&lt;&gt;Properties!$C$5,0,N(D2190)*IFERROR(INDEX(Lists!$C$1:$C$7,MATCH(C2190,Lists!$A$1:$A$7,0)),0)))</f>
      </c>
      <c r="J2190" s="22">
        <f>IF(A2190="",0,IF(YEAR(A2190)&lt;&gt;Properties!$C$5,0,N(D2190)*IFERROR(INDEX(Lists!$D$1:$D$7,MATCH(C2190,Lists!$A$1:$A$7,0)),0)))</f>
      </c>
    </row>
    <row r="2191" spans="1:10" x14ac:dyDescent="0.25">
      <c r="A2191" s="11"/>
      <c r="B2191" s="19"/>
      <c r="C2191" s="19"/>
      <c r="D2191" s="23"/>
      <c r="E2191" s="19"/>
      <c r="F2191" s="13">
        <f>IF(B2191="","",IFERROR(INDEX(Leases!$B$2:$B$101,MATCH(B2191,Leases!$A$2:$A$101,0)),""))</f>
      </c>
      <c r="G2191" s="16">
        <f>IF(A2191="","",MONTH(A2191))</f>
      </c>
      <c r="H2191" s="22">
        <f>IF(A2191="",0,IF(YEAR(A2191)&lt;&gt;Properties!$C$5,0,N(D2191)*IFERROR(INDEX(Lists!$B$1:$B$7,MATCH(C2191,Lists!$A$1:$A$7,0)),0)))</f>
      </c>
      <c r="I2191" s="22">
        <f>IF(A2191="",0,IF(YEAR(A2191)&lt;&gt;Properties!$C$5,0,N(D2191)*IFERROR(INDEX(Lists!$C$1:$C$7,MATCH(C2191,Lists!$A$1:$A$7,0)),0)))</f>
      </c>
      <c r="J2191" s="22">
        <f>IF(A2191="",0,IF(YEAR(A2191)&lt;&gt;Properties!$C$5,0,N(D2191)*IFERROR(INDEX(Lists!$D$1:$D$7,MATCH(C2191,Lists!$A$1:$A$7,0)),0)))</f>
      </c>
    </row>
    <row r="2192" spans="1:10" x14ac:dyDescent="0.25">
      <c r="A2192" s="11"/>
      <c r="B2192" s="19"/>
      <c r="C2192" s="19"/>
      <c r="D2192" s="23"/>
      <c r="E2192" s="19"/>
      <c r="F2192" s="13">
        <f>IF(B2192="","",IFERROR(INDEX(Leases!$B$2:$B$101,MATCH(B2192,Leases!$A$2:$A$101,0)),""))</f>
      </c>
      <c r="G2192" s="16">
        <f>IF(A2192="","",MONTH(A2192))</f>
      </c>
      <c r="H2192" s="22">
        <f>IF(A2192="",0,IF(YEAR(A2192)&lt;&gt;Properties!$C$5,0,N(D2192)*IFERROR(INDEX(Lists!$B$1:$B$7,MATCH(C2192,Lists!$A$1:$A$7,0)),0)))</f>
      </c>
      <c r="I2192" s="22">
        <f>IF(A2192="",0,IF(YEAR(A2192)&lt;&gt;Properties!$C$5,0,N(D2192)*IFERROR(INDEX(Lists!$C$1:$C$7,MATCH(C2192,Lists!$A$1:$A$7,0)),0)))</f>
      </c>
      <c r="J2192" s="22">
        <f>IF(A2192="",0,IF(YEAR(A2192)&lt;&gt;Properties!$C$5,0,N(D2192)*IFERROR(INDEX(Lists!$D$1:$D$7,MATCH(C2192,Lists!$A$1:$A$7,0)),0)))</f>
      </c>
    </row>
    <row r="2193" spans="1:10" x14ac:dyDescent="0.25">
      <c r="A2193" s="11"/>
      <c r="B2193" s="19"/>
      <c r="C2193" s="19"/>
      <c r="D2193" s="23"/>
      <c r="E2193" s="19"/>
      <c r="F2193" s="13">
        <f>IF(B2193="","",IFERROR(INDEX(Leases!$B$2:$B$101,MATCH(B2193,Leases!$A$2:$A$101,0)),""))</f>
      </c>
      <c r="G2193" s="16">
        <f>IF(A2193="","",MONTH(A2193))</f>
      </c>
      <c r="H2193" s="22">
        <f>IF(A2193="",0,IF(YEAR(A2193)&lt;&gt;Properties!$C$5,0,N(D2193)*IFERROR(INDEX(Lists!$B$1:$B$7,MATCH(C2193,Lists!$A$1:$A$7,0)),0)))</f>
      </c>
      <c r="I2193" s="22">
        <f>IF(A2193="",0,IF(YEAR(A2193)&lt;&gt;Properties!$C$5,0,N(D2193)*IFERROR(INDEX(Lists!$C$1:$C$7,MATCH(C2193,Lists!$A$1:$A$7,0)),0)))</f>
      </c>
      <c r="J2193" s="22">
        <f>IF(A2193="",0,IF(YEAR(A2193)&lt;&gt;Properties!$C$5,0,N(D2193)*IFERROR(INDEX(Lists!$D$1:$D$7,MATCH(C2193,Lists!$A$1:$A$7,0)),0)))</f>
      </c>
    </row>
    <row r="2194" spans="1:10" x14ac:dyDescent="0.25">
      <c r="A2194" s="11"/>
      <c r="B2194" s="19"/>
      <c r="C2194" s="19"/>
      <c r="D2194" s="23"/>
      <c r="E2194" s="19"/>
      <c r="F2194" s="13">
        <f>IF(B2194="","",IFERROR(INDEX(Leases!$B$2:$B$101,MATCH(B2194,Leases!$A$2:$A$101,0)),""))</f>
      </c>
      <c r="G2194" s="16">
        <f>IF(A2194="","",MONTH(A2194))</f>
      </c>
      <c r="H2194" s="22">
        <f>IF(A2194="",0,IF(YEAR(A2194)&lt;&gt;Properties!$C$5,0,N(D2194)*IFERROR(INDEX(Lists!$B$1:$B$7,MATCH(C2194,Lists!$A$1:$A$7,0)),0)))</f>
      </c>
      <c r="I2194" s="22">
        <f>IF(A2194="",0,IF(YEAR(A2194)&lt;&gt;Properties!$C$5,0,N(D2194)*IFERROR(INDEX(Lists!$C$1:$C$7,MATCH(C2194,Lists!$A$1:$A$7,0)),0)))</f>
      </c>
      <c r="J2194" s="22">
        <f>IF(A2194="",0,IF(YEAR(A2194)&lt;&gt;Properties!$C$5,0,N(D2194)*IFERROR(INDEX(Lists!$D$1:$D$7,MATCH(C2194,Lists!$A$1:$A$7,0)),0)))</f>
      </c>
    </row>
    <row r="2195" spans="1:10" x14ac:dyDescent="0.25">
      <c r="A2195" s="11"/>
      <c r="B2195" s="19"/>
      <c r="C2195" s="19"/>
      <c r="D2195" s="23"/>
      <c r="E2195" s="19"/>
      <c r="F2195" s="13">
        <f>IF(B2195="","",IFERROR(INDEX(Leases!$B$2:$B$101,MATCH(B2195,Leases!$A$2:$A$101,0)),""))</f>
      </c>
      <c r="G2195" s="16">
        <f>IF(A2195="","",MONTH(A2195))</f>
      </c>
      <c r="H2195" s="22">
        <f>IF(A2195="",0,IF(YEAR(A2195)&lt;&gt;Properties!$C$5,0,N(D2195)*IFERROR(INDEX(Lists!$B$1:$B$7,MATCH(C2195,Lists!$A$1:$A$7,0)),0)))</f>
      </c>
      <c r="I2195" s="22">
        <f>IF(A2195="",0,IF(YEAR(A2195)&lt;&gt;Properties!$C$5,0,N(D2195)*IFERROR(INDEX(Lists!$C$1:$C$7,MATCH(C2195,Lists!$A$1:$A$7,0)),0)))</f>
      </c>
      <c r="J2195" s="22">
        <f>IF(A2195="",0,IF(YEAR(A2195)&lt;&gt;Properties!$C$5,0,N(D2195)*IFERROR(INDEX(Lists!$D$1:$D$7,MATCH(C2195,Lists!$A$1:$A$7,0)),0)))</f>
      </c>
    </row>
    <row r="2196" spans="1:10" x14ac:dyDescent="0.25">
      <c r="A2196" s="11"/>
      <c r="B2196" s="19"/>
      <c r="C2196" s="19"/>
      <c r="D2196" s="23"/>
      <c r="E2196" s="19"/>
      <c r="F2196" s="13">
        <f>IF(B2196="","",IFERROR(INDEX(Leases!$B$2:$B$101,MATCH(B2196,Leases!$A$2:$A$101,0)),""))</f>
      </c>
      <c r="G2196" s="16">
        <f>IF(A2196="","",MONTH(A2196))</f>
      </c>
      <c r="H2196" s="22">
        <f>IF(A2196="",0,IF(YEAR(A2196)&lt;&gt;Properties!$C$5,0,N(D2196)*IFERROR(INDEX(Lists!$B$1:$B$7,MATCH(C2196,Lists!$A$1:$A$7,0)),0)))</f>
      </c>
      <c r="I2196" s="22">
        <f>IF(A2196="",0,IF(YEAR(A2196)&lt;&gt;Properties!$C$5,0,N(D2196)*IFERROR(INDEX(Lists!$C$1:$C$7,MATCH(C2196,Lists!$A$1:$A$7,0)),0)))</f>
      </c>
      <c r="J2196" s="22">
        <f>IF(A2196="",0,IF(YEAR(A2196)&lt;&gt;Properties!$C$5,0,N(D2196)*IFERROR(INDEX(Lists!$D$1:$D$7,MATCH(C2196,Lists!$A$1:$A$7,0)),0)))</f>
      </c>
    </row>
    <row r="2197" spans="1:10" x14ac:dyDescent="0.25">
      <c r="A2197" s="11"/>
      <c r="B2197" s="19"/>
      <c r="C2197" s="19"/>
      <c r="D2197" s="23"/>
      <c r="E2197" s="19"/>
      <c r="F2197" s="13">
        <f>IF(B2197="","",IFERROR(INDEX(Leases!$B$2:$B$101,MATCH(B2197,Leases!$A$2:$A$101,0)),""))</f>
      </c>
      <c r="G2197" s="16">
        <f>IF(A2197="","",MONTH(A2197))</f>
      </c>
      <c r="H2197" s="22">
        <f>IF(A2197="",0,IF(YEAR(A2197)&lt;&gt;Properties!$C$5,0,N(D2197)*IFERROR(INDEX(Lists!$B$1:$B$7,MATCH(C2197,Lists!$A$1:$A$7,0)),0)))</f>
      </c>
      <c r="I2197" s="22">
        <f>IF(A2197="",0,IF(YEAR(A2197)&lt;&gt;Properties!$C$5,0,N(D2197)*IFERROR(INDEX(Lists!$C$1:$C$7,MATCH(C2197,Lists!$A$1:$A$7,0)),0)))</f>
      </c>
      <c r="J2197" s="22">
        <f>IF(A2197="",0,IF(YEAR(A2197)&lt;&gt;Properties!$C$5,0,N(D2197)*IFERROR(INDEX(Lists!$D$1:$D$7,MATCH(C2197,Lists!$A$1:$A$7,0)),0)))</f>
      </c>
    </row>
    <row r="2198" spans="1:10" x14ac:dyDescent="0.25">
      <c r="A2198" s="11"/>
      <c r="B2198" s="19"/>
      <c r="C2198" s="19"/>
      <c r="D2198" s="23"/>
      <c r="E2198" s="19"/>
      <c r="F2198" s="13">
        <f>IF(B2198="","",IFERROR(INDEX(Leases!$B$2:$B$101,MATCH(B2198,Leases!$A$2:$A$101,0)),""))</f>
      </c>
      <c r="G2198" s="16">
        <f>IF(A2198="","",MONTH(A2198))</f>
      </c>
      <c r="H2198" s="22">
        <f>IF(A2198="",0,IF(YEAR(A2198)&lt;&gt;Properties!$C$5,0,N(D2198)*IFERROR(INDEX(Lists!$B$1:$B$7,MATCH(C2198,Lists!$A$1:$A$7,0)),0)))</f>
      </c>
      <c r="I2198" s="22">
        <f>IF(A2198="",0,IF(YEAR(A2198)&lt;&gt;Properties!$C$5,0,N(D2198)*IFERROR(INDEX(Lists!$C$1:$C$7,MATCH(C2198,Lists!$A$1:$A$7,0)),0)))</f>
      </c>
      <c r="J2198" s="22">
        <f>IF(A2198="",0,IF(YEAR(A2198)&lt;&gt;Properties!$C$5,0,N(D2198)*IFERROR(INDEX(Lists!$D$1:$D$7,MATCH(C2198,Lists!$A$1:$A$7,0)),0)))</f>
      </c>
    </row>
    <row r="2199" spans="1:10" x14ac:dyDescent="0.25">
      <c r="A2199" s="11"/>
      <c r="B2199" s="19"/>
      <c r="C2199" s="19"/>
      <c r="D2199" s="23"/>
      <c r="E2199" s="19"/>
      <c r="F2199" s="13">
        <f>IF(B2199="","",IFERROR(INDEX(Leases!$B$2:$B$101,MATCH(B2199,Leases!$A$2:$A$101,0)),""))</f>
      </c>
      <c r="G2199" s="16">
        <f>IF(A2199="","",MONTH(A2199))</f>
      </c>
      <c r="H2199" s="22">
        <f>IF(A2199="",0,IF(YEAR(A2199)&lt;&gt;Properties!$C$5,0,N(D2199)*IFERROR(INDEX(Lists!$B$1:$B$7,MATCH(C2199,Lists!$A$1:$A$7,0)),0)))</f>
      </c>
      <c r="I2199" s="22">
        <f>IF(A2199="",0,IF(YEAR(A2199)&lt;&gt;Properties!$C$5,0,N(D2199)*IFERROR(INDEX(Lists!$C$1:$C$7,MATCH(C2199,Lists!$A$1:$A$7,0)),0)))</f>
      </c>
      <c r="J2199" s="22">
        <f>IF(A2199="",0,IF(YEAR(A2199)&lt;&gt;Properties!$C$5,0,N(D2199)*IFERROR(INDEX(Lists!$D$1:$D$7,MATCH(C2199,Lists!$A$1:$A$7,0)),0)))</f>
      </c>
    </row>
    <row r="2200" spans="1:10" x14ac:dyDescent="0.25">
      <c r="A2200" s="11"/>
      <c r="B2200" s="19"/>
      <c r="C2200" s="19"/>
      <c r="D2200" s="23"/>
      <c r="E2200" s="19"/>
      <c r="F2200" s="13">
        <f>IF(B2200="","",IFERROR(INDEX(Leases!$B$2:$B$101,MATCH(B2200,Leases!$A$2:$A$101,0)),""))</f>
      </c>
      <c r="G2200" s="16">
        <f>IF(A2200="","",MONTH(A2200))</f>
      </c>
      <c r="H2200" s="22">
        <f>IF(A2200="",0,IF(YEAR(A2200)&lt;&gt;Properties!$C$5,0,N(D2200)*IFERROR(INDEX(Lists!$B$1:$B$7,MATCH(C2200,Lists!$A$1:$A$7,0)),0)))</f>
      </c>
      <c r="I2200" s="22">
        <f>IF(A2200="",0,IF(YEAR(A2200)&lt;&gt;Properties!$C$5,0,N(D2200)*IFERROR(INDEX(Lists!$C$1:$C$7,MATCH(C2200,Lists!$A$1:$A$7,0)),0)))</f>
      </c>
      <c r="J2200" s="22">
        <f>IF(A2200="",0,IF(YEAR(A2200)&lt;&gt;Properties!$C$5,0,N(D2200)*IFERROR(INDEX(Lists!$D$1:$D$7,MATCH(C2200,Lists!$A$1:$A$7,0)),0)))</f>
      </c>
    </row>
    <row r="2201" spans="1:10" x14ac:dyDescent="0.25">
      <c r="A2201" s="11"/>
      <c r="B2201" s="19"/>
      <c r="C2201" s="19"/>
      <c r="D2201" s="23"/>
      <c r="E2201" s="19"/>
      <c r="F2201" s="13">
        <f>IF(B2201="","",IFERROR(INDEX(Leases!$B$2:$B$101,MATCH(B2201,Leases!$A$2:$A$101,0)),""))</f>
      </c>
      <c r="G2201" s="16">
        <f>IF(A2201="","",MONTH(A2201))</f>
      </c>
      <c r="H2201" s="22">
        <f>IF(A2201="",0,IF(YEAR(A2201)&lt;&gt;Properties!$C$5,0,N(D2201)*IFERROR(INDEX(Lists!$B$1:$B$7,MATCH(C2201,Lists!$A$1:$A$7,0)),0)))</f>
      </c>
      <c r="I2201" s="22">
        <f>IF(A2201="",0,IF(YEAR(A2201)&lt;&gt;Properties!$C$5,0,N(D2201)*IFERROR(INDEX(Lists!$C$1:$C$7,MATCH(C2201,Lists!$A$1:$A$7,0)),0)))</f>
      </c>
      <c r="J2201" s="22">
        <f>IF(A2201="",0,IF(YEAR(A2201)&lt;&gt;Properties!$C$5,0,N(D2201)*IFERROR(INDEX(Lists!$D$1:$D$7,MATCH(C2201,Lists!$A$1:$A$7,0)),0)))</f>
      </c>
    </row>
    <row r="2202" spans="1:10" x14ac:dyDescent="0.25">
      <c r="A2202" s="11"/>
      <c r="B2202" s="19"/>
      <c r="C2202" s="19"/>
      <c r="D2202" s="23"/>
      <c r="E2202" s="19"/>
      <c r="F2202" s="13">
        <f>IF(B2202="","",IFERROR(INDEX(Leases!$B$2:$B$101,MATCH(B2202,Leases!$A$2:$A$101,0)),""))</f>
      </c>
      <c r="G2202" s="16">
        <f>IF(A2202="","",MONTH(A2202))</f>
      </c>
      <c r="H2202" s="22">
        <f>IF(A2202="",0,IF(YEAR(A2202)&lt;&gt;Properties!$C$5,0,N(D2202)*IFERROR(INDEX(Lists!$B$1:$B$7,MATCH(C2202,Lists!$A$1:$A$7,0)),0)))</f>
      </c>
      <c r="I2202" s="22">
        <f>IF(A2202="",0,IF(YEAR(A2202)&lt;&gt;Properties!$C$5,0,N(D2202)*IFERROR(INDEX(Lists!$C$1:$C$7,MATCH(C2202,Lists!$A$1:$A$7,0)),0)))</f>
      </c>
      <c r="J2202" s="22">
        <f>IF(A2202="",0,IF(YEAR(A2202)&lt;&gt;Properties!$C$5,0,N(D2202)*IFERROR(INDEX(Lists!$D$1:$D$7,MATCH(C2202,Lists!$A$1:$A$7,0)),0)))</f>
      </c>
    </row>
    <row r="2203" spans="1:10" x14ac:dyDescent="0.25">
      <c r="A2203" s="11"/>
      <c r="B2203" s="19"/>
      <c r="C2203" s="19"/>
      <c r="D2203" s="23"/>
      <c r="E2203" s="19"/>
      <c r="F2203" s="13">
        <f>IF(B2203="","",IFERROR(INDEX(Leases!$B$2:$B$101,MATCH(B2203,Leases!$A$2:$A$101,0)),""))</f>
      </c>
      <c r="G2203" s="16">
        <f>IF(A2203="","",MONTH(A2203))</f>
      </c>
      <c r="H2203" s="22">
        <f>IF(A2203="",0,IF(YEAR(A2203)&lt;&gt;Properties!$C$5,0,N(D2203)*IFERROR(INDEX(Lists!$B$1:$B$7,MATCH(C2203,Lists!$A$1:$A$7,0)),0)))</f>
      </c>
      <c r="I2203" s="22">
        <f>IF(A2203="",0,IF(YEAR(A2203)&lt;&gt;Properties!$C$5,0,N(D2203)*IFERROR(INDEX(Lists!$C$1:$C$7,MATCH(C2203,Lists!$A$1:$A$7,0)),0)))</f>
      </c>
      <c r="J2203" s="22">
        <f>IF(A2203="",0,IF(YEAR(A2203)&lt;&gt;Properties!$C$5,0,N(D2203)*IFERROR(INDEX(Lists!$D$1:$D$7,MATCH(C2203,Lists!$A$1:$A$7,0)),0)))</f>
      </c>
    </row>
    <row r="2204" spans="1:10" x14ac:dyDescent="0.25">
      <c r="A2204" s="11"/>
      <c r="B2204" s="19"/>
      <c r="C2204" s="19"/>
      <c r="D2204" s="23"/>
      <c r="E2204" s="19"/>
      <c r="F2204" s="13">
        <f>IF(B2204="","",IFERROR(INDEX(Leases!$B$2:$B$101,MATCH(B2204,Leases!$A$2:$A$101,0)),""))</f>
      </c>
      <c r="G2204" s="16">
        <f>IF(A2204="","",MONTH(A2204))</f>
      </c>
      <c r="H2204" s="22">
        <f>IF(A2204="",0,IF(YEAR(A2204)&lt;&gt;Properties!$C$5,0,N(D2204)*IFERROR(INDEX(Lists!$B$1:$B$7,MATCH(C2204,Lists!$A$1:$A$7,0)),0)))</f>
      </c>
      <c r="I2204" s="22">
        <f>IF(A2204="",0,IF(YEAR(A2204)&lt;&gt;Properties!$C$5,0,N(D2204)*IFERROR(INDEX(Lists!$C$1:$C$7,MATCH(C2204,Lists!$A$1:$A$7,0)),0)))</f>
      </c>
      <c r="J2204" s="22">
        <f>IF(A2204="",0,IF(YEAR(A2204)&lt;&gt;Properties!$C$5,0,N(D2204)*IFERROR(INDEX(Lists!$D$1:$D$7,MATCH(C2204,Lists!$A$1:$A$7,0)),0)))</f>
      </c>
    </row>
    <row r="2205" spans="1:10" x14ac:dyDescent="0.25">
      <c r="A2205" s="11"/>
      <c r="B2205" s="19"/>
      <c r="C2205" s="19"/>
      <c r="D2205" s="23"/>
      <c r="E2205" s="19"/>
      <c r="F2205" s="13">
        <f>IF(B2205="","",IFERROR(INDEX(Leases!$B$2:$B$101,MATCH(B2205,Leases!$A$2:$A$101,0)),""))</f>
      </c>
      <c r="G2205" s="16">
        <f>IF(A2205="","",MONTH(A2205))</f>
      </c>
      <c r="H2205" s="22">
        <f>IF(A2205="",0,IF(YEAR(A2205)&lt;&gt;Properties!$C$5,0,N(D2205)*IFERROR(INDEX(Lists!$B$1:$B$7,MATCH(C2205,Lists!$A$1:$A$7,0)),0)))</f>
      </c>
      <c r="I2205" s="22">
        <f>IF(A2205="",0,IF(YEAR(A2205)&lt;&gt;Properties!$C$5,0,N(D2205)*IFERROR(INDEX(Lists!$C$1:$C$7,MATCH(C2205,Lists!$A$1:$A$7,0)),0)))</f>
      </c>
      <c r="J2205" s="22">
        <f>IF(A2205="",0,IF(YEAR(A2205)&lt;&gt;Properties!$C$5,0,N(D2205)*IFERROR(INDEX(Lists!$D$1:$D$7,MATCH(C2205,Lists!$A$1:$A$7,0)),0)))</f>
      </c>
    </row>
    <row r="2206" spans="1:10" x14ac:dyDescent="0.25">
      <c r="A2206" s="11"/>
      <c r="B2206" s="19"/>
      <c r="C2206" s="19"/>
      <c r="D2206" s="23"/>
      <c r="E2206" s="19"/>
      <c r="F2206" s="13">
        <f>IF(B2206="","",IFERROR(INDEX(Leases!$B$2:$B$101,MATCH(B2206,Leases!$A$2:$A$101,0)),""))</f>
      </c>
      <c r="G2206" s="16">
        <f>IF(A2206="","",MONTH(A2206))</f>
      </c>
      <c r="H2206" s="22">
        <f>IF(A2206="",0,IF(YEAR(A2206)&lt;&gt;Properties!$C$5,0,N(D2206)*IFERROR(INDEX(Lists!$B$1:$B$7,MATCH(C2206,Lists!$A$1:$A$7,0)),0)))</f>
      </c>
      <c r="I2206" s="22">
        <f>IF(A2206="",0,IF(YEAR(A2206)&lt;&gt;Properties!$C$5,0,N(D2206)*IFERROR(INDEX(Lists!$C$1:$C$7,MATCH(C2206,Lists!$A$1:$A$7,0)),0)))</f>
      </c>
      <c r="J2206" s="22">
        <f>IF(A2206="",0,IF(YEAR(A2206)&lt;&gt;Properties!$C$5,0,N(D2206)*IFERROR(INDEX(Lists!$D$1:$D$7,MATCH(C2206,Lists!$A$1:$A$7,0)),0)))</f>
      </c>
    </row>
    <row r="2207" spans="1:10" x14ac:dyDescent="0.25">
      <c r="A2207" s="11"/>
      <c r="B2207" s="19"/>
      <c r="C2207" s="19"/>
      <c r="D2207" s="23"/>
      <c r="E2207" s="19"/>
      <c r="F2207" s="13">
        <f>IF(B2207="","",IFERROR(INDEX(Leases!$B$2:$B$101,MATCH(B2207,Leases!$A$2:$A$101,0)),""))</f>
      </c>
      <c r="G2207" s="16">
        <f>IF(A2207="","",MONTH(A2207))</f>
      </c>
      <c r="H2207" s="22">
        <f>IF(A2207="",0,IF(YEAR(A2207)&lt;&gt;Properties!$C$5,0,N(D2207)*IFERROR(INDEX(Lists!$B$1:$B$7,MATCH(C2207,Lists!$A$1:$A$7,0)),0)))</f>
      </c>
      <c r="I2207" s="22">
        <f>IF(A2207="",0,IF(YEAR(A2207)&lt;&gt;Properties!$C$5,0,N(D2207)*IFERROR(INDEX(Lists!$C$1:$C$7,MATCH(C2207,Lists!$A$1:$A$7,0)),0)))</f>
      </c>
      <c r="J2207" s="22">
        <f>IF(A2207="",0,IF(YEAR(A2207)&lt;&gt;Properties!$C$5,0,N(D2207)*IFERROR(INDEX(Lists!$D$1:$D$7,MATCH(C2207,Lists!$A$1:$A$7,0)),0)))</f>
      </c>
    </row>
    <row r="2208" spans="1:10" x14ac:dyDescent="0.25">
      <c r="A2208" s="11"/>
      <c r="B2208" s="19"/>
      <c r="C2208" s="19"/>
      <c r="D2208" s="23"/>
      <c r="E2208" s="19"/>
      <c r="F2208" s="13">
        <f>IF(B2208="","",IFERROR(INDEX(Leases!$B$2:$B$101,MATCH(B2208,Leases!$A$2:$A$101,0)),""))</f>
      </c>
      <c r="G2208" s="16">
        <f>IF(A2208="","",MONTH(A2208))</f>
      </c>
      <c r="H2208" s="22">
        <f>IF(A2208="",0,IF(YEAR(A2208)&lt;&gt;Properties!$C$5,0,N(D2208)*IFERROR(INDEX(Lists!$B$1:$B$7,MATCH(C2208,Lists!$A$1:$A$7,0)),0)))</f>
      </c>
      <c r="I2208" s="22">
        <f>IF(A2208="",0,IF(YEAR(A2208)&lt;&gt;Properties!$C$5,0,N(D2208)*IFERROR(INDEX(Lists!$C$1:$C$7,MATCH(C2208,Lists!$A$1:$A$7,0)),0)))</f>
      </c>
      <c r="J2208" s="22">
        <f>IF(A2208="",0,IF(YEAR(A2208)&lt;&gt;Properties!$C$5,0,N(D2208)*IFERROR(INDEX(Lists!$D$1:$D$7,MATCH(C2208,Lists!$A$1:$A$7,0)),0)))</f>
      </c>
    </row>
    <row r="2209" spans="1:10" x14ac:dyDescent="0.25">
      <c r="A2209" s="11"/>
      <c r="B2209" s="19"/>
      <c r="C2209" s="19"/>
      <c r="D2209" s="23"/>
      <c r="E2209" s="19"/>
      <c r="F2209" s="13">
        <f>IF(B2209="","",IFERROR(INDEX(Leases!$B$2:$B$101,MATCH(B2209,Leases!$A$2:$A$101,0)),""))</f>
      </c>
      <c r="G2209" s="16">
        <f>IF(A2209="","",MONTH(A2209))</f>
      </c>
      <c r="H2209" s="22">
        <f>IF(A2209="",0,IF(YEAR(A2209)&lt;&gt;Properties!$C$5,0,N(D2209)*IFERROR(INDEX(Lists!$B$1:$B$7,MATCH(C2209,Lists!$A$1:$A$7,0)),0)))</f>
      </c>
      <c r="I2209" s="22">
        <f>IF(A2209="",0,IF(YEAR(A2209)&lt;&gt;Properties!$C$5,0,N(D2209)*IFERROR(INDEX(Lists!$C$1:$C$7,MATCH(C2209,Lists!$A$1:$A$7,0)),0)))</f>
      </c>
      <c r="J2209" s="22">
        <f>IF(A2209="",0,IF(YEAR(A2209)&lt;&gt;Properties!$C$5,0,N(D2209)*IFERROR(INDEX(Lists!$D$1:$D$7,MATCH(C2209,Lists!$A$1:$A$7,0)),0)))</f>
      </c>
    </row>
    <row r="2210" spans="1:10" x14ac:dyDescent="0.25">
      <c r="A2210" s="11"/>
      <c r="B2210" s="19"/>
      <c r="C2210" s="19"/>
      <c r="D2210" s="23"/>
      <c r="E2210" s="19"/>
      <c r="F2210" s="13">
        <f>IF(B2210="","",IFERROR(INDEX(Leases!$B$2:$B$101,MATCH(B2210,Leases!$A$2:$A$101,0)),""))</f>
      </c>
      <c r="G2210" s="16">
        <f>IF(A2210="","",MONTH(A2210))</f>
      </c>
      <c r="H2210" s="22">
        <f>IF(A2210="",0,IF(YEAR(A2210)&lt;&gt;Properties!$C$5,0,N(D2210)*IFERROR(INDEX(Lists!$B$1:$B$7,MATCH(C2210,Lists!$A$1:$A$7,0)),0)))</f>
      </c>
      <c r="I2210" s="22">
        <f>IF(A2210="",0,IF(YEAR(A2210)&lt;&gt;Properties!$C$5,0,N(D2210)*IFERROR(INDEX(Lists!$C$1:$C$7,MATCH(C2210,Lists!$A$1:$A$7,0)),0)))</f>
      </c>
      <c r="J2210" s="22">
        <f>IF(A2210="",0,IF(YEAR(A2210)&lt;&gt;Properties!$C$5,0,N(D2210)*IFERROR(INDEX(Lists!$D$1:$D$7,MATCH(C2210,Lists!$A$1:$A$7,0)),0)))</f>
      </c>
    </row>
    <row r="2211" spans="1:10" x14ac:dyDescent="0.25">
      <c r="A2211" s="11"/>
      <c r="B2211" s="19"/>
      <c r="C2211" s="19"/>
      <c r="D2211" s="23"/>
      <c r="E2211" s="19"/>
      <c r="F2211" s="13">
        <f>IF(B2211="","",IFERROR(INDEX(Leases!$B$2:$B$101,MATCH(B2211,Leases!$A$2:$A$101,0)),""))</f>
      </c>
      <c r="G2211" s="16">
        <f>IF(A2211="","",MONTH(A2211))</f>
      </c>
      <c r="H2211" s="22">
        <f>IF(A2211="",0,IF(YEAR(A2211)&lt;&gt;Properties!$C$5,0,N(D2211)*IFERROR(INDEX(Lists!$B$1:$B$7,MATCH(C2211,Lists!$A$1:$A$7,0)),0)))</f>
      </c>
      <c r="I2211" s="22">
        <f>IF(A2211="",0,IF(YEAR(A2211)&lt;&gt;Properties!$C$5,0,N(D2211)*IFERROR(INDEX(Lists!$C$1:$C$7,MATCH(C2211,Lists!$A$1:$A$7,0)),0)))</f>
      </c>
      <c r="J2211" s="22">
        <f>IF(A2211="",0,IF(YEAR(A2211)&lt;&gt;Properties!$C$5,0,N(D2211)*IFERROR(INDEX(Lists!$D$1:$D$7,MATCH(C2211,Lists!$A$1:$A$7,0)),0)))</f>
      </c>
    </row>
    <row r="2212" spans="1:10" x14ac:dyDescent="0.25">
      <c r="A2212" s="11"/>
      <c r="B2212" s="19"/>
      <c r="C2212" s="19"/>
      <c r="D2212" s="23"/>
      <c r="E2212" s="19"/>
      <c r="F2212" s="13">
        <f>IF(B2212="","",IFERROR(INDEX(Leases!$B$2:$B$101,MATCH(B2212,Leases!$A$2:$A$101,0)),""))</f>
      </c>
      <c r="G2212" s="16">
        <f>IF(A2212="","",MONTH(A2212))</f>
      </c>
      <c r="H2212" s="22">
        <f>IF(A2212="",0,IF(YEAR(A2212)&lt;&gt;Properties!$C$5,0,N(D2212)*IFERROR(INDEX(Lists!$B$1:$B$7,MATCH(C2212,Lists!$A$1:$A$7,0)),0)))</f>
      </c>
      <c r="I2212" s="22">
        <f>IF(A2212="",0,IF(YEAR(A2212)&lt;&gt;Properties!$C$5,0,N(D2212)*IFERROR(INDEX(Lists!$C$1:$C$7,MATCH(C2212,Lists!$A$1:$A$7,0)),0)))</f>
      </c>
      <c r="J2212" s="22">
        <f>IF(A2212="",0,IF(YEAR(A2212)&lt;&gt;Properties!$C$5,0,N(D2212)*IFERROR(INDEX(Lists!$D$1:$D$7,MATCH(C2212,Lists!$A$1:$A$7,0)),0)))</f>
      </c>
    </row>
    <row r="2213" spans="1:10" x14ac:dyDescent="0.25">
      <c r="A2213" s="11"/>
      <c r="B2213" s="19"/>
      <c r="C2213" s="19"/>
      <c r="D2213" s="23"/>
      <c r="E2213" s="19"/>
      <c r="F2213" s="13">
        <f>IF(B2213="","",IFERROR(INDEX(Leases!$B$2:$B$101,MATCH(B2213,Leases!$A$2:$A$101,0)),""))</f>
      </c>
      <c r="G2213" s="16">
        <f>IF(A2213="","",MONTH(A2213))</f>
      </c>
      <c r="H2213" s="22">
        <f>IF(A2213="",0,IF(YEAR(A2213)&lt;&gt;Properties!$C$5,0,N(D2213)*IFERROR(INDEX(Lists!$B$1:$B$7,MATCH(C2213,Lists!$A$1:$A$7,0)),0)))</f>
      </c>
      <c r="I2213" s="22">
        <f>IF(A2213="",0,IF(YEAR(A2213)&lt;&gt;Properties!$C$5,0,N(D2213)*IFERROR(INDEX(Lists!$C$1:$C$7,MATCH(C2213,Lists!$A$1:$A$7,0)),0)))</f>
      </c>
      <c r="J2213" s="22">
        <f>IF(A2213="",0,IF(YEAR(A2213)&lt;&gt;Properties!$C$5,0,N(D2213)*IFERROR(INDEX(Lists!$D$1:$D$7,MATCH(C2213,Lists!$A$1:$A$7,0)),0)))</f>
      </c>
    </row>
    <row r="2214" spans="1:10" x14ac:dyDescent="0.25">
      <c r="A2214" s="11"/>
      <c r="B2214" s="19"/>
      <c r="C2214" s="19"/>
      <c r="D2214" s="23"/>
      <c r="E2214" s="19"/>
      <c r="F2214" s="13">
        <f>IF(B2214="","",IFERROR(INDEX(Leases!$B$2:$B$101,MATCH(B2214,Leases!$A$2:$A$101,0)),""))</f>
      </c>
      <c r="G2214" s="16">
        <f>IF(A2214="","",MONTH(A2214))</f>
      </c>
      <c r="H2214" s="22">
        <f>IF(A2214="",0,IF(YEAR(A2214)&lt;&gt;Properties!$C$5,0,N(D2214)*IFERROR(INDEX(Lists!$B$1:$B$7,MATCH(C2214,Lists!$A$1:$A$7,0)),0)))</f>
      </c>
      <c r="I2214" s="22">
        <f>IF(A2214="",0,IF(YEAR(A2214)&lt;&gt;Properties!$C$5,0,N(D2214)*IFERROR(INDEX(Lists!$C$1:$C$7,MATCH(C2214,Lists!$A$1:$A$7,0)),0)))</f>
      </c>
      <c r="J2214" s="22">
        <f>IF(A2214="",0,IF(YEAR(A2214)&lt;&gt;Properties!$C$5,0,N(D2214)*IFERROR(INDEX(Lists!$D$1:$D$7,MATCH(C2214,Lists!$A$1:$A$7,0)),0)))</f>
      </c>
    </row>
    <row r="2215" spans="1:10" x14ac:dyDescent="0.25">
      <c r="A2215" s="11"/>
      <c r="B2215" s="19"/>
      <c r="C2215" s="19"/>
      <c r="D2215" s="23"/>
      <c r="E2215" s="19"/>
      <c r="F2215" s="13">
        <f>IF(B2215="","",IFERROR(INDEX(Leases!$B$2:$B$101,MATCH(B2215,Leases!$A$2:$A$101,0)),""))</f>
      </c>
      <c r="G2215" s="16">
        <f>IF(A2215="","",MONTH(A2215))</f>
      </c>
      <c r="H2215" s="22">
        <f>IF(A2215="",0,IF(YEAR(A2215)&lt;&gt;Properties!$C$5,0,N(D2215)*IFERROR(INDEX(Lists!$B$1:$B$7,MATCH(C2215,Lists!$A$1:$A$7,0)),0)))</f>
      </c>
      <c r="I2215" s="22">
        <f>IF(A2215="",0,IF(YEAR(A2215)&lt;&gt;Properties!$C$5,0,N(D2215)*IFERROR(INDEX(Lists!$C$1:$C$7,MATCH(C2215,Lists!$A$1:$A$7,0)),0)))</f>
      </c>
      <c r="J2215" s="22">
        <f>IF(A2215="",0,IF(YEAR(A2215)&lt;&gt;Properties!$C$5,0,N(D2215)*IFERROR(INDEX(Lists!$D$1:$D$7,MATCH(C2215,Lists!$A$1:$A$7,0)),0)))</f>
      </c>
    </row>
    <row r="2216" spans="1:10" x14ac:dyDescent="0.25">
      <c r="A2216" s="11"/>
      <c r="B2216" s="19"/>
      <c r="C2216" s="19"/>
      <c r="D2216" s="23"/>
      <c r="E2216" s="19"/>
      <c r="F2216" s="13">
        <f>IF(B2216="","",IFERROR(INDEX(Leases!$B$2:$B$101,MATCH(B2216,Leases!$A$2:$A$101,0)),""))</f>
      </c>
      <c r="G2216" s="16">
        <f>IF(A2216="","",MONTH(A2216))</f>
      </c>
      <c r="H2216" s="22">
        <f>IF(A2216="",0,IF(YEAR(A2216)&lt;&gt;Properties!$C$5,0,N(D2216)*IFERROR(INDEX(Lists!$B$1:$B$7,MATCH(C2216,Lists!$A$1:$A$7,0)),0)))</f>
      </c>
      <c r="I2216" s="22">
        <f>IF(A2216="",0,IF(YEAR(A2216)&lt;&gt;Properties!$C$5,0,N(D2216)*IFERROR(INDEX(Lists!$C$1:$C$7,MATCH(C2216,Lists!$A$1:$A$7,0)),0)))</f>
      </c>
      <c r="J2216" s="22">
        <f>IF(A2216="",0,IF(YEAR(A2216)&lt;&gt;Properties!$C$5,0,N(D2216)*IFERROR(INDEX(Lists!$D$1:$D$7,MATCH(C2216,Lists!$A$1:$A$7,0)),0)))</f>
      </c>
    </row>
    <row r="2217" spans="1:10" x14ac:dyDescent="0.25">
      <c r="A2217" s="11"/>
      <c r="B2217" s="19"/>
      <c r="C2217" s="19"/>
      <c r="D2217" s="23"/>
      <c r="E2217" s="19"/>
      <c r="F2217" s="13">
        <f>IF(B2217="","",IFERROR(INDEX(Leases!$B$2:$B$101,MATCH(B2217,Leases!$A$2:$A$101,0)),""))</f>
      </c>
      <c r="G2217" s="16">
        <f>IF(A2217="","",MONTH(A2217))</f>
      </c>
      <c r="H2217" s="22">
        <f>IF(A2217="",0,IF(YEAR(A2217)&lt;&gt;Properties!$C$5,0,N(D2217)*IFERROR(INDEX(Lists!$B$1:$B$7,MATCH(C2217,Lists!$A$1:$A$7,0)),0)))</f>
      </c>
      <c r="I2217" s="22">
        <f>IF(A2217="",0,IF(YEAR(A2217)&lt;&gt;Properties!$C$5,0,N(D2217)*IFERROR(INDEX(Lists!$C$1:$C$7,MATCH(C2217,Lists!$A$1:$A$7,0)),0)))</f>
      </c>
      <c r="J2217" s="22">
        <f>IF(A2217="",0,IF(YEAR(A2217)&lt;&gt;Properties!$C$5,0,N(D2217)*IFERROR(INDEX(Lists!$D$1:$D$7,MATCH(C2217,Lists!$A$1:$A$7,0)),0)))</f>
      </c>
    </row>
    <row r="2218" spans="1:10" x14ac:dyDescent="0.25">
      <c r="A2218" s="11"/>
      <c r="B2218" s="19"/>
      <c r="C2218" s="19"/>
      <c r="D2218" s="23"/>
      <c r="E2218" s="19"/>
      <c r="F2218" s="13">
        <f>IF(B2218="","",IFERROR(INDEX(Leases!$B$2:$B$101,MATCH(B2218,Leases!$A$2:$A$101,0)),""))</f>
      </c>
      <c r="G2218" s="16">
        <f>IF(A2218="","",MONTH(A2218))</f>
      </c>
      <c r="H2218" s="22">
        <f>IF(A2218="",0,IF(YEAR(A2218)&lt;&gt;Properties!$C$5,0,N(D2218)*IFERROR(INDEX(Lists!$B$1:$B$7,MATCH(C2218,Lists!$A$1:$A$7,0)),0)))</f>
      </c>
      <c r="I2218" s="22">
        <f>IF(A2218="",0,IF(YEAR(A2218)&lt;&gt;Properties!$C$5,0,N(D2218)*IFERROR(INDEX(Lists!$C$1:$C$7,MATCH(C2218,Lists!$A$1:$A$7,0)),0)))</f>
      </c>
      <c r="J2218" s="22">
        <f>IF(A2218="",0,IF(YEAR(A2218)&lt;&gt;Properties!$C$5,0,N(D2218)*IFERROR(INDEX(Lists!$D$1:$D$7,MATCH(C2218,Lists!$A$1:$A$7,0)),0)))</f>
      </c>
    </row>
    <row r="2219" spans="1:10" x14ac:dyDescent="0.25">
      <c r="A2219" s="11"/>
      <c r="B2219" s="19"/>
      <c r="C2219" s="19"/>
      <c r="D2219" s="23"/>
      <c r="E2219" s="19"/>
      <c r="F2219" s="13">
        <f>IF(B2219="","",IFERROR(INDEX(Leases!$B$2:$B$101,MATCH(B2219,Leases!$A$2:$A$101,0)),""))</f>
      </c>
      <c r="G2219" s="16">
        <f>IF(A2219="","",MONTH(A2219))</f>
      </c>
      <c r="H2219" s="22">
        <f>IF(A2219="",0,IF(YEAR(A2219)&lt;&gt;Properties!$C$5,0,N(D2219)*IFERROR(INDEX(Lists!$B$1:$B$7,MATCH(C2219,Lists!$A$1:$A$7,0)),0)))</f>
      </c>
      <c r="I2219" s="22">
        <f>IF(A2219="",0,IF(YEAR(A2219)&lt;&gt;Properties!$C$5,0,N(D2219)*IFERROR(INDEX(Lists!$C$1:$C$7,MATCH(C2219,Lists!$A$1:$A$7,0)),0)))</f>
      </c>
      <c r="J2219" s="22">
        <f>IF(A2219="",0,IF(YEAR(A2219)&lt;&gt;Properties!$C$5,0,N(D2219)*IFERROR(INDEX(Lists!$D$1:$D$7,MATCH(C2219,Lists!$A$1:$A$7,0)),0)))</f>
      </c>
    </row>
    <row r="2220" spans="1:10" x14ac:dyDescent="0.25">
      <c r="A2220" s="11"/>
      <c r="B2220" s="19"/>
      <c r="C2220" s="19"/>
      <c r="D2220" s="23"/>
      <c r="E2220" s="19"/>
      <c r="F2220" s="13">
        <f>IF(B2220="","",IFERROR(INDEX(Leases!$B$2:$B$101,MATCH(B2220,Leases!$A$2:$A$101,0)),""))</f>
      </c>
      <c r="G2220" s="16">
        <f>IF(A2220="","",MONTH(A2220))</f>
      </c>
      <c r="H2220" s="22">
        <f>IF(A2220="",0,IF(YEAR(A2220)&lt;&gt;Properties!$C$5,0,N(D2220)*IFERROR(INDEX(Lists!$B$1:$B$7,MATCH(C2220,Lists!$A$1:$A$7,0)),0)))</f>
      </c>
      <c r="I2220" s="22">
        <f>IF(A2220="",0,IF(YEAR(A2220)&lt;&gt;Properties!$C$5,0,N(D2220)*IFERROR(INDEX(Lists!$C$1:$C$7,MATCH(C2220,Lists!$A$1:$A$7,0)),0)))</f>
      </c>
      <c r="J2220" s="22">
        <f>IF(A2220="",0,IF(YEAR(A2220)&lt;&gt;Properties!$C$5,0,N(D2220)*IFERROR(INDEX(Lists!$D$1:$D$7,MATCH(C2220,Lists!$A$1:$A$7,0)),0)))</f>
      </c>
    </row>
    <row r="2221" spans="1:10" x14ac:dyDescent="0.25">
      <c r="A2221" s="11"/>
      <c r="B2221" s="19"/>
      <c r="C2221" s="19"/>
      <c r="D2221" s="23"/>
      <c r="E2221" s="19"/>
      <c r="F2221" s="13">
        <f>IF(B2221="","",IFERROR(INDEX(Leases!$B$2:$B$101,MATCH(B2221,Leases!$A$2:$A$101,0)),""))</f>
      </c>
      <c r="G2221" s="16">
        <f>IF(A2221="","",MONTH(A2221))</f>
      </c>
      <c r="H2221" s="22">
        <f>IF(A2221="",0,IF(YEAR(A2221)&lt;&gt;Properties!$C$5,0,N(D2221)*IFERROR(INDEX(Lists!$B$1:$B$7,MATCH(C2221,Lists!$A$1:$A$7,0)),0)))</f>
      </c>
      <c r="I2221" s="22">
        <f>IF(A2221="",0,IF(YEAR(A2221)&lt;&gt;Properties!$C$5,0,N(D2221)*IFERROR(INDEX(Lists!$C$1:$C$7,MATCH(C2221,Lists!$A$1:$A$7,0)),0)))</f>
      </c>
      <c r="J2221" s="22">
        <f>IF(A2221="",0,IF(YEAR(A2221)&lt;&gt;Properties!$C$5,0,N(D2221)*IFERROR(INDEX(Lists!$D$1:$D$7,MATCH(C2221,Lists!$A$1:$A$7,0)),0)))</f>
      </c>
    </row>
    <row r="2222" spans="1:10" x14ac:dyDescent="0.25">
      <c r="A2222" s="11"/>
      <c r="B2222" s="19"/>
      <c r="C2222" s="19"/>
      <c r="D2222" s="23"/>
      <c r="E2222" s="19"/>
      <c r="F2222" s="13">
        <f>IF(B2222="","",IFERROR(INDEX(Leases!$B$2:$B$101,MATCH(B2222,Leases!$A$2:$A$101,0)),""))</f>
      </c>
      <c r="G2222" s="16">
        <f>IF(A2222="","",MONTH(A2222))</f>
      </c>
      <c r="H2222" s="22">
        <f>IF(A2222="",0,IF(YEAR(A2222)&lt;&gt;Properties!$C$5,0,N(D2222)*IFERROR(INDEX(Lists!$B$1:$B$7,MATCH(C2222,Lists!$A$1:$A$7,0)),0)))</f>
      </c>
      <c r="I2222" s="22">
        <f>IF(A2222="",0,IF(YEAR(A2222)&lt;&gt;Properties!$C$5,0,N(D2222)*IFERROR(INDEX(Lists!$C$1:$C$7,MATCH(C2222,Lists!$A$1:$A$7,0)),0)))</f>
      </c>
      <c r="J2222" s="22">
        <f>IF(A2222="",0,IF(YEAR(A2222)&lt;&gt;Properties!$C$5,0,N(D2222)*IFERROR(INDEX(Lists!$D$1:$D$7,MATCH(C2222,Lists!$A$1:$A$7,0)),0)))</f>
      </c>
    </row>
    <row r="2223" spans="1:10" x14ac:dyDescent="0.25">
      <c r="A2223" s="11"/>
      <c r="B2223" s="19"/>
      <c r="C2223" s="19"/>
      <c r="D2223" s="23"/>
      <c r="E2223" s="19"/>
      <c r="F2223" s="13">
        <f>IF(B2223="","",IFERROR(INDEX(Leases!$B$2:$B$101,MATCH(B2223,Leases!$A$2:$A$101,0)),""))</f>
      </c>
      <c r="G2223" s="16">
        <f>IF(A2223="","",MONTH(A2223))</f>
      </c>
      <c r="H2223" s="22">
        <f>IF(A2223="",0,IF(YEAR(A2223)&lt;&gt;Properties!$C$5,0,N(D2223)*IFERROR(INDEX(Lists!$B$1:$B$7,MATCH(C2223,Lists!$A$1:$A$7,0)),0)))</f>
      </c>
      <c r="I2223" s="22">
        <f>IF(A2223="",0,IF(YEAR(A2223)&lt;&gt;Properties!$C$5,0,N(D2223)*IFERROR(INDEX(Lists!$C$1:$C$7,MATCH(C2223,Lists!$A$1:$A$7,0)),0)))</f>
      </c>
      <c r="J2223" s="22">
        <f>IF(A2223="",0,IF(YEAR(A2223)&lt;&gt;Properties!$C$5,0,N(D2223)*IFERROR(INDEX(Lists!$D$1:$D$7,MATCH(C2223,Lists!$A$1:$A$7,0)),0)))</f>
      </c>
    </row>
    <row r="2224" spans="1:10" x14ac:dyDescent="0.25">
      <c r="A2224" s="11"/>
      <c r="B2224" s="19"/>
      <c r="C2224" s="19"/>
      <c r="D2224" s="23"/>
      <c r="E2224" s="19"/>
      <c r="F2224" s="13">
        <f>IF(B2224="","",IFERROR(INDEX(Leases!$B$2:$B$101,MATCH(B2224,Leases!$A$2:$A$101,0)),""))</f>
      </c>
      <c r="G2224" s="16">
        <f>IF(A2224="","",MONTH(A2224))</f>
      </c>
      <c r="H2224" s="22">
        <f>IF(A2224="",0,IF(YEAR(A2224)&lt;&gt;Properties!$C$5,0,N(D2224)*IFERROR(INDEX(Lists!$B$1:$B$7,MATCH(C2224,Lists!$A$1:$A$7,0)),0)))</f>
      </c>
      <c r="I2224" s="22">
        <f>IF(A2224="",0,IF(YEAR(A2224)&lt;&gt;Properties!$C$5,0,N(D2224)*IFERROR(INDEX(Lists!$C$1:$C$7,MATCH(C2224,Lists!$A$1:$A$7,0)),0)))</f>
      </c>
      <c r="J2224" s="22">
        <f>IF(A2224="",0,IF(YEAR(A2224)&lt;&gt;Properties!$C$5,0,N(D2224)*IFERROR(INDEX(Lists!$D$1:$D$7,MATCH(C2224,Lists!$A$1:$A$7,0)),0)))</f>
      </c>
    </row>
    <row r="2225" spans="1:10" x14ac:dyDescent="0.25">
      <c r="A2225" s="11"/>
      <c r="B2225" s="19"/>
      <c r="C2225" s="19"/>
      <c r="D2225" s="23"/>
      <c r="E2225" s="19"/>
      <c r="F2225" s="13">
        <f>IF(B2225="","",IFERROR(INDEX(Leases!$B$2:$B$101,MATCH(B2225,Leases!$A$2:$A$101,0)),""))</f>
      </c>
      <c r="G2225" s="16">
        <f>IF(A2225="","",MONTH(A2225))</f>
      </c>
      <c r="H2225" s="22">
        <f>IF(A2225="",0,IF(YEAR(A2225)&lt;&gt;Properties!$C$5,0,N(D2225)*IFERROR(INDEX(Lists!$B$1:$B$7,MATCH(C2225,Lists!$A$1:$A$7,0)),0)))</f>
      </c>
      <c r="I2225" s="22">
        <f>IF(A2225="",0,IF(YEAR(A2225)&lt;&gt;Properties!$C$5,0,N(D2225)*IFERROR(INDEX(Lists!$C$1:$C$7,MATCH(C2225,Lists!$A$1:$A$7,0)),0)))</f>
      </c>
      <c r="J2225" s="22">
        <f>IF(A2225="",0,IF(YEAR(A2225)&lt;&gt;Properties!$C$5,0,N(D2225)*IFERROR(INDEX(Lists!$D$1:$D$7,MATCH(C2225,Lists!$A$1:$A$7,0)),0)))</f>
      </c>
    </row>
    <row r="2226" spans="1:10" x14ac:dyDescent="0.25">
      <c r="A2226" s="11"/>
      <c r="B2226" s="19"/>
      <c r="C2226" s="19"/>
      <c r="D2226" s="23"/>
      <c r="E2226" s="19"/>
      <c r="F2226" s="13">
        <f>IF(B2226="","",IFERROR(INDEX(Leases!$B$2:$B$101,MATCH(B2226,Leases!$A$2:$A$101,0)),""))</f>
      </c>
      <c r="G2226" s="16">
        <f>IF(A2226="","",MONTH(A2226))</f>
      </c>
      <c r="H2226" s="22">
        <f>IF(A2226="",0,IF(YEAR(A2226)&lt;&gt;Properties!$C$5,0,N(D2226)*IFERROR(INDEX(Lists!$B$1:$B$7,MATCH(C2226,Lists!$A$1:$A$7,0)),0)))</f>
      </c>
      <c r="I2226" s="22">
        <f>IF(A2226="",0,IF(YEAR(A2226)&lt;&gt;Properties!$C$5,0,N(D2226)*IFERROR(INDEX(Lists!$C$1:$C$7,MATCH(C2226,Lists!$A$1:$A$7,0)),0)))</f>
      </c>
      <c r="J2226" s="22">
        <f>IF(A2226="",0,IF(YEAR(A2226)&lt;&gt;Properties!$C$5,0,N(D2226)*IFERROR(INDEX(Lists!$D$1:$D$7,MATCH(C2226,Lists!$A$1:$A$7,0)),0)))</f>
      </c>
    </row>
    <row r="2227" spans="1:10" x14ac:dyDescent="0.25">
      <c r="A2227" s="11"/>
      <c r="B2227" s="19"/>
      <c r="C2227" s="19"/>
      <c r="D2227" s="23"/>
      <c r="E2227" s="19"/>
      <c r="F2227" s="13">
        <f>IF(B2227="","",IFERROR(INDEX(Leases!$B$2:$B$101,MATCH(B2227,Leases!$A$2:$A$101,0)),""))</f>
      </c>
      <c r="G2227" s="16">
        <f>IF(A2227="","",MONTH(A2227))</f>
      </c>
      <c r="H2227" s="22">
        <f>IF(A2227="",0,IF(YEAR(A2227)&lt;&gt;Properties!$C$5,0,N(D2227)*IFERROR(INDEX(Lists!$B$1:$B$7,MATCH(C2227,Lists!$A$1:$A$7,0)),0)))</f>
      </c>
      <c r="I2227" s="22">
        <f>IF(A2227="",0,IF(YEAR(A2227)&lt;&gt;Properties!$C$5,0,N(D2227)*IFERROR(INDEX(Lists!$C$1:$C$7,MATCH(C2227,Lists!$A$1:$A$7,0)),0)))</f>
      </c>
      <c r="J2227" s="22">
        <f>IF(A2227="",0,IF(YEAR(A2227)&lt;&gt;Properties!$C$5,0,N(D2227)*IFERROR(INDEX(Lists!$D$1:$D$7,MATCH(C2227,Lists!$A$1:$A$7,0)),0)))</f>
      </c>
    </row>
    <row r="2228" spans="1:10" x14ac:dyDescent="0.25">
      <c r="A2228" s="11"/>
      <c r="B2228" s="19"/>
      <c r="C2228" s="19"/>
      <c r="D2228" s="23"/>
      <c r="E2228" s="19"/>
      <c r="F2228" s="13">
        <f>IF(B2228="","",IFERROR(INDEX(Leases!$B$2:$B$101,MATCH(B2228,Leases!$A$2:$A$101,0)),""))</f>
      </c>
      <c r="G2228" s="16">
        <f>IF(A2228="","",MONTH(A2228))</f>
      </c>
      <c r="H2228" s="22">
        <f>IF(A2228="",0,IF(YEAR(A2228)&lt;&gt;Properties!$C$5,0,N(D2228)*IFERROR(INDEX(Lists!$B$1:$B$7,MATCH(C2228,Lists!$A$1:$A$7,0)),0)))</f>
      </c>
      <c r="I2228" s="22">
        <f>IF(A2228="",0,IF(YEAR(A2228)&lt;&gt;Properties!$C$5,0,N(D2228)*IFERROR(INDEX(Lists!$C$1:$C$7,MATCH(C2228,Lists!$A$1:$A$7,0)),0)))</f>
      </c>
      <c r="J2228" s="22">
        <f>IF(A2228="",0,IF(YEAR(A2228)&lt;&gt;Properties!$C$5,0,N(D2228)*IFERROR(INDEX(Lists!$D$1:$D$7,MATCH(C2228,Lists!$A$1:$A$7,0)),0)))</f>
      </c>
    </row>
    <row r="2229" spans="1:10" x14ac:dyDescent="0.25">
      <c r="A2229" s="11"/>
      <c r="B2229" s="19"/>
      <c r="C2229" s="19"/>
      <c r="D2229" s="23"/>
      <c r="E2229" s="19"/>
      <c r="F2229" s="13">
        <f>IF(B2229="","",IFERROR(INDEX(Leases!$B$2:$B$101,MATCH(B2229,Leases!$A$2:$A$101,0)),""))</f>
      </c>
      <c r="G2229" s="16">
        <f>IF(A2229="","",MONTH(A2229))</f>
      </c>
      <c r="H2229" s="22">
        <f>IF(A2229="",0,IF(YEAR(A2229)&lt;&gt;Properties!$C$5,0,N(D2229)*IFERROR(INDEX(Lists!$B$1:$B$7,MATCH(C2229,Lists!$A$1:$A$7,0)),0)))</f>
      </c>
      <c r="I2229" s="22">
        <f>IF(A2229="",0,IF(YEAR(A2229)&lt;&gt;Properties!$C$5,0,N(D2229)*IFERROR(INDEX(Lists!$C$1:$C$7,MATCH(C2229,Lists!$A$1:$A$7,0)),0)))</f>
      </c>
      <c r="J2229" s="22">
        <f>IF(A2229="",0,IF(YEAR(A2229)&lt;&gt;Properties!$C$5,0,N(D2229)*IFERROR(INDEX(Lists!$D$1:$D$7,MATCH(C2229,Lists!$A$1:$A$7,0)),0)))</f>
      </c>
    </row>
    <row r="2230" spans="1:10" x14ac:dyDescent="0.25">
      <c r="A2230" s="11"/>
      <c r="B2230" s="19"/>
      <c r="C2230" s="19"/>
      <c r="D2230" s="23"/>
      <c r="E2230" s="19"/>
      <c r="F2230" s="13">
        <f>IF(B2230="","",IFERROR(INDEX(Leases!$B$2:$B$101,MATCH(B2230,Leases!$A$2:$A$101,0)),""))</f>
      </c>
      <c r="G2230" s="16">
        <f>IF(A2230="","",MONTH(A2230))</f>
      </c>
      <c r="H2230" s="22">
        <f>IF(A2230="",0,IF(YEAR(A2230)&lt;&gt;Properties!$C$5,0,N(D2230)*IFERROR(INDEX(Lists!$B$1:$B$7,MATCH(C2230,Lists!$A$1:$A$7,0)),0)))</f>
      </c>
      <c r="I2230" s="22">
        <f>IF(A2230="",0,IF(YEAR(A2230)&lt;&gt;Properties!$C$5,0,N(D2230)*IFERROR(INDEX(Lists!$C$1:$C$7,MATCH(C2230,Lists!$A$1:$A$7,0)),0)))</f>
      </c>
      <c r="J2230" s="22">
        <f>IF(A2230="",0,IF(YEAR(A2230)&lt;&gt;Properties!$C$5,0,N(D2230)*IFERROR(INDEX(Lists!$D$1:$D$7,MATCH(C2230,Lists!$A$1:$A$7,0)),0)))</f>
      </c>
    </row>
    <row r="2231" spans="1:10" x14ac:dyDescent="0.25">
      <c r="A2231" s="11"/>
      <c r="B2231" s="19"/>
      <c r="C2231" s="19"/>
      <c r="D2231" s="23"/>
      <c r="E2231" s="19"/>
      <c r="F2231" s="13">
        <f>IF(B2231="","",IFERROR(INDEX(Leases!$B$2:$B$101,MATCH(B2231,Leases!$A$2:$A$101,0)),""))</f>
      </c>
      <c r="G2231" s="16">
        <f>IF(A2231="","",MONTH(A2231))</f>
      </c>
      <c r="H2231" s="22">
        <f>IF(A2231="",0,IF(YEAR(A2231)&lt;&gt;Properties!$C$5,0,N(D2231)*IFERROR(INDEX(Lists!$B$1:$B$7,MATCH(C2231,Lists!$A$1:$A$7,0)),0)))</f>
      </c>
      <c r="I2231" s="22">
        <f>IF(A2231="",0,IF(YEAR(A2231)&lt;&gt;Properties!$C$5,0,N(D2231)*IFERROR(INDEX(Lists!$C$1:$C$7,MATCH(C2231,Lists!$A$1:$A$7,0)),0)))</f>
      </c>
      <c r="J2231" s="22">
        <f>IF(A2231="",0,IF(YEAR(A2231)&lt;&gt;Properties!$C$5,0,N(D2231)*IFERROR(INDEX(Lists!$D$1:$D$7,MATCH(C2231,Lists!$A$1:$A$7,0)),0)))</f>
      </c>
    </row>
    <row r="2232" spans="1:10" x14ac:dyDescent="0.25">
      <c r="A2232" s="11"/>
      <c r="B2232" s="19"/>
      <c r="C2232" s="19"/>
      <c r="D2232" s="23"/>
      <c r="E2232" s="19"/>
      <c r="F2232" s="13">
        <f>IF(B2232="","",IFERROR(INDEX(Leases!$B$2:$B$101,MATCH(B2232,Leases!$A$2:$A$101,0)),""))</f>
      </c>
      <c r="G2232" s="16">
        <f>IF(A2232="","",MONTH(A2232))</f>
      </c>
      <c r="H2232" s="22">
        <f>IF(A2232="",0,IF(YEAR(A2232)&lt;&gt;Properties!$C$5,0,N(D2232)*IFERROR(INDEX(Lists!$B$1:$B$7,MATCH(C2232,Lists!$A$1:$A$7,0)),0)))</f>
      </c>
      <c r="I2232" s="22">
        <f>IF(A2232="",0,IF(YEAR(A2232)&lt;&gt;Properties!$C$5,0,N(D2232)*IFERROR(INDEX(Lists!$C$1:$C$7,MATCH(C2232,Lists!$A$1:$A$7,0)),0)))</f>
      </c>
      <c r="J2232" s="22">
        <f>IF(A2232="",0,IF(YEAR(A2232)&lt;&gt;Properties!$C$5,0,N(D2232)*IFERROR(INDEX(Lists!$D$1:$D$7,MATCH(C2232,Lists!$A$1:$A$7,0)),0)))</f>
      </c>
    </row>
    <row r="2233" spans="1:10" x14ac:dyDescent="0.25">
      <c r="A2233" s="11"/>
      <c r="B2233" s="19"/>
      <c r="C2233" s="19"/>
      <c r="D2233" s="23"/>
      <c r="E2233" s="19"/>
      <c r="F2233" s="13">
        <f>IF(B2233="","",IFERROR(INDEX(Leases!$B$2:$B$101,MATCH(B2233,Leases!$A$2:$A$101,0)),""))</f>
      </c>
      <c r="G2233" s="16">
        <f>IF(A2233="","",MONTH(A2233))</f>
      </c>
      <c r="H2233" s="22">
        <f>IF(A2233="",0,IF(YEAR(A2233)&lt;&gt;Properties!$C$5,0,N(D2233)*IFERROR(INDEX(Lists!$B$1:$B$7,MATCH(C2233,Lists!$A$1:$A$7,0)),0)))</f>
      </c>
      <c r="I2233" s="22">
        <f>IF(A2233="",0,IF(YEAR(A2233)&lt;&gt;Properties!$C$5,0,N(D2233)*IFERROR(INDEX(Lists!$C$1:$C$7,MATCH(C2233,Lists!$A$1:$A$7,0)),0)))</f>
      </c>
      <c r="J2233" s="22">
        <f>IF(A2233="",0,IF(YEAR(A2233)&lt;&gt;Properties!$C$5,0,N(D2233)*IFERROR(INDEX(Lists!$D$1:$D$7,MATCH(C2233,Lists!$A$1:$A$7,0)),0)))</f>
      </c>
    </row>
    <row r="2234" spans="1:10" x14ac:dyDescent="0.25">
      <c r="A2234" s="11"/>
      <c r="B2234" s="19"/>
      <c r="C2234" s="19"/>
      <c r="D2234" s="23"/>
      <c r="E2234" s="19"/>
      <c r="F2234" s="13">
        <f>IF(B2234="","",IFERROR(INDEX(Leases!$B$2:$B$101,MATCH(B2234,Leases!$A$2:$A$101,0)),""))</f>
      </c>
      <c r="G2234" s="16">
        <f>IF(A2234="","",MONTH(A2234))</f>
      </c>
      <c r="H2234" s="22">
        <f>IF(A2234="",0,IF(YEAR(A2234)&lt;&gt;Properties!$C$5,0,N(D2234)*IFERROR(INDEX(Lists!$B$1:$B$7,MATCH(C2234,Lists!$A$1:$A$7,0)),0)))</f>
      </c>
      <c r="I2234" s="22">
        <f>IF(A2234="",0,IF(YEAR(A2234)&lt;&gt;Properties!$C$5,0,N(D2234)*IFERROR(INDEX(Lists!$C$1:$C$7,MATCH(C2234,Lists!$A$1:$A$7,0)),0)))</f>
      </c>
      <c r="J2234" s="22">
        <f>IF(A2234="",0,IF(YEAR(A2234)&lt;&gt;Properties!$C$5,0,N(D2234)*IFERROR(INDEX(Lists!$D$1:$D$7,MATCH(C2234,Lists!$A$1:$A$7,0)),0)))</f>
      </c>
    </row>
    <row r="2235" spans="1:10" x14ac:dyDescent="0.25">
      <c r="A2235" s="11"/>
      <c r="B2235" s="19"/>
      <c r="C2235" s="19"/>
      <c r="D2235" s="23"/>
      <c r="E2235" s="19"/>
      <c r="F2235" s="13">
        <f>IF(B2235="","",IFERROR(INDEX(Leases!$B$2:$B$101,MATCH(B2235,Leases!$A$2:$A$101,0)),""))</f>
      </c>
      <c r="G2235" s="16">
        <f>IF(A2235="","",MONTH(A2235))</f>
      </c>
      <c r="H2235" s="22">
        <f>IF(A2235="",0,IF(YEAR(A2235)&lt;&gt;Properties!$C$5,0,N(D2235)*IFERROR(INDEX(Lists!$B$1:$B$7,MATCH(C2235,Lists!$A$1:$A$7,0)),0)))</f>
      </c>
      <c r="I2235" s="22">
        <f>IF(A2235="",0,IF(YEAR(A2235)&lt;&gt;Properties!$C$5,0,N(D2235)*IFERROR(INDEX(Lists!$C$1:$C$7,MATCH(C2235,Lists!$A$1:$A$7,0)),0)))</f>
      </c>
      <c r="J2235" s="22">
        <f>IF(A2235="",0,IF(YEAR(A2235)&lt;&gt;Properties!$C$5,0,N(D2235)*IFERROR(INDEX(Lists!$D$1:$D$7,MATCH(C2235,Lists!$A$1:$A$7,0)),0)))</f>
      </c>
    </row>
    <row r="2236" spans="1:10" x14ac:dyDescent="0.25">
      <c r="A2236" s="11"/>
      <c r="B2236" s="19"/>
      <c r="C2236" s="19"/>
      <c r="D2236" s="23"/>
      <c r="E2236" s="19"/>
      <c r="F2236" s="13">
        <f>IF(B2236="","",IFERROR(INDEX(Leases!$B$2:$B$101,MATCH(B2236,Leases!$A$2:$A$101,0)),""))</f>
      </c>
      <c r="G2236" s="16">
        <f>IF(A2236="","",MONTH(A2236))</f>
      </c>
      <c r="H2236" s="22">
        <f>IF(A2236="",0,IF(YEAR(A2236)&lt;&gt;Properties!$C$5,0,N(D2236)*IFERROR(INDEX(Lists!$B$1:$B$7,MATCH(C2236,Lists!$A$1:$A$7,0)),0)))</f>
      </c>
      <c r="I2236" s="22">
        <f>IF(A2236="",0,IF(YEAR(A2236)&lt;&gt;Properties!$C$5,0,N(D2236)*IFERROR(INDEX(Lists!$C$1:$C$7,MATCH(C2236,Lists!$A$1:$A$7,0)),0)))</f>
      </c>
      <c r="J2236" s="22">
        <f>IF(A2236="",0,IF(YEAR(A2236)&lt;&gt;Properties!$C$5,0,N(D2236)*IFERROR(INDEX(Lists!$D$1:$D$7,MATCH(C2236,Lists!$A$1:$A$7,0)),0)))</f>
      </c>
    </row>
    <row r="2237" spans="1:10" x14ac:dyDescent="0.25">
      <c r="A2237" s="11"/>
      <c r="B2237" s="19"/>
      <c r="C2237" s="19"/>
      <c r="D2237" s="23"/>
      <c r="E2237" s="19"/>
      <c r="F2237" s="13">
        <f>IF(B2237="","",IFERROR(INDEX(Leases!$B$2:$B$101,MATCH(B2237,Leases!$A$2:$A$101,0)),""))</f>
      </c>
      <c r="G2237" s="16">
        <f>IF(A2237="","",MONTH(A2237))</f>
      </c>
      <c r="H2237" s="22">
        <f>IF(A2237="",0,IF(YEAR(A2237)&lt;&gt;Properties!$C$5,0,N(D2237)*IFERROR(INDEX(Lists!$B$1:$B$7,MATCH(C2237,Lists!$A$1:$A$7,0)),0)))</f>
      </c>
      <c r="I2237" s="22">
        <f>IF(A2237="",0,IF(YEAR(A2237)&lt;&gt;Properties!$C$5,0,N(D2237)*IFERROR(INDEX(Lists!$C$1:$C$7,MATCH(C2237,Lists!$A$1:$A$7,0)),0)))</f>
      </c>
      <c r="J2237" s="22">
        <f>IF(A2237="",0,IF(YEAR(A2237)&lt;&gt;Properties!$C$5,0,N(D2237)*IFERROR(INDEX(Lists!$D$1:$D$7,MATCH(C2237,Lists!$A$1:$A$7,0)),0)))</f>
      </c>
    </row>
    <row r="2238" spans="1:10" x14ac:dyDescent="0.25">
      <c r="A2238" s="11"/>
      <c r="B2238" s="19"/>
      <c r="C2238" s="19"/>
      <c r="D2238" s="23"/>
      <c r="E2238" s="19"/>
      <c r="F2238" s="13">
        <f>IF(B2238="","",IFERROR(INDEX(Leases!$B$2:$B$101,MATCH(B2238,Leases!$A$2:$A$101,0)),""))</f>
      </c>
      <c r="G2238" s="16">
        <f>IF(A2238="","",MONTH(A2238))</f>
      </c>
      <c r="H2238" s="22">
        <f>IF(A2238="",0,IF(YEAR(A2238)&lt;&gt;Properties!$C$5,0,N(D2238)*IFERROR(INDEX(Lists!$B$1:$B$7,MATCH(C2238,Lists!$A$1:$A$7,0)),0)))</f>
      </c>
      <c r="I2238" s="22">
        <f>IF(A2238="",0,IF(YEAR(A2238)&lt;&gt;Properties!$C$5,0,N(D2238)*IFERROR(INDEX(Lists!$C$1:$C$7,MATCH(C2238,Lists!$A$1:$A$7,0)),0)))</f>
      </c>
      <c r="J2238" s="22">
        <f>IF(A2238="",0,IF(YEAR(A2238)&lt;&gt;Properties!$C$5,0,N(D2238)*IFERROR(INDEX(Lists!$D$1:$D$7,MATCH(C2238,Lists!$A$1:$A$7,0)),0)))</f>
      </c>
    </row>
    <row r="2239" spans="1:10" x14ac:dyDescent="0.25">
      <c r="A2239" s="11"/>
      <c r="B2239" s="19"/>
      <c r="C2239" s="19"/>
      <c r="D2239" s="23"/>
      <c r="E2239" s="19"/>
      <c r="F2239" s="13">
        <f>IF(B2239="","",IFERROR(INDEX(Leases!$B$2:$B$101,MATCH(B2239,Leases!$A$2:$A$101,0)),""))</f>
      </c>
      <c r="G2239" s="16">
        <f>IF(A2239="","",MONTH(A2239))</f>
      </c>
      <c r="H2239" s="22">
        <f>IF(A2239="",0,IF(YEAR(A2239)&lt;&gt;Properties!$C$5,0,N(D2239)*IFERROR(INDEX(Lists!$B$1:$B$7,MATCH(C2239,Lists!$A$1:$A$7,0)),0)))</f>
      </c>
      <c r="I2239" s="22">
        <f>IF(A2239="",0,IF(YEAR(A2239)&lt;&gt;Properties!$C$5,0,N(D2239)*IFERROR(INDEX(Lists!$C$1:$C$7,MATCH(C2239,Lists!$A$1:$A$7,0)),0)))</f>
      </c>
      <c r="J2239" s="22">
        <f>IF(A2239="",0,IF(YEAR(A2239)&lt;&gt;Properties!$C$5,0,N(D2239)*IFERROR(INDEX(Lists!$D$1:$D$7,MATCH(C2239,Lists!$A$1:$A$7,0)),0)))</f>
      </c>
    </row>
    <row r="2240" spans="1:10" x14ac:dyDescent="0.25">
      <c r="A2240" s="11"/>
      <c r="B2240" s="19"/>
      <c r="C2240" s="19"/>
      <c r="D2240" s="23"/>
      <c r="E2240" s="19"/>
      <c r="F2240" s="13">
        <f>IF(B2240="","",IFERROR(INDEX(Leases!$B$2:$B$101,MATCH(B2240,Leases!$A$2:$A$101,0)),""))</f>
      </c>
      <c r="G2240" s="16">
        <f>IF(A2240="","",MONTH(A2240))</f>
      </c>
      <c r="H2240" s="22">
        <f>IF(A2240="",0,IF(YEAR(A2240)&lt;&gt;Properties!$C$5,0,N(D2240)*IFERROR(INDEX(Lists!$B$1:$B$7,MATCH(C2240,Lists!$A$1:$A$7,0)),0)))</f>
      </c>
      <c r="I2240" s="22">
        <f>IF(A2240="",0,IF(YEAR(A2240)&lt;&gt;Properties!$C$5,0,N(D2240)*IFERROR(INDEX(Lists!$C$1:$C$7,MATCH(C2240,Lists!$A$1:$A$7,0)),0)))</f>
      </c>
      <c r="J2240" s="22">
        <f>IF(A2240="",0,IF(YEAR(A2240)&lt;&gt;Properties!$C$5,0,N(D2240)*IFERROR(INDEX(Lists!$D$1:$D$7,MATCH(C2240,Lists!$A$1:$A$7,0)),0)))</f>
      </c>
    </row>
    <row r="2241" spans="1:10" x14ac:dyDescent="0.25">
      <c r="A2241" s="11"/>
      <c r="B2241" s="19"/>
      <c r="C2241" s="19"/>
      <c r="D2241" s="23"/>
      <c r="E2241" s="19"/>
      <c r="F2241" s="13">
        <f>IF(B2241="","",IFERROR(INDEX(Leases!$B$2:$B$101,MATCH(B2241,Leases!$A$2:$A$101,0)),""))</f>
      </c>
      <c r="G2241" s="16">
        <f>IF(A2241="","",MONTH(A2241))</f>
      </c>
      <c r="H2241" s="22">
        <f>IF(A2241="",0,IF(YEAR(A2241)&lt;&gt;Properties!$C$5,0,N(D2241)*IFERROR(INDEX(Lists!$B$1:$B$7,MATCH(C2241,Lists!$A$1:$A$7,0)),0)))</f>
      </c>
      <c r="I2241" s="22">
        <f>IF(A2241="",0,IF(YEAR(A2241)&lt;&gt;Properties!$C$5,0,N(D2241)*IFERROR(INDEX(Lists!$C$1:$C$7,MATCH(C2241,Lists!$A$1:$A$7,0)),0)))</f>
      </c>
      <c r="J2241" s="22">
        <f>IF(A2241="",0,IF(YEAR(A2241)&lt;&gt;Properties!$C$5,0,N(D2241)*IFERROR(INDEX(Lists!$D$1:$D$7,MATCH(C2241,Lists!$A$1:$A$7,0)),0)))</f>
      </c>
    </row>
    <row r="2242" spans="1:10" x14ac:dyDescent="0.25">
      <c r="A2242" s="11"/>
      <c r="B2242" s="19"/>
      <c r="C2242" s="19"/>
      <c r="D2242" s="23"/>
      <c r="E2242" s="19"/>
      <c r="F2242" s="13">
        <f>IF(B2242="","",IFERROR(INDEX(Leases!$B$2:$B$101,MATCH(B2242,Leases!$A$2:$A$101,0)),""))</f>
      </c>
      <c r="G2242" s="16">
        <f>IF(A2242="","",MONTH(A2242))</f>
      </c>
      <c r="H2242" s="22">
        <f>IF(A2242="",0,IF(YEAR(A2242)&lt;&gt;Properties!$C$5,0,N(D2242)*IFERROR(INDEX(Lists!$B$1:$B$7,MATCH(C2242,Lists!$A$1:$A$7,0)),0)))</f>
      </c>
      <c r="I2242" s="22">
        <f>IF(A2242="",0,IF(YEAR(A2242)&lt;&gt;Properties!$C$5,0,N(D2242)*IFERROR(INDEX(Lists!$C$1:$C$7,MATCH(C2242,Lists!$A$1:$A$7,0)),0)))</f>
      </c>
      <c r="J2242" s="22">
        <f>IF(A2242="",0,IF(YEAR(A2242)&lt;&gt;Properties!$C$5,0,N(D2242)*IFERROR(INDEX(Lists!$D$1:$D$7,MATCH(C2242,Lists!$A$1:$A$7,0)),0)))</f>
      </c>
    </row>
    <row r="2243" spans="1:10" x14ac:dyDescent="0.25">
      <c r="A2243" s="11"/>
      <c r="B2243" s="19"/>
      <c r="C2243" s="19"/>
      <c r="D2243" s="23"/>
      <c r="E2243" s="19"/>
      <c r="F2243" s="13">
        <f>IF(B2243="","",IFERROR(INDEX(Leases!$B$2:$B$101,MATCH(B2243,Leases!$A$2:$A$101,0)),""))</f>
      </c>
      <c r="G2243" s="16">
        <f>IF(A2243="","",MONTH(A2243))</f>
      </c>
      <c r="H2243" s="22">
        <f>IF(A2243="",0,IF(YEAR(A2243)&lt;&gt;Properties!$C$5,0,N(D2243)*IFERROR(INDEX(Lists!$B$1:$B$7,MATCH(C2243,Lists!$A$1:$A$7,0)),0)))</f>
      </c>
      <c r="I2243" s="22">
        <f>IF(A2243="",0,IF(YEAR(A2243)&lt;&gt;Properties!$C$5,0,N(D2243)*IFERROR(INDEX(Lists!$C$1:$C$7,MATCH(C2243,Lists!$A$1:$A$7,0)),0)))</f>
      </c>
      <c r="J2243" s="22">
        <f>IF(A2243="",0,IF(YEAR(A2243)&lt;&gt;Properties!$C$5,0,N(D2243)*IFERROR(INDEX(Lists!$D$1:$D$7,MATCH(C2243,Lists!$A$1:$A$7,0)),0)))</f>
      </c>
    </row>
    <row r="2244" spans="1:10" x14ac:dyDescent="0.25">
      <c r="A2244" s="11"/>
      <c r="B2244" s="19"/>
      <c r="C2244" s="19"/>
      <c r="D2244" s="23"/>
      <c r="E2244" s="19"/>
      <c r="F2244" s="13">
        <f>IF(B2244="","",IFERROR(INDEX(Leases!$B$2:$B$101,MATCH(B2244,Leases!$A$2:$A$101,0)),""))</f>
      </c>
      <c r="G2244" s="16">
        <f>IF(A2244="","",MONTH(A2244))</f>
      </c>
      <c r="H2244" s="22">
        <f>IF(A2244="",0,IF(YEAR(A2244)&lt;&gt;Properties!$C$5,0,N(D2244)*IFERROR(INDEX(Lists!$B$1:$B$7,MATCH(C2244,Lists!$A$1:$A$7,0)),0)))</f>
      </c>
      <c r="I2244" s="22">
        <f>IF(A2244="",0,IF(YEAR(A2244)&lt;&gt;Properties!$C$5,0,N(D2244)*IFERROR(INDEX(Lists!$C$1:$C$7,MATCH(C2244,Lists!$A$1:$A$7,0)),0)))</f>
      </c>
      <c r="J2244" s="22">
        <f>IF(A2244="",0,IF(YEAR(A2244)&lt;&gt;Properties!$C$5,0,N(D2244)*IFERROR(INDEX(Lists!$D$1:$D$7,MATCH(C2244,Lists!$A$1:$A$7,0)),0)))</f>
      </c>
    </row>
    <row r="2245" spans="1:10" x14ac:dyDescent="0.25">
      <c r="A2245" s="11"/>
      <c r="B2245" s="19"/>
      <c r="C2245" s="19"/>
      <c r="D2245" s="23"/>
      <c r="E2245" s="19"/>
      <c r="F2245" s="13">
        <f>IF(B2245="","",IFERROR(INDEX(Leases!$B$2:$B$101,MATCH(B2245,Leases!$A$2:$A$101,0)),""))</f>
      </c>
      <c r="G2245" s="16">
        <f>IF(A2245="","",MONTH(A2245))</f>
      </c>
      <c r="H2245" s="22">
        <f>IF(A2245="",0,IF(YEAR(A2245)&lt;&gt;Properties!$C$5,0,N(D2245)*IFERROR(INDEX(Lists!$B$1:$B$7,MATCH(C2245,Lists!$A$1:$A$7,0)),0)))</f>
      </c>
      <c r="I2245" s="22">
        <f>IF(A2245="",0,IF(YEAR(A2245)&lt;&gt;Properties!$C$5,0,N(D2245)*IFERROR(INDEX(Lists!$C$1:$C$7,MATCH(C2245,Lists!$A$1:$A$7,0)),0)))</f>
      </c>
      <c r="J2245" s="22">
        <f>IF(A2245="",0,IF(YEAR(A2245)&lt;&gt;Properties!$C$5,0,N(D2245)*IFERROR(INDEX(Lists!$D$1:$D$7,MATCH(C2245,Lists!$A$1:$A$7,0)),0)))</f>
      </c>
    </row>
    <row r="2246" spans="1:10" x14ac:dyDescent="0.25">
      <c r="A2246" s="11"/>
      <c r="B2246" s="19"/>
      <c r="C2246" s="19"/>
      <c r="D2246" s="23"/>
      <c r="E2246" s="19"/>
      <c r="F2246" s="13">
        <f>IF(B2246="","",IFERROR(INDEX(Leases!$B$2:$B$101,MATCH(B2246,Leases!$A$2:$A$101,0)),""))</f>
      </c>
      <c r="G2246" s="16">
        <f>IF(A2246="","",MONTH(A2246))</f>
      </c>
      <c r="H2246" s="22">
        <f>IF(A2246="",0,IF(YEAR(A2246)&lt;&gt;Properties!$C$5,0,N(D2246)*IFERROR(INDEX(Lists!$B$1:$B$7,MATCH(C2246,Lists!$A$1:$A$7,0)),0)))</f>
      </c>
      <c r="I2246" s="22">
        <f>IF(A2246="",0,IF(YEAR(A2246)&lt;&gt;Properties!$C$5,0,N(D2246)*IFERROR(INDEX(Lists!$C$1:$C$7,MATCH(C2246,Lists!$A$1:$A$7,0)),0)))</f>
      </c>
      <c r="J2246" s="22">
        <f>IF(A2246="",0,IF(YEAR(A2246)&lt;&gt;Properties!$C$5,0,N(D2246)*IFERROR(INDEX(Lists!$D$1:$D$7,MATCH(C2246,Lists!$A$1:$A$7,0)),0)))</f>
      </c>
    </row>
    <row r="2247" spans="1:10" x14ac:dyDescent="0.25">
      <c r="A2247" s="11"/>
      <c r="B2247" s="19"/>
      <c r="C2247" s="19"/>
      <c r="D2247" s="23"/>
      <c r="E2247" s="19"/>
      <c r="F2247" s="13">
        <f>IF(B2247="","",IFERROR(INDEX(Leases!$B$2:$B$101,MATCH(B2247,Leases!$A$2:$A$101,0)),""))</f>
      </c>
      <c r="G2247" s="16">
        <f>IF(A2247="","",MONTH(A2247))</f>
      </c>
      <c r="H2247" s="22">
        <f>IF(A2247="",0,IF(YEAR(A2247)&lt;&gt;Properties!$C$5,0,N(D2247)*IFERROR(INDEX(Lists!$B$1:$B$7,MATCH(C2247,Lists!$A$1:$A$7,0)),0)))</f>
      </c>
      <c r="I2247" s="22">
        <f>IF(A2247="",0,IF(YEAR(A2247)&lt;&gt;Properties!$C$5,0,N(D2247)*IFERROR(INDEX(Lists!$C$1:$C$7,MATCH(C2247,Lists!$A$1:$A$7,0)),0)))</f>
      </c>
      <c r="J2247" s="22">
        <f>IF(A2247="",0,IF(YEAR(A2247)&lt;&gt;Properties!$C$5,0,N(D2247)*IFERROR(INDEX(Lists!$D$1:$D$7,MATCH(C2247,Lists!$A$1:$A$7,0)),0)))</f>
      </c>
    </row>
    <row r="2248" spans="1:10" x14ac:dyDescent="0.25">
      <c r="A2248" s="11"/>
      <c r="B2248" s="19"/>
      <c r="C2248" s="19"/>
      <c r="D2248" s="23"/>
      <c r="E2248" s="19"/>
      <c r="F2248" s="13">
        <f>IF(B2248="","",IFERROR(INDEX(Leases!$B$2:$B$101,MATCH(B2248,Leases!$A$2:$A$101,0)),""))</f>
      </c>
      <c r="G2248" s="16">
        <f>IF(A2248="","",MONTH(A2248))</f>
      </c>
      <c r="H2248" s="22">
        <f>IF(A2248="",0,IF(YEAR(A2248)&lt;&gt;Properties!$C$5,0,N(D2248)*IFERROR(INDEX(Lists!$B$1:$B$7,MATCH(C2248,Lists!$A$1:$A$7,0)),0)))</f>
      </c>
      <c r="I2248" s="22">
        <f>IF(A2248="",0,IF(YEAR(A2248)&lt;&gt;Properties!$C$5,0,N(D2248)*IFERROR(INDEX(Lists!$C$1:$C$7,MATCH(C2248,Lists!$A$1:$A$7,0)),0)))</f>
      </c>
      <c r="J2248" s="22">
        <f>IF(A2248="",0,IF(YEAR(A2248)&lt;&gt;Properties!$C$5,0,N(D2248)*IFERROR(INDEX(Lists!$D$1:$D$7,MATCH(C2248,Lists!$A$1:$A$7,0)),0)))</f>
      </c>
    </row>
    <row r="2249" spans="1:10" x14ac:dyDescent="0.25">
      <c r="A2249" s="11"/>
      <c r="B2249" s="19"/>
      <c r="C2249" s="19"/>
      <c r="D2249" s="23"/>
      <c r="E2249" s="19"/>
      <c r="F2249" s="13">
        <f>IF(B2249="","",IFERROR(INDEX(Leases!$B$2:$B$101,MATCH(B2249,Leases!$A$2:$A$101,0)),""))</f>
      </c>
      <c r="G2249" s="16">
        <f>IF(A2249="","",MONTH(A2249))</f>
      </c>
      <c r="H2249" s="22">
        <f>IF(A2249="",0,IF(YEAR(A2249)&lt;&gt;Properties!$C$5,0,N(D2249)*IFERROR(INDEX(Lists!$B$1:$B$7,MATCH(C2249,Lists!$A$1:$A$7,0)),0)))</f>
      </c>
      <c r="I2249" s="22">
        <f>IF(A2249="",0,IF(YEAR(A2249)&lt;&gt;Properties!$C$5,0,N(D2249)*IFERROR(INDEX(Lists!$C$1:$C$7,MATCH(C2249,Lists!$A$1:$A$7,0)),0)))</f>
      </c>
      <c r="J2249" s="22">
        <f>IF(A2249="",0,IF(YEAR(A2249)&lt;&gt;Properties!$C$5,0,N(D2249)*IFERROR(INDEX(Lists!$D$1:$D$7,MATCH(C2249,Lists!$A$1:$A$7,0)),0)))</f>
      </c>
    </row>
    <row r="2250" spans="1:10" x14ac:dyDescent="0.25">
      <c r="A2250" s="11"/>
      <c r="B2250" s="19"/>
      <c r="C2250" s="19"/>
      <c r="D2250" s="23"/>
      <c r="E2250" s="19"/>
      <c r="F2250" s="13">
        <f>IF(B2250="","",IFERROR(INDEX(Leases!$B$2:$B$101,MATCH(B2250,Leases!$A$2:$A$101,0)),""))</f>
      </c>
      <c r="G2250" s="16">
        <f>IF(A2250="","",MONTH(A2250))</f>
      </c>
      <c r="H2250" s="22">
        <f>IF(A2250="",0,IF(YEAR(A2250)&lt;&gt;Properties!$C$5,0,N(D2250)*IFERROR(INDEX(Lists!$B$1:$B$7,MATCH(C2250,Lists!$A$1:$A$7,0)),0)))</f>
      </c>
      <c r="I2250" s="22">
        <f>IF(A2250="",0,IF(YEAR(A2250)&lt;&gt;Properties!$C$5,0,N(D2250)*IFERROR(INDEX(Lists!$C$1:$C$7,MATCH(C2250,Lists!$A$1:$A$7,0)),0)))</f>
      </c>
      <c r="J2250" s="22">
        <f>IF(A2250="",0,IF(YEAR(A2250)&lt;&gt;Properties!$C$5,0,N(D2250)*IFERROR(INDEX(Lists!$D$1:$D$7,MATCH(C2250,Lists!$A$1:$A$7,0)),0)))</f>
      </c>
    </row>
    <row r="2251" spans="1:10" x14ac:dyDescent="0.25">
      <c r="A2251" s="11"/>
      <c r="B2251" s="19"/>
      <c r="C2251" s="19"/>
      <c r="D2251" s="23"/>
      <c r="E2251" s="19"/>
      <c r="F2251" s="13">
        <f>IF(B2251="","",IFERROR(INDEX(Leases!$B$2:$B$101,MATCH(B2251,Leases!$A$2:$A$101,0)),""))</f>
      </c>
      <c r="G2251" s="16">
        <f>IF(A2251="","",MONTH(A2251))</f>
      </c>
      <c r="H2251" s="22">
        <f>IF(A2251="",0,IF(YEAR(A2251)&lt;&gt;Properties!$C$5,0,N(D2251)*IFERROR(INDEX(Lists!$B$1:$B$7,MATCH(C2251,Lists!$A$1:$A$7,0)),0)))</f>
      </c>
      <c r="I2251" s="22">
        <f>IF(A2251="",0,IF(YEAR(A2251)&lt;&gt;Properties!$C$5,0,N(D2251)*IFERROR(INDEX(Lists!$C$1:$C$7,MATCH(C2251,Lists!$A$1:$A$7,0)),0)))</f>
      </c>
      <c r="J2251" s="22">
        <f>IF(A2251="",0,IF(YEAR(A2251)&lt;&gt;Properties!$C$5,0,N(D2251)*IFERROR(INDEX(Lists!$D$1:$D$7,MATCH(C2251,Lists!$A$1:$A$7,0)),0)))</f>
      </c>
    </row>
    <row r="2252" spans="1:10" x14ac:dyDescent="0.25">
      <c r="A2252" s="11"/>
      <c r="B2252" s="19"/>
      <c r="C2252" s="19"/>
      <c r="D2252" s="23"/>
      <c r="E2252" s="19"/>
      <c r="F2252" s="13">
        <f>IF(B2252="","",IFERROR(INDEX(Leases!$B$2:$B$101,MATCH(B2252,Leases!$A$2:$A$101,0)),""))</f>
      </c>
      <c r="G2252" s="16">
        <f>IF(A2252="","",MONTH(A2252))</f>
      </c>
      <c r="H2252" s="22">
        <f>IF(A2252="",0,IF(YEAR(A2252)&lt;&gt;Properties!$C$5,0,N(D2252)*IFERROR(INDEX(Lists!$B$1:$B$7,MATCH(C2252,Lists!$A$1:$A$7,0)),0)))</f>
      </c>
      <c r="I2252" s="22">
        <f>IF(A2252="",0,IF(YEAR(A2252)&lt;&gt;Properties!$C$5,0,N(D2252)*IFERROR(INDEX(Lists!$C$1:$C$7,MATCH(C2252,Lists!$A$1:$A$7,0)),0)))</f>
      </c>
      <c r="J2252" s="22">
        <f>IF(A2252="",0,IF(YEAR(A2252)&lt;&gt;Properties!$C$5,0,N(D2252)*IFERROR(INDEX(Lists!$D$1:$D$7,MATCH(C2252,Lists!$A$1:$A$7,0)),0)))</f>
      </c>
    </row>
    <row r="2253" spans="1:10" x14ac:dyDescent="0.25">
      <c r="A2253" s="11"/>
      <c r="B2253" s="19"/>
      <c r="C2253" s="19"/>
      <c r="D2253" s="23"/>
      <c r="E2253" s="19"/>
      <c r="F2253" s="13">
        <f>IF(B2253="","",IFERROR(INDEX(Leases!$B$2:$B$101,MATCH(B2253,Leases!$A$2:$A$101,0)),""))</f>
      </c>
      <c r="G2253" s="16">
        <f>IF(A2253="","",MONTH(A2253))</f>
      </c>
      <c r="H2253" s="22">
        <f>IF(A2253="",0,IF(YEAR(A2253)&lt;&gt;Properties!$C$5,0,N(D2253)*IFERROR(INDEX(Lists!$B$1:$B$7,MATCH(C2253,Lists!$A$1:$A$7,0)),0)))</f>
      </c>
      <c r="I2253" s="22">
        <f>IF(A2253="",0,IF(YEAR(A2253)&lt;&gt;Properties!$C$5,0,N(D2253)*IFERROR(INDEX(Lists!$C$1:$C$7,MATCH(C2253,Lists!$A$1:$A$7,0)),0)))</f>
      </c>
      <c r="J2253" s="22">
        <f>IF(A2253="",0,IF(YEAR(A2253)&lt;&gt;Properties!$C$5,0,N(D2253)*IFERROR(INDEX(Lists!$D$1:$D$7,MATCH(C2253,Lists!$A$1:$A$7,0)),0)))</f>
      </c>
    </row>
    <row r="2254" spans="1:10" x14ac:dyDescent="0.25">
      <c r="A2254" s="11"/>
      <c r="B2254" s="19"/>
      <c r="C2254" s="19"/>
      <c r="D2254" s="23"/>
      <c r="E2254" s="19"/>
      <c r="F2254" s="13">
        <f>IF(B2254="","",IFERROR(INDEX(Leases!$B$2:$B$101,MATCH(B2254,Leases!$A$2:$A$101,0)),""))</f>
      </c>
      <c r="G2254" s="16">
        <f>IF(A2254="","",MONTH(A2254))</f>
      </c>
      <c r="H2254" s="22">
        <f>IF(A2254="",0,IF(YEAR(A2254)&lt;&gt;Properties!$C$5,0,N(D2254)*IFERROR(INDEX(Lists!$B$1:$B$7,MATCH(C2254,Lists!$A$1:$A$7,0)),0)))</f>
      </c>
      <c r="I2254" s="22">
        <f>IF(A2254="",0,IF(YEAR(A2254)&lt;&gt;Properties!$C$5,0,N(D2254)*IFERROR(INDEX(Lists!$C$1:$C$7,MATCH(C2254,Lists!$A$1:$A$7,0)),0)))</f>
      </c>
      <c r="J2254" s="22">
        <f>IF(A2254="",0,IF(YEAR(A2254)&lt;&gt;Properties!$C$5,0,N(D2254)*IFERROR(INDEX(Lists!$D$1:$D$7,MATCH(C2254,Lists!$A$1:$A$7,0)),0)))</f>
      </c>
    </row>
    <row r="2255" spans="1:10" x14ac:dyDescent="0.25">
      <c r="A2255" s="11"/>
      <c r="B2255" s="19"/>
      <c r="C2255" s="19"/>
      <c r="D2255" s="23"/>
      <c r="E2255" s="19"/>
      <c r="F2255" s="13">
        <f>IF(B2255="","",IFERROR(INDEX(Leases!$B$2:$B$101,MATCH(B2255,Leases!$A$2:$A$101,0)),""))</f>
      </c>
      <c r="G2255" s="16">
        <f>IF(A2255="","",MONTH(A2255))</f>
      </c>
      <c r="H2255" s="22">
        <f>IF(A2255="",0,IF(YEAR(A2255)&lt;&gt;Properties!$C$5,0,N(D2255)*IFERROR(INDEX(Lists!$B$1:$B$7,MATCH(C2255,Lists!$A$1:$A$7,0)),0)))</f>
      </c>
      <c r="I2255" s="22">
        <f>IF(A2255="",0,IF(YEAR(A2255)&lt;&gt;Properties!$C$5,0,N(D2255)*IFERROR(INDEX(Lists!$C$1:$C$7,MATCH(C2255,Lists!$A$1:$A$7,0)),0)))</f>
      </c>
      <c r="J2255" s="22">
        <f>IF(A2255="",0,IF(YEAR(A2255)&lt;&gt;Properties!$C$5,0,N(D2255)*IFERROR(INDEX(Lists!$D$1:$D$7,MATCH(C2255,Lists!$A$1:$A$7,0)),0)))</f>
      </c>
    </row>
    <row r="2256" spans="1:10" x14ac:dyDescent="0.25">
      <c r="A2256" s="11"/>
      <c r="B2256" s="19"/>
      <c r="C2256" s="19"/>
      <c r="D2256" s="23"/>
      <c r="E2256" s="19"/>
      <c r="F2256" s="13">
        <f>IF(B2256="","",IFERROR(INDEX(Leases!$B$2:$B$101,MATCH(B2256,Leases!$A$2:$A$101,0)),""))</f>
      </c>
      <c r="G2256" s="16">
        <f>IF(A2256="","",MONTH(A2256))</f>
      </c>
      <c r="H2256" s="22">
        <f>IF(A2256="",0,IF(YEAR(A2256)&lt;&gt;Properties!$C$5,0,N(D2256)*IFERROR(INDEX(Lists!$B$1:$B$7,MATCH(C2256,Lists!$A$1:$A$7,0)),0)))</f>
      </c>
      <c r="I2256" s="22">
        <f>IF(A2256="",0,IF(YEAR(A2256)&lt;&gt;Properties!$C$5,0,N(D2256)*IFERROR(INDEX(Lists!$C$1:$C$7,MATCH(C2256,Lists!$A$1:$A$7,0)),0)))</f>
      </c>
      <c r="J2256" s="22">
        <f>IF(A2256="",0,IF(YEAR(A2256)&lt;&gt;Properties!$C$5,0,N(D2256)*IFERROR(INDEX(Lists!$D$1:$D$7,MATCH(C2256,Lists!$A$1:$A$7,0)),0)))</f>
      </c>
    </row>
    <row r="2257" spans="1:10" x14ac:dyDescent="0.25">
      <c r="A2257" s="11"/>
      <c r="B2257" s="19"/>
      <c r="C2257" s="19"/>
      <c r="D2257" s="23"/>
      <c r="E2257" s="19"/>
      <c r="F2257" s="13">
        <f>IF(B2257="","",IFERROR(INDEX(Leases!$B$2:$B$101,MATCH(B2257,Leases!$A$2:$A$101,0)),""))</f>
      </c>
      <c r="G2257" s="16">
        <f>IF(A2257="","",MONTH(A2257))</f>
      </c>
      <c r="H2257" s="22">
        <f>IF(A2257="",0,IF(YEAR(A2257)&lt;&gt;Properties!$C$5,0,N(D2257)*IFERROR(INDEX(Lists!$B$1:$B$7,MATCH(C2257,Lists!$A$1:$A$7,0)),0)))</f>
      </c>
      <c r="I2257" s="22">
        <f>IF(A2257="",0,IF(YEAR(A2257)&lt;&gt;Properties!$C$5,0,N(D2257)*IFERROR(INDEX(Lists!$C$1:$C$7,MATCH(C2257,Lists!$A$1:$A$7,0)),0)))</f>
      </c>
      <c r="J2257" s="22">
        <f>IF(A2257="",0,IF(YEAR(A2257)&lt;&gt;Properties!$C$5,0,N(D2257)*IFERROR(INDEX(Lists!$D$1:$D$7,MATCH(C2257,Lists!$A$1:$A$7,0)),0)))</f>
      </c>
    </row>
    <row r="2258" spans="1:10" x14ac:dyDescent="0.25">
      <c r="A2258" s="11"/>
      <c r="B2258" s="19"/>
      <c r="C2258" s="19"/>
      <c r="D2258" s="23"/>
      <c r="E2258" s="19"/>
      <c r="F2258" s="13">
        <f>IF(B2258="","",IFERROR(INDEX(Leases!$B$2:$B$101,MATCH(B2258,Leases!$A$2:$A$101,0)),""))</f>
      </c>
      <c r="G2258" s="16">
        <f>IF(A2258="","",MONTH(A2258))</f>
      </c>
      <c r="H2258" s="22">
        <f>IF(A2258="",0,IF(YEAR(A2258)&lt;&gt;Properties!$C$5,0,N(D2258)*IFERROR(INDEX(Lists!$B$1:$B$7,MATCH(C2258,Lists!$A$1:$A$7,0)),0)))</f>
      </c>
      <c r="I2258" s="22">
        <f>IF(A2258="",0,IF(YEAR(A2258)&lt;&gt;Properties!$C$5,0,N(D2258)*IFERROR(INDEX(Lists!$C$1:$C$7,MATCH(C2258,Lists!$A$1:$A$7,0)),0)))</f>
      </c>
      <c r="J2258" s="22">
        <f>IF(A2258="",0,IF(YEAR(A2258)&lt;&gt;Properties!$C$5,0,N(D2258)*IFERROR(INDEX(Lists!$D$1:$D$7,MATCH(C2258,Lists!$A$1:$A$7,0)),0)))</f>
      </c>
    </row>
    <row r="2259" spans="1:10" x14ac:dyDescent="0.25">
      <c r="A2259" s="11"/>
      <c r="B2259" s="19"/>
      <c r="C2259" s="19"/>
      <c r="D2259" s="23"/>
      <c r="E2259" s="19"/>
      <c r="F2259" s="13">
        <f>IF(B2259="","",IFERROR(INDEX(Leases!$B$2:$B$101,MATCH(B2259,Leases!$A$2:$A$101,0)),""))</f>
      </c>
      <c r="G2259" s="16">
        <f>IF(A2259="","",MONTH(A2259))</f>
      </c>
      <c r="H2259" s="22">
        <f>IF(A2259="",0,IF(YEAR(A2259)&lt;&gt;Properties!$C$5,0,N(D2259)*IFERROR(INDEX(Lists!$B$1:$B$7,MATCH(C2259,Lists!$A$1:$A$7,0)),0)))</f>
      </c>
      <c r="I2259" s="22">
        <f>IF(A2259="",0,IF(YEAR(A2259)&lt;&gt;Properties!$C$5,0,N(D2259)*IFERROR(INDEX(Lists!$C$1:$C$7,MATCH(C2259,Lists!$A$1:$A$7,0)),0)))</f>
      </c>
      <c r="J2259" s="22">
        <f>IF(A2259="",0,IF(YEAR(A2259)&lt;&gt;Properties!$C$5,0,N(D2259)*IFERROR(INDEX(Lists!$D$1:$D$7,MATCH(C2259,Lists!$A$1:$A$7,0)),0)))</f>
      </c>
    </row>
    <row r="2260" spans="1:10" x14ac:dyDescent="0.25">
      <c r="A2260" s="11"/>
      <c r="B2260" s="19"/>
      <c r="C2260" s="19"/>
      <c r="D2260" s="23"/>
      <c r="E2260" s="19"/>
      <c r="F2260" s="13">
        <f>IF(B2260="","",IFERROR(INDEX(Leases!$B$2:$B$101,MATCH(B2260,Leases!$A$2:$A$101,0)),""))</f>
      </c>
      <c r="G2260" s="16">
        <f>IF(A2260="","",MONTH(A2260))</f>
      </c>
      <c r="H2260" s="22">
        <f>IF(A2260="",0,IF(YEAR(A2260)&lt;&gt;Properties!$C$5,0,N(D2260)*IFERROR(INDEX(Lists!$B$1:$B$7,MATCH(C2260,Lists!$A$1:$A$7,0)),0)))</f>
      </c>
      <c r="I2260" s="22">
        <f>IF(A2260="",0,IF(YEAR(A2260)&lt;&gt;Properties!$C$5,0,N(D2260)*IFERROR(INDEX(Lists!$C$1:$C$7,MATCH(C2260,Lists!$A$1:$A$7,0)),0)))</f>
      </c>
      <c r="J2260" s="22">
        <f>IF(A2260="",0,IF(YEAR(A2260)&lt;&gt;Properties!$C$5,0,N(D2260)*IFERROR(INDEX(Lists!$D$1:$D$7,MATCH(C2260,Lists!$A$1:$A$7,0)),0)))</f>
      </c>
    </row>
    <row r="2261" spans="1:10" x14ac:dyDescent="0.25">
      <c r="A2261" s="11"/>
      <c r="B2261" s="19"/>
      <c r="C2261" s="19"/>
      <c r="D2261" s="23"/>
      <c r="E2261" s="19"/>
      <c r="F2261" s="13">
        <f>IF(B2261="","",IFERROR(INDEX(Leases!$B$2:$B$101,MATCH(B2261,Leases!$A$2:$A$101,0)),""))</f>
      </c>
      <c r="G2261" s="16">
        <f>IF(A2261="","",MONTH(A2261))</f>
      </c>
      <c r="H2261" s="22">
        <f>IF(A2261="",0,IF(YEAR(A2261)&lt;&gt;Properties!$C$5,0,N(D2261)*IFERROR(INDEX(Lists!$B$1:$B$7,MATCH(C2261,Lists!$A$1:$A$7,0)),0)))</f>
      </c>
      <c r="I2261" s="22">
        <f>IF(A2261="",0,IF(YEAR(A2261)&lt;&gt;Properties!$C$5,0,N(D2261)*IFERROR(INDEX(Lists!$C$1:$C$7,MATCH(C2261,Lists!$A$1:$A$7,0)),0)))</f>
      </c>
      <c r="J2261" s="22">
        <f>IF(A2261="",0,IF(YEAR(A2261)&lt;&gt;Properties!$C$5,0,N(D2261)*IFERROR(INDEX(Lists!$D$1:$D$7,MATCH(C2261,Lists!$A$1:$A$7,0)),0)))</f>
      </c>
    </row>
    <row r="2262" spans="1:10" x14ac:dyDescent="0.25">
      <c r="A2262" s="11"/>
      <c r="B2262" s="19"/>
      <c r="C2262" s="19"/>
      <c r="D2262" s="23"/>
      <c r="E2262" s="19"/>
      <c r="F2262" s="13">
        <f>IF(B2262="","",IFERROR(INDEX(Leases!$B$2:$B$101,MATCH(B2262,Leases!$A$2:$A$101,0)),""))</f>
      </c>
      <c r="G2262" s="16">
        <f>IF(A2262="","",MONTH(A2262))</f>
      </c>
      <c r="H2262" s="22">
        <f>IF(A2262="",0,IF(YEAR(A2262)&lt;&gt;Properties!$C$5,0,N(D2262)*IFERROR(INDEX(Lists!$B$1:$B$7,MATCH(C2262,Lists!$A$1:$A$7,0)),0)))</f>
      </c>
      <c r="I2262" s="22">
        <f>IF(A2262="",0,IF(YEAR(A2262)&lt;&gt;Properties!$C$5,0,N(D2262)*IFERROR(INDEX(Lists!$C$1:$C$7,MATCH(C2262,Lists!$A$1:$A$7,0)),0)))</f>
      </c>
      <c r="J2262" s="22">
        <f>IF(A2262="",0,IF(YEAR(A2262)&lt;&gt;Properties!$C$5,0,N(D2262)*IFERROR(INDEX(Lists!$D$1:$D$7,MATCH(C2262,Lists!$A$1:$A$7,0)),0)))</f>
      </c>
    </row>
    <row r="2263" spans="1:10" x14ac:dyDescent="0.25">
      <c r="A2263" s="11"/>
      <c r="B2263" s="19"/>
      <c r="C2263" s="19"/>
      <c r="D2263" s="23"/>
      <c r="E2263" s="19"/>
      <c r="F2263" s="13">
        <f>IF(B2263="","",IFERROR(INDEX(Leases!$B$2:$B$101,MATCH(B2263,Leases!$A$2:$A$101,0)),""))</f>
      </c>
      <c r="G2263" s="16">
        <f>IF(A2263="","",MONTH(A2263))</f>
      </c>
      <c r="H2263" s="22">
        <f>IF(A2263="",0,IF(YEAR(A2263)&lt;&gt;Properties!$C$5,0,N(D2263)*IFERROR(INDEX(Lists!$B$1:$B$7,MATCH(C2263,Lists!$A$1:$A$7,0)),0)))</f>
      </c>
      <c r="I2263" s="22">
        <f>IF(A2263="",0,IF(YEAR(A2263)&lt;&gt;Properties!$C$5,0,N(D2263)*IFERROR(INDEX(Lists!$C$1:$C$7,MATCH(C2263,Lists!$A$1:$A$7,0)),0)))</f>
      </c>
      <c r="J2263" s="22">
        <f>IF(A2263="",0,IF(YEAR(A2263)&lt;&gt;Properties!$C$5,0,N(D2263)*IFERROR(INDEX(Lists!$D$1:$D$7,MATCH(C2263,Lists!$A$1:$A$7,0)),0)))</f>
      </c>
    </row>
    <row r="2264" spans="1:10" x14ac:dyDescent="0.25">
      <c r="A2264" s="11"/>
      <c r="B2264" s="19"/>
      <c r="C2264" s="19"/>
      <c r="D2264" s="23"/>
      <c r="E2264" s="19"/>
      <c r="F2264" s="13">
        <f>IF(B2264="","",IFERROR(INDEX(Leases!$B$2:$B$101,MATCH(B2264,Leases!$A$2:$A$101,0)),""))</f>
      </c>
      <c r="G2264" s="16">
        <f>IF(A2264="","",MONTH(A2264))</f>
      </c>
      <c r="H2264" s="22">
        <f>IF(A2264="",0,IF(YEAR(A2264)&lt;&gt;Properties!$C$5,0,N(D2264)*IFERROR(INDEX(Lists!$B$1:$B$7,MATCH(C2264,Lists!$A$1:$A$7,0)),0)))</f>
      </c>
      <c r="I2264" s="22">
        <f>IF(A2264="",0,IF(YEAR(A2264)&lt;&gt;Properties!$C$5,0,N(D2264)*IFERROR(INDEX(Lists!$C$1:$C$7,MATCH(C2264,Lists!$A$1:$A$7,0)),0)))</f>
      </c>
      <c r="J2264" s="22">
        <f>IF(A2264="",0,IF(YEAR(A2264)&lt;&gt;Properties!$C$5,0,N(D2264)*IFERROR(INDEX(Lists!$D$1:$D$7,MATCH(C2264,Lists!$A$1:$A$7,0)),0)))</f>
      </c>
    </row>
    <row r="2265" spans="1:10" x14ac:dyDescent="0.25">
      <c r="A2265" s="11"/>
      <c r="B2265" s="19"/>
      <c r="C2265" s="19"/>
      <c r="D2265" s="23"/>
      <c r="E2265" s="19"/>
      <c r="F2265" s="13">
        <f>IF(B2265="","",IFERROR(INDEX(Leases!$B$2:$B$101,MATCH(B2265,Leases!$A$2:$A$101,0)),""))</f>
      </c>
      <c r="G2265" s="16">
        <f>IF(A2265="","",MONTH(A2265))</f>
      </c>
      <c r="H2265" s="22">
        <f>IF(A2265="",0,IF(YEAR(A2265)&lt;&gt;Properties!$C$5,0,N(D2265)*IFERROR(INDEX(Lists!$B$1:$B$7,MATCH(C2265,Lists!$A$1:$A$7,0)),0)))</f>
      </c>
      <c r="I2265" s="22">
        <f>IF(A2265="",0,IF(YEAR(A2265)&lt;&gt;Properties!$C$5,0,N(D2265)*IFERROR(INDEX(Lists!$C$1:$C$7,MATCH(C2265,Lists!$A$1:$A$7,0)),0)))</f>
      </c>
      <c r="J2265" s="22">
        <f>IF(A2265="",0,IF(YEAR(A2265)&lt;&gt;Properties!$C$5,0,N(D2265)*IFERROR(INDEX(Lists!$D$1:$D$7,MATCH(C2265,Lists!$A$1:$A$7,0)),0)))</f>
      </c>
    </row>
    <row r="2266" spans="1:10" x14ac:dyDescent="0.25">
      <c r="A2266" s="11"/>
      <c r="B2266" s="19"/>
      <c r="C2266" s="19"/>
      <c r="D2266" s="23"/>
      <c r="E2266" s="19"/>
      <c r="F2266" s="13">
        <f>IF(B2266="","",IFERROR(INDEX(Leases!$B$2:$B$101,MATCH(B2266,Leases!$A$2:$A$101,0)),""))</f>
      </c>
      <c r="G2266" s="16">
        <f>IF(A2266="","",MONTH(A2266))</f>
      </c>
      <c r="H2266" s="22">
        <f>IF(A2266="",0,IF(YEAR(A2266)&lt;&gt;Properties!$C$5,0,N(D2266)*IFERROR(INDEX(Lists!$B$1:$B$7,MATCH(C2266,Lists!$A$1:$A$7,0)),0)))</f>
      </c>
      <c r="I2266" s="22">
        <f>IF(A2266="",0,IF(YEAR(A2266)&lt;&gt;Properties!$C$5,0,N(D2266)*IFERROR(INDEX(Lists!$C$1:$C$7,MATCH(C2266,Lists!$A$1:$A$7,0)),0)))</f>
      </c>
      <c r="J2266" s="22">
        <f>IF(A2266="",0,IF(YEAR(A2266)&lt;&gt;Properties!$C$5,0,N(D2266)*IFERROR(INDEX(Lists!$D$1:$D$7,MATCH(C2266,Lists!$A$1:$A$7,0)),0)))</f>
      </c>
    </row>
    <row r="2267" spans="1:10" x14ac:dyDescent="0.25">
      <c r="A2267" s="11"/>
      <c r="B2267" s="19"/>
      <c r="C2267" s="19"/>
      <c r="D2267" s="23"/>
      <c r="E2267" s="19"/>
      <c r="F2267" s="13">
        <f>IF(B2267="","",IFERROR(INDEX(Leases!$B$2:$B$101,MATCH(B2267,Leases!$A$2:$A$101,0)),""))</f>
      </c>
      <c r="G2267" s="16">
        <f>IF(A2267="","",MONTH(A2267))</f>
      </c>
      <c r="H2267" s="22">
        <f>IF(A2267="",0,IF(YEAR(A2267)&lt;&gt;Properties!$C$5,0,N(D2267)*IFERROR(INDEX(Lists!$B$1:$B$7,MATCH(C2267,Lists!$A$1:$A$7,0)),0)))</f>
      </c>
      <c r="I2267" s="22">
        <f>IF(A2267="",0,IF(YEAR(A2267)&lt;&gt;Properties!$C$5,0,N(D2267)*IFERROR(INDEX(Lists!$C$1:$C$7,MATCH(C2267,Lists!$A$1:$A$7,0)),0)))</f>
      </c>
      <c r="J2267" s="22">
        <f>IF(A2267="",0,IF(YEAR(A2267)&lt;&gt;Properties!$C$5,0,N(D2267)*IFERROR(INDEX(Lists!$D$1:$D$7,MATCH(C2267,Lists!$A$1:$A$7,0)),0)))</f>
      </c>
    </row>
    <row r="2268" spans="1:10" x14ac:dyDescent="0.25">
      <c r="A2268" s="11"/>
      <c r="B2268" s="19"/>
      <c r="C2268" s="19"/>
      <c r="D2268" s="23"/>
      <c r="E2268" s="19"/>
      <c r="F2268" s="13">
        <f>IF(B2268="","",IFERROR(INDEX(Leases!$B$2:$B$101,MATCH(B2268,Leases!$A$2:$A$101,0)),""))</f>
      </c>
      <c r="G2268" s="16">
        <f>IF(A2268="","",MONTH(A2268))</f>
      </c>
      <c r="H2268" s="22">
        <f>IF(A2268="",0,IF(YEAR(A2268)&lt;&gt;Properties!$C$5,0,N(D2268)*IFERROR(INDEX(Lists!$B$1:$B$7,MATCH(C2268,Lists!$A$1:$A$7,0)),0)))</f>
      </c>
      <c r="I2268" s="22">
        <f>IF(A2268="",0,IF(YEAR(A2268)&lt;&gt;Properties!$C$5,0,N(D2268)*IFERROR(INDEX(Lists!$C$1:$C$7,MATCH(C2268,Lists!$A$1:$A$7,0)),0)))</f>
      </c>
      <c r="J2268" s="22">
        <f>IF(A2268="",0,IF(YEAR(A2268)&lt;&gt;Properties!$C$5,0,N(D2268)*IFERROR(INDEX(Lists!$D$1:$D$7,MATCH(C2268,Lists!$A$1:$A$7,0)),0)))</f>
      </c>
    </row>
    <row r="2269" spans="1:10" x14ac:dyDescent="0.25">
      <c r="A2269" s="11"/>
      <c r="B2269" s="19"/>
      <c r="C2269" s="19"/>
      <c r="D2269" s="23"/>
      <c r="E2269" s="19"/>
      <c r="F2269" s="13">
        <f>IF(B2269="","",IFERROR(INDEX(Leases!$B$2:$B$101,MATCH(B2269,Leases!$A$2:$A$101,0)),""))</f>
      </c>
      <c r="G2269" s="16">
        <f>IF(A2269="","",MONTH(A2269))</f>
      </c>
      <c r="H2269" s="22">
        <f>IF(A2269="",0,IF(YEAR(A2269)&lt;&gt;Properties!$C$5,0,N(D2269)*IFERROR(INDEX(Lists!$B$1:$B$7,MATCH(C2269,Lists!$A$1:$A$7,0)),0)))</f>
      </c>
      <c r="I2269" s="22">
        <f>IF(A2269="",0,IF(YEAR(A2269)&lt;&gt;Properties!$C$5,0,N(D2269)*IFERROR(INDEX(Lists!$C$1:$C$7,MATCH(C2269,Lists!$A$1:$A$7,0)),0)))</f>
      </c>
      <c r="J2269" s="22">
        <f>IF(A2269="",0,IF(YEAR(A2269)&lt;&gt;Properties!$C$5,0,N(D2269)*IFERROR(INDEX(Lists!$D$1:$D$7,MATCH(C2269,Lists!$A$1:$A$7,0)),0)))</f>
      </c>
    </row>
    <row r="2270" spans="1:10" x14ac:dyDescent="0.25">
      <c r="A2270" s="11"/>
      <c r="B2270" s="19"/>
      <c r="C2270" s="19"/>
      <c r="D2270" s="23"/>
      <c r="E2270" s="19"/>
      <c r="F2270" s="13">
        <f>IF(B2270="","",IFERROR(INDEX(Leases!$B$2:$B$101,MATCH(B2270,Leases!$A$2:$A$101,0)),""))</f>
      </c>
      <c r="G2270" s="16">
        <f>IF(A2270="","",MONTH(A2270))</f>
      </c>
      <c r="H2270" s="22">
        <f>IF(A2270="",0,IF(YEAR(A2270)&lt;&gt;Properties!$C$5,0,N(D2270)*IFERROR(INDEX(Lists!$B$1:$B$7,MATCH(C2270,Lists!$A$1:$A$7,0)),0)))</f>
      </c>
      <c r="I2270" s="22">
        <f>IF(A2270="",0,IF(YEAR(A2270)&lt;&gt;Properties!$C$5,0,N(D2270)*IFERROR(INDEX(Lists!$C$1:$C$7,MATCH(C2270,Lists!$A$1:$A$7,0)),0)))</f>
      </c>
      <c r="J2270" s="22">
        <f>IF(A2270="",0,IF(YEAR(A2270)&lt;&gt;Properties!$C$5,0,N(D2270)*IFERROR(INDEX(Lists!$D$1:$D$7,MATCH(C2270,Lists!$A$1:$A$7,0)),0)))</f>
      </c>
    </row>
    <row r="2271" spans="1:10" x14ac:dyDescent="0.25">
      <c r="A2271" s="11"/>
      <c r="B2271" s="19"/>
      <c r="C2271" s="19"/>
      <c r="D2271" s="23"/>
      <c r="E2271" s="19"/>
      <c r="F2271" s="13">
        <f>IF(B2271="","",IFERROR(INDEX(Leases!$B$2:$B$101,MATCH(B2271,Leases!$A$2:$A$101,0)),""))</f>
      </c>
      <c r="G2271" s="16">
        <f>IF(A2271="","",MONTH(A2271))</f>
      </c>
      <c r="H2271" s="22">
        <f>IF(A2271="",0,IF(YEAR(A2271)&lt;&gt;Properties!$C$5,0,N(D2271)*IFERROR(INDEX(Lists!$B$1:$B$7,MATCH(C2271,Lists!$A$1:$A$7,0)),0)))</f>
      </c>
      <c r="I2271" s="22">
        <f>IF(A2271="",0,IF(YEAR(A2271)&lt;&gt;Properties!$C$5,0,N(D2271)*IFERROR(INDEX(Lists!$C$1:$C$7,MATCH(C2271,Lists!$A$1:$A$7,0)),0)))</f>
      </c>
      <c r="J2271" s="22">
        <f>IF(A2271="",0,IF(YEAR(A2271)&lt;&gt;Properties!$C$5,0,N(D2271)*IFERROR(INDEX(Lists!$D$1:$D$7,MATCH(C2271,Lists!$A$1:$A$7,0)),0)))</f>
      </c>
    </row>
    <row r="2272" spans="1:10" x14ac:dyDescent="0.25">
      <c r="A2272" s="11"/>
      <c r="B2272" s="19"/>
      <c r="C2272" s="19"/>
      <c r="D2272" s="23"/>
      <c r="E2272" s="19"/>
      <c r="F2272" s="13">
        <f>IF(B2272="","",IFERROR(INDEX(Leases!$B$2:$B$101,MATCH(B2272,Leases!$A$2:$A$101,0)),""))</f>
      </c>
      <c r="G2272" s="16">
        <f>IF(A2272="","",MONTH(A2272))</f>
      </c>
      <c r="H2272" s="22">
        <f>IF(A2272="",0,IF(YEAR(A2272)&lt;&gt;Properties!$C$5,0,N(D2272)*IFERROR(INDEX(Lists!$B$1:$B$7,MATCH(C2272,Lists!$A$1:$A$7,0)),0)))</f>
      </c>
      <c r="I2272" s="22">
        <f>IF(A2272="",0,IF(YEAR(A2272)&lt;&gt;Properties!$C$5,0,N(D2272)*IFERROR(INDEX(Lists!$C$1:$C$7,MATCH(C2272,Lists!$A$1:$A$7,0)),0)))</f>
      </c>
      <c r="J2272" s="22">
        <f>IF(A2272="",0,IF(YEAR(A2272)&lt;&gt;Properties!$C$5,0,N(D2272)*IFERROR(INDEX(Lists!$D$1:$D$7,MATCH(C2272,Lists!$A$1:$A$7,0)),0)))</f>
      </c>
    </row>
    <row r="2273" spans="1:10" x14ac:dyDescent="0.25">
      <c r="A2273" s="11"/>
      <c r="B2273" s="19"/>
      <c r="C2273" s="19"/>
      <c r="D2273" s="23"/>
      <c r="E2273" s="19"/>
      <c r="F2273" s="13">
        <f>IF(B2273="","",IFERROR(INDEX(Leases!$B$2:$B$101,MATCH(B2273,Leases!$A$2:$A$101,0)),""))</f>
      </c>
      <c r="G2273" s="16">
        <f>IF(A2273="","",MONTH(A2273))</f>
      </c>
      <c r="H2273" s="22">
        <f>IF(A2273="",0,IF(YEAR(A2273)&lt;&gt;Properties!$C$5,0,N(D2273)*IFERROR(INDEX(Lists!$B$1:$B$7,MATCH(C2273,Lists!$A$1:$A$7,0)),0)))</f>
      </c>
      <c r="I2273" s="22">
        <f>IF(A2273="",0,IF(YEAR(A2273)&lt;&gt;Properties!$C$5,0,N(D2273)*IFERROR(INDEX(Lists!$C$1:$C$7,MATCH(C2273,Lists!$A$1:$A$7,0)),0)))</f>
      </c>
      <c r="J2273" s="22">
        <f>IF(A2273="",0,IF(YEAR(A2273)&lt;&gt;Properties!$C$5,0,N(D2273)*IFERROR(INDEX(Lists!$D$1:$D$7,MATCH(C2273,Lists!$A$1:$A$7,0)),0)))</f>
      </c>
    </row>
    <row r="2274" spans="1:10" x14ac:dyDescent="0.25">
      <c r="A2274" s="11"/>
      <c r="B2274" s="19"/>
      <c r="C2274" s="19"/>
      <c r="D2274" s="23"/>
      <c r="E2274" s="19"/>
      <c r="F2274" s="13">
        <f>IF(B2274="","",IFERROR(INDEX(Leases!$B$2:$B$101,MATCH(B2274,Leases!$A$2:$A$101,0)),""))</f>
      </c>
      <c r="G2274" s="16">
        <f>IF(A2274="","",MONTH(A2274))</f>
      </c>
      <c r="H2274" s="22">
        <f>IF(A2274="",0,IF(YEAR(A2274)&lt;&gt;Properties!$C$5,0,N(D2274)*IFERROR(INDEX(Lists!$B$1:$B$7,MATCH(C2274,Lists!$A$1:$A$7,0)),0)))</f>
      </c>
      <c r="I2274" s="22">
        <f>IF(A2274="",0,IF(YEAR(A2274)&lt;&gt;Properties!$C$5,0,N(D2274)*IFERROR(INDEX(Lists!$C$1:$C$7,MATCH(C2274,Lists!$A$1:$A$7,0)),0)))</f>
      </c>
      <c r="J2274" s="22">
        <f>IF(A2274="",0,IF(YEAR(A2274)&lt;&gt;Properties!$C$5,0,N(D2274)*IFERROR(INDEX(Lists!$D$1:$D$7,MATCH(C2274,Lists!$A$1:$A$7,0)),0)))</f>
      </c>
    </row>
    <row r="2275" spans="1:10" x14ac:dyDescent="0.25">
      <c r="A2275" s="11"/>
      <c r="B2275" s="19"/>
      <c r="C2275" s="19"/>
      <c r="D2275" s="23"/>
      <c r="E2275" s="19"/>
      <c r="F2275" s="13">
        <f>IF(B2275="","",IFERROR(INDEX(Leases!$B$2:$B$101,MATCH(B2275,Leases!$A$2:$A$101,0)),""))</f>
      </c>
      <c r="G2275" s="16">
        <f>IF(A2275="","",MONTH(A2275))</f>
      </c>
      <c r="H2275" s="22">
        <f>IF(A2275="",0,IF(YEAR(A2275)&lt;&gt;Properties!$C$5,0,N(D2275)*IFERROR(INDEX(Lists!$B$1:$B$7,MATCH(C2275,Lists!$A$1:$A$7,0)),0)))</f>
      </c>
      <c r="I2275" s="22">
        <f>IF(A2275="",0,IF(YEAR(A2275)&lt;&gt;Properties!$C$5,0,N(D2275)*IFERROR(INDEX(Lists!$C$1:$C$7,MATCH(C2275,Lists!$A$1:$A$7,0)),0)))</f>
      </c>
      <c r="J2275" s="22">
        <f>IF(A2275="",0,IF(YEAR(A2275)&lt;&gt;Properties!$C$5,0,N(D2275)*IFERROR(INDEX(Lists!$D$1:$D$7,MATCH(C2275,Lists!$A$1:$A$7,0)),0)))</f>
      </c>
    </row>
    <row r="2276" spans="1:10" x14ac:dyDescent="0.25">
      <c r="A2276" s="11"/>
      <c r="B2276" s="19"/>
      <c r="C2276" s="19"/>
      <c r="D2276" s="23"/>
      <c r="E2276" s="19"/>
      <c r="F2276" s="13">
        <f>IF(B2276="","",IFERROR(INDEX(Leases!$B$2:$B$101,MATCH(B2276,Leases!$A$2:$A$101,0)),""))</f>
      </c>
      <c r="G2276" s="16">
        <f>IF(A2276="","",MONTH(A2276))</f>
      </c>
      <c r="H2276" s="22">
        <f>IF(A2276="",0,IF(YEAR(A2276)&lt;&gt;Properties!$C$5,0,N(D2276)*IFERROR(INDEX(Lists!$B$1:$B$7,MATCH(C2276,Lists!$A$1:$A$7,0)),0)))</f>
      </c>
      <c r="I2276" s="22">
        <f>IF(A2276="",0,IF(YEAR(A2276)&lt;&gt;Properties!$C$5,0,N(D2276)*IFERROR(INDEX(Lists!$C$1:$C$7,MATCH(C2276,Lists!$A$1:$A$7,0)),0)))</f>
      </c>
      <c r="J2276" s="22">
        <f>IF(A2276="",0,IF(YEAR(A2276)&lt;&gt;Properties!$C$5,0,N(D2276)*IFERROR(INDEX(Lists!$D$1:$D$7,MATCH(C2276,Lists!$A$1:$A$7,0)),0)))</f>
      </c>
    </row>
    <row r="2277" spans="1:10" x14ac:dyDescent="0.25">
      <c r="A2277" s="11"/>
      <c r="B2277" s="19"/>
      <c r="C2277" s="19"/>
      <c r="D2277" s="23"/>
      <c r="E2277" s="19"/>
      <c r="F2277" s="13">
        <f>IF(B2277="","",IFERROR(INDEX(Leases!$B$2:$B$101,MATCH(B2277,Leases!$A$2:$A$101,0)),""))</f>
      </c>
      <c r="G2277" s="16">
        <f>IF(A2277="","",MONTH(A2277))</f>
      </c>
      <c r="H2277" s="22">
        <f>IF(A2277="",0,IF(YEAR(A2277)&lt;&gt;Properties!$C$5,0,N(D2277)*IFERROR(INDEX(Lists!$B$1:$B$7,MATCH(C2277,Lists!$A$1:$A$7,0)),0)))</f>
      </c>
      <c r="I2277" s="22">
        <f>IF(A2277="",0,IF(YEAR(A2277)&lt;&gt;Properties!$C$5,0,N(D2277)*IFERROR(INDEX(Lists!$C$1:$C$7,MATCH(C2277,Lists!$A$1:$A$7,0)),0)))</f>
      </c>
      <c r="J2277" s="22">
        <f>IF(A2277="",0,IF(YEAR(A2277)&lt;&gt;Properties!$C$5,0,N(D2277)*IFERROR(INDEX(Lists!$D$1:$D$7,MATCH(C2277,Lists!$A$1:$A$7,0)),0)))</f>
      </c>
    </row>
    <row r="2278" spans="1:10" x14ac:dyDescent="0.25">
      <c r="A2278" s="11"/>
      <c r="B2278" s="19"/>
      <c r="C2278" s="19"/>
      <c r="D2278" s="23"/>
      <c r="E2278" s="19"/>
      <c r="F2278" s="13">
        <f>IF(B2278="","",IFERROR(INDEX(Leases!$B$2:$B$101,MATCH(B2278,Leases!$A$2:$A$101,0)),""))</f>
      </c>
      <c r="G2278" s="16">
        <f>IF(A2278="","",MONTH(A2278))</f>
      </c>
      <c r="H2278" s="22">
        <f>IF(A2278="",0,IF(YEAR(A2278)&lt;&gt;Properties!$C$5,0,N(D2278)*IFERROR(INDEX(Lists!$B$1:$B$7,MATCH(C2278,Lists!$A$1:$A$7,0)),0)))</f>
      </c>
      <c r="I2278" s="22">
        <f>IF(A2278="",0,IF(YEAR(A2278)&lt;&gt;Properties!$C$5,0,N(D2278)*IFERROR(INDEX(Lists!$C$1:$C$7,MATCH(C2278,Lists!$A$1:$A$7,0)),0)))</f>
      </c>
      <c r="J2278" s="22">
        <f>IF(A2278="",0,IF(YEAR(A2278)&lt;&gt;Properties!$C$5,0,N(D2278)*IFERROR(INDEX(Lists!$D$1:$D$7,MATCH(C2278,Lists!$A$1:$A$7,0)),0)))</f>
      </c>
    </row>
    <row r="2279" spans="1:10" x14ac:dyDescent="0.25">
      <c r="A2279" s="11"/>
      <c r="B2279" s="19"/>
      <c r="C2279" s="19"/>
      <c r="D2279" s="23"/>
      <c r="E2279" s="19"/>
      <c r="F2279" s="13">
        <f>IF(B2279="","",IFERROR(INDEX(Leases!$B$2:$B$101,MATCH(B2279,Leases!$A$2:$A$101,0)),""))</f>
      </c>
      <c r="G2279" s="16">
        <f>IF(A2279="","",MONTH(A2279))</f>
      </c>
      <c r="H2279" s="22">
        <f>IF(A2279="",0,IF(YEAR(A2279)&lt;&gt;Properties!$C$5,0,N(D2279)*IFERROR(INDEX(Lists!$B$1:$B$7,MATCH(C2279,Lists!$A$1:$A$7,0)),0)))</f>
      </c>
      <c r="I2279" s="22">
        <f>IF(A2279="",0,IF(YEAR(A2279)&lt;&gt;Properties!$C$5,0,N(D2279)*IFERROR(INDEX(Lists!$C$1:$C$7,MATCH(C2279,Lists!$A$1:$A$7,0)),0)))</f>
      </c>
      <c r="J2279" s="22">
        <f>IF(A2279="",0,IF(YEAR(A2279)&lt;&gt;Properties!$C$5,0,N(D2279)*IFERROR(INDEX(Lists!$D$1:$D$7,MATCH(C2279,Lists!$A$1:$A$7,0)),0)))</f>
      </c>
    </row>
    <row r="2280" spans="1:10" x14ac:dyDescent="0.25">
      <c r="A2280" s="11"/>
      <c r="B2280" s="19"/>
      <c r="C2280" s="19"/>
      <c r="D2280" s="23"/>
      <c r="E2280" s="19"/>
      <c r="F2280" s="13">
        <f>IF(B2280="","",IFERROR(INDEX(Leases!$B$2:$B$101,MATCH(B2280,Leases!$A$2:$A$101,0)),""))</f>
      </c>
      <c r="G2280" s="16">
        <f>IF(A2280="","",MONTH(A2280))</f>
      </c>
      <c r="H2280" s="22">
        <f>IF(A2280="",0,IF(YEAR(A2280)&lt;&gt;Properties!$C$5,0,N(D2280)*IFERROR(INDEX(Lists!$B$1:$B$7,MATCH(C2280,Lists!$A$1:$A$7,0)),0)))</f>
      </c>
      <c r="I2280" s="22">
        <f>IF(A2280="",0,IF(YEAR(A2280)&lt;&gt;Properties!$C$5,0,N(D2280)*IFERROR(INDEX(Lists!$C$1:$C$7,MATCH(C2280,Lists!$A$1:$A$7,0)),0)))</f>
      </c>
      <c r="J2280" s="22">
        <f>IF(A2280="",0,IF(YEAR(A2280)&lt;&gt;Properties!$C$5,0,N(D2280)*IFERROR(INDEX(Lists!$D$1:$D$7,MATCH(C2280,Lists!$A$1:$A$7,0)),0)))</f>
      </c>
    </row>
    <row r="2281" spans="1:10" x14ac:dyDescent="0.25">
      <c r="A2281" s="11"/>
      <c r="B2281" s="19"/>
      <c r="C2281" s="19"/>
      <c r="D2281" s="23"/>
      <c r="E2281" s="19"/>
      <c r="F2281" s="13">
        <f>IF(B2281="","",IFERROR(INDEX(Leases!$B$2:$B$101,MATCH(B2281,Leases!$A$2:$A$101,0)),""))</f>
      </c>
      <c r="G2281" s="16">
        <f>IF(A2281="","",MONTH(A2281))</f>
      </c>
      <c r="H2281" s="22">
        <f>IF(A2281="",0,IF(YEAR(A2281)&lt;&gt;Properties!$C$5,0,N(D2281)*IFERROR(INDEX(Lists!$B$1:$B$7,MATCH(C2281,Lists!$A$1:$A$7,0)),0)))</f>
      </c>
      <c r="I2281" s="22">
        <f>IF(A2281="",0,IF(YEAR(A2281)&lt;&gt;Properties!$C$5,0,N(D2281)*IFERROR(INDEX(Lists!$C$1:$C$7,MATCH(C2281,Lists!$A$1:$A$7,0)),0)))</f>
      </c>
      <c r="J2281" s="22">
        <f>IF(A2281="",0,IF(YEAR(A2281)&lt;&gt;Properties!$C$5,0,N(D2281)*IFERROR(INDEX(Lists!$D$1:$D$7,MATCH(C2281,Lists!$A$1:$A$7,0)),0)))</f>
      </c>
    </row>
    <row r="2282" spans="1:10" x14ac:dyDescent="0.25">
      <c r="A2282" s="11"/>
      <c r="B2282" s="19"/>
      <c r="C2282" s="19"/>
      <c r="D2282" s="23"/>
      <c r="E2282" s="19"/>
      <c r="F2282" s="13">
        <f>IF(B2282="","",IFERROR(INDEX(Leases!$B$2:$B$101,MATCH(B2282,Leases!$A$2:$A$101,0)),""))</f>
      </c>
      <c r="G2282" s="16">
        <f>IF(A2282="","",MONTH(A2282))</f>
      </c>
      <c r="H2282" s="22">
        <f>IF(A2282="",0,IF(YEAR(A2282)&lt;&gt;Properties!$C$5,0,N(D2282)*IFERROR(INDEX(Lists!$B$1:$B$7,MATCH(C2282,Lists!$A$1:$A$7,0)),0)))</f>
      </c>
      <c r="I2282" s="22">
        <f>IF(A2282="",0,IF(YEAR(A2282)&lt;&gt;Properties!$C$5,0,N(D2282)*IFERROR(INDEX(Lists!$C$1:$C$7,MATCH(C2282,Lists!$A$1:$A$7,0)),0)))</f>
      </c>
      <c r="J2282" s="22">
        <f>IF(A2282="",0,IF(YEAR(A2282)&lt;&gt;Properties!$C$5,0,N(D2282)*IFERROR(INDEX(Lists!$D$1:$D$7,MATCH(C2282,Lists!$A$1:$A$7,0)),0)))</f>
      </c>
    </row>
    <row r="2283" spans="1:10" x14ac:dyDescent="0.25">
      <c r="A2283" s="11"/>
      <c r="B2283" s="19"/>
      <c r="C2283" s="19"/>
      <c r="D2283" s="23"/>
      <c r="E2283" s="19"/>
      <c r="F2283" s="13">
        <f>IF(B2283="","",IFERROR(INDEX(Leases!$B$2:$B$101,MATCH(B2283,Leases!$A$2:$A$101,0)),""))</f>
      </c>
      <c r="G2283" s="16">
        <f>IF(A2283="","",MONTH(A2283))</f>
      </c>
      <c r="H2283" s="22">
        <f>IF(A2283="",0,IF(YEAR(A2283)&lt;&gt;Properties!$C$5,0,N(D2283)*IFERROR(INDEX(Lists!$B$1:$B$7,MATCH(C2283,Lists!$A$1:$A$7,0)),0)))</f>
      </c>
      <c r="I2283" s="22">
        <f>IF(A2283="",0,IF(YEAR(A2283)&lt;&gt;Properties!$C$5,0,N(D2283)*IFERROR(INDEX(Lists!$C$1:$C$7,MATCH(C2283,Lists!$A$1:$A$7,0)),0)))</f>
      </c>
      <c r="J2283" s="22">
        <f>IF(A2283="",0,IF(YEAR(A2283)&lt;&gt;Properties!$C$5,0,N(D2283)*IFERROR(INDEX(Lists!$D$1:$D$7,MATCH(C2283,Lists!$A$1:$A$7,0)),0)))</f>
      </c>
    </row>
    <row r="2284" spans="1:10" x14ac:dyDescent="0.25">
      <c r="A2284" s="11"/>
      <c r="B2284" s="19"/>
      <c r="C2284" s="19"/>
      <c r="D2284" s="23"/>
      <c r="E2284" s="19"/>
      <c r="F2284" s="13">
        <f>IF(B2284="","",IFERROR(INDEX(Leases!$B$2:$B$101,MATCH(B2284,Leases!$A$2:$A$101,0)),""))</f>
      </c>
      <c r="G2284" s="16">
        <f>IF(A2284="","",MONTH(A2284))</f>
      </c>
      <c r="H2284" s="22">
        <f>IF(A2284="",0,IF(YEAR(A2284)&lt;&gt;Properties!$C$5,0,N(D2284)*IFERROR(INDEX(Lists!$B$1:$B$7,MATCH(C2284,Lists!$A$1:$A$7,0)),0)))</f>
      </c>
      <c r="I2284" s="22">
        <f>IF(A2284="",0,IF(YEAR(A2284)&lt;&gt;Properties!$C$5,0,N(D2284)*IFERROR(INDEX(Lists!$C$1:$C$7,MATCH(C2284,Lists!$A$1:$A$7,0)),0)))</f>
      </c>
      <c r="J2284" s="22">
        <f>IF(A2284="",0,IF(YEAR(A2284)&lt;&gt;Properties!$C$5,0,N(D2284)*IFERROR(INDEX(Lists!$D$1:$D$7,MATCH(C2284,Lists!$A$1:$A$7,0)),0)))</f>
      </c>
    </row>
    <row r="2285" spans="1:10" x14ac:dyDescent="0.25">
      <c r="A2285" s="11"/>
      <c r="B2285" s="19"/>
      <c r="C2285" s="19"/>
      <c r="D2285" s="23"/>
      <c r="E2285" s="19"/>
      <c r="F2285" s="13">
        <f>IF(B2285="","",IFERROR(INDEX(Leases!$B$2:$B$101,MATCH(B2285,Leases!$A$2:$A$101,0)),""))</f>
      </c>
      <c r="G2285" s="16">
        <f>IF(A2285="","",MONTH(A2285))</f>
      </c>
      <c r="H2285" s="22">
        <f>IF(A2285="",0,IF(YEAR(A2285)&lt;&gt;Properties!$C$5,0,N(D2285)*IFERROR(INDEX(Lists!$B$1:$B$7,MATCH(C2285,Lists!$A$1:$A$7,0)),0)))</f>
      </c>
      <c r="I2285" s="22">
        <f>IF(A2285="",0,IF(YEAR(A2285)&lt;&gt;Properties!$C$5,0,N(D2285)*IFERROR(INDEX(Lists!$C$1:$C$7,MATCH(C2285,Lists!$A$1:$A$7,0)),0)))</f>
      </c>
      <c r="J2285" s="22">
        <f>IF(A2285="",0,IF(YEAR(A2285)&lt;&gt;Properties!$C$5,0,N(D2285)*IFERROR(INDEX(Lists!$D$1:$D$7,MATCH(C2285,Lists!$A$1:$A$7,0)),0)))</f>
      </c>
    </row>
    <row r="2286" spans="1:10" x14ac:dyDescent="0.25">
      <c r="A2286" s="11"/>
      <c r="B2286" s="19"/>
      <c r="C2286" s="19"/>
      <c r="D2286" s="23"/>
      <c r="E2286" s="19"/>
      <c r="F2286" s="13">
        <f>IF(B2286="","",IFERROR(INDEX(Leases!$B$2:$B$101,MATCH(B2286,Leases!$A$2:$A$101,0)),""))</f>
      </c>
      <c r="G2286" s="16">
        <f>IF(A2286="","",MONTH(A2286))</f>
      </c>
      <c r="H2286" s="22">
        <f>IF(A2286="",0,IF(YEAR(A2286)&lt;&gt;Properties!$C$5,0,N(D2286)*IFERROR(INDEX(Lists!$B$1:$B$7,MATCH(C2286,Lists!$A$1:$A$7,0)),0)))</f>
      </c>
      <c r="I2286" s="22">
        <f>IF(A2286="",0,IF(YEAR(A2286)&lt;&gt;Properties!$C$5,0,N(D2286)*IFERROR(INDEX(Lists!$C$1:$C$7,MATCH(C2286,Lists!$A$1:$A$7,0)),0)))</f>
      </c>
      <c r="J2286" s="22">
        <f>IF(A2286="",0,IF(YEAR(A2286)&lt;&gt;Properties!$C$5,0,N(D2286)*IFERROR(INDEX(Lists!$D$1:$D$7,MATCH(C2286,Lists!$A$1:$A$7,0)),0)))</f>
      </c>
    </row>
    <row r="2287" spans="1:10" x14ac:dyDescent="0.25">
      <c r="A2287" s="11"/>
      <c r="B2287" s="19"/>
      <c r="C2287" s="19"/>
      <c r="D2287" s="23"/>
      <c r="E2287" s="19"/>
      <c r="F2287" s="13">
        <f>IF(B2287="","",IFERROR(INDEX(Leases!$B$2:$B$101,MATCH(B2287,Leases!$A$2:$A$101,0)),""))</f>
      </c>
      <c r="G2287" s="16">
        <f>IF(A2287="","",MONTH(A2287))</f>
      </c>
      <c r="H2287" s="22">
        <f>IF(A2287="",0,IF(YEAR(A2287)&lt;&gt;Properties!$C$5,0,N(D2287)*IFERROR(INDEX(Lists!$B$1:$B$7,MATCH(C2287,Lists!$A$1:$A$7,0)),0)))</f>
      </c>
      <c r="I2287" s="22">
        <f>IF(A2287="",0,IF(YEAR(A2287)&lt;&gt;Properties!$C$5,0,N(D2287)*IFERROR(INDEX(Lists!$C$1:$C$7,MATCH(C2287,Lists!$A$1:$A$7,0)),0)))</f>
      </c>
      <c r="J2287" s="22">
        <f>IF(A2287="",0,IF(YEAR(A2287)&lt;&gt;Properties!$C$5,0,N(D2287)*IFERROR(INDEX(Lists!$D$1:$D$7,MATCH(C2287,Lists!$A$1:$A$7,0)),0)))</f>
      </c>
    </row>
    <row r="2288" spans="1:10" x14ac:dyDescent="0.25">
      <c r="A2288" s="11"/>
      <c r="B2288" s="19"/>
      <c r="C2288" s="19"/>
      <c r="D2288" s="23"/>
      <c r="E2288" s="19"/>
      <c r="F2288" s="13">
        <f>IF(B2288="","",IFERROR(INDEX(Leases!$B$2:$B$101,MATCH(B2288,Leases!$A$2:$A$101,0)),""))</f>
      </c>
      <c r="G2288" s="16">
        <f>IF(A2288="","",MONTH(A2288))</f>
      </c>
      <c r="H2288" s="22">
        <f>IF(A2288="",0,IF(YEAR(A2288)&lt;&gt;Properties!$C$5,0,N(D2288)*IFERROR(INDEX(Lists!$B$1:$B$7,MATCH(C2288,Lists!$A$1:$A$7,0)),0)))</f>
      </c>
      <c r="I2288" s="22">
        <f>IF(A2288="",0,IF(YEAR(A2288)&lt;&gt;Properties!$C$5,0,N(D2288)*IFERROR(INDEX(Lists!$C$1:$C$7,MATCH(C2288,Lists!$A$1:$A$7,0)),0)))</f>
      </c>
      <c r="J2288" s="22">
        <f>IF(A2288="",0,IF(YEAR(A2288)&lt;&gt;Properties!$C$5,0,N(D2288)*IFERROR(INDEX(Lists!$D$1:$D$7,MATCH(C2288,Lists!$A$1:$A$7,0)),0)))</f>
      </c>
    </row>
    <row r="2289" spans="1:10" x14ac:dyDescent="0.25">
      <c r="A2289" s="11"/>
      <c r="B2289" s="19"/>
      <c r="C2289" s="19"/>
      <c r="D2289" s="23"/>
      <c r="E2289" s="19"/>
      <c r="F2289" s="13">
        <f>IF(B2289="","",IFERROR(INDEX(Leases!$B$2:$B$101,MATCH(B2289,Leases!$A$2:$A$101,0)),""))</f>
      </c>
      <c r="G2289" s="16">
        <f>IF(A2289="","",MONTH(A2289))</f>
      </c>
      <c r="H2289" s="22">
        <f>IF(A2289="",0,IF(YEAR(A2289)&lt;&gt;Properties!$C$5,0,N(D2289)*IFERROR(INDEX(Lists!$B$1:$B$7,MATCH(C2289,Lists!$A$1:$A$7,0)),0)))</f>
      </c>
      <c r="I2289" s="22">
        <f>IF(A2289="",0,IF(YEAR(A2289)&lt;&gt;Properties!$C$5,0,N(D2289)*IFERROR(INDEX(Lists!$C$1:$C$7,MATCH(C2289,Lists!$A$1:$A$7,0)),0)))</f>
      </c>
      <c r="J2289" s="22">
        <f>IF(A2289="",0,IF(YEAR(A2289)&lt;&gt;Properties!$C$5,0,N(D2289)*IFERROR(INDEX(Lists!$D$1:$D$7,MATCH(C2289,Lists!$A$1:$A$7,0)),0)))</f>
      </c>
    </row>
    <row r="2290" spans="1:10" x14ac:dyDescent="0.25">
      <c r="A2290" s="11"/>
      <c r="B2290" s="19"/>
      <c r="C2290" s="19"/>
      <c r="D2290" s="23"/>
      <c r="E2290" s="19"/>
      <c r="F2290" s="13">
        <f>IF(B2290="","",IFERROR(INDEX(Leases!$B$2:$B$101,MATCH(B2290,Leases!$A$2:$A$101,0)),""))</f>
      </c>
      <c r="G2290" s="16">
        <f>IF(A2290="","",MONTH(A2290))</f>
      </c>
      <c r="H2290" s="22">
        <f>IF(A2290="",0,IF(YEAR(A2290)&lt;&gt;Properties!$C$5,0,N(D2290)*IFERROR(INDEX(Lists!$B$1:$B$7,MATCH(C2290,Lists!$A$1:$A$7,0)),0)))</f>
      </c>
      <c r="I2290" s="22">
        <f>IF(A2290="",0,IF(YEAR(A2290)&lt;&gt;Properties!$C$5,0,N(D2290)*IFERROR(INDEX(Lists!$C$1:$C$7,MATCH(C2290,Lists!$A$1:$A$7,0)),0)))</f>
      </c>
      <c r="J2290" s="22">
        <f>IF(A2290="",0,IF(YEAR(A2290)&lt;&gt;Properties!$C$5,0,N(D2290)*IFERROR(INDEX(Lists!$D$1:$D$7,MATCH(C2290,Lists!$A$1:$A$7,0)),0)))</f>
      </c>
    </row>
    <row r="2291" spans="1:10" x14ac:dyDescent="0.25">
      <c r="A2291" s="11"/>
      <c r="B2291" s="19"/>
      <c r="C2291" s="19"/>
      <c r="D2291" s="23"/>
      <c r="E2291" s="19"/>
      <c r="F2291" s="13">
        <f>IF(B2291="","",IFERROR(INDEX(Leases!$B$2:$B$101,MATCH(B2291,Leases!$A$2:$A$101,0)),""))</f>
      </c>
      <c r="G2291" s="16">
        <f>IF(A2291="","",MONTH(A2291))</f>
      </c>
      <c r="H2291" s="22">
        <f>IF(A2291="",0,IF(YEAR(A2291)&lt;&gt;Properties!$C$5,0,N(D2291)*IFERROR(INDEX(Lists!$B$1:$B$7,MATCH(C2291,Lists!$A$1:$A$7,0)),0)))</f>
      </c>
      <c r="I2291" s="22">
        <f>IF(A2291="",0,IF(YEAR(A2291)&lt;&gt;Properties!$C$5,0,N(D2291)*IFERROR(INDEX(Lists!$C$1:$C$7,MATCH(C2291,Lists!$A$1:$A$7,0)),0)))</f>
      </c>
      <c r="J2291" s="22">
        <f>IF(A2291="",0,IF(YEAR(A2291)&lt;&gt;Properties!$C$5,0,N(D2291)*IFERROR(INDEX(Lists!$D$1:$D$7,MATCH(C2291,Lists!$A$1:$A$7,0)),0)))</f>
      </c>
    </row>
    <row r="2292" spans="1:10" x14ac:dyDescent="0.25">
      <c r="A2292" s="11"/>
      <c r="B2292" s="19"/>
      <c r="C2292" s="19"/>
      <c r="D2292" s="23"/>
      <c r="E2292" s="19"/>
      <c r="F2292" s="13">
        <f>IF(B2292="","",IFERROR(INDEX(Leases!$B$2:$B$101,MATCH(B2292,Leases!$A$2:$A$101,0)),""))</f>
      </c>
      <c r="G2292" s="16">
        <f>IF(A2292="","",MONTH(A2292))</f>
      </c>
      <c r="H2292" s="22">
        <f>IF(A2292="",0,IF(YEAR(A2292)&lt;&gt;Properties!$C$5,0,N(D2292)*IFERROR(INDEX(Lists!$B$1:$B$7,MATCH(C2292,Lists!$A$1:$A$7,0)),0)))</f>
      </c>
      <c r="I2292" s="22">
        <f>IF(A2292="",0,IF(YEAR(A2292)&lt;&gt;Properties!$C$5,0,N(D2292)*IFERROR(INDEX(Lists!$C$1:$C$7,MATCH(C2292,Lists!$A$1:$A$7,0)),0)))</f>
      </c>
      <c r="J2292" s="22">
        <f>IF(A2292="",0,IF(YEAR(A2292)&lt;&gt;Properties!$C$5,0,N(D2292)*IFERROR(INDEX(Lists!$D$1:$D$7,MATCH(C2292,Lists!$A$1:$A$7,0)),0)))</f>
      </c>
    </row>
    <row r="2293" spans="1:10" x14ac:dyDescent="0.25">
      <c r="A2293" s="11"/>
      <c r="B2293" s="19"/>
      <c r="C2293" s="19"/>
      <c r="D2293" s="23"/>
      <c r="E2293" s="19"/>
      <c r="F2293" s="13">
        <f>IF(B2293="","",IFERROR(INDEX(Leases!$B$2:$B$101,MATCH(B2293,Leases!$A$2:$A$101,0)),""))</f>
      </c>
      <c r="G2293" s="16">
        <f>IF(A2293="","",MONTH(A2293))</f>
      </c>
      <c r="H2293" s="22">
        <f>IF(A2293="",0,IF(YEAR(A2293)&lt;&gt;Properties!$C$5,0,N(D2293)*IFERROR(INDEX(Lists!$B$1:$B$7,MATCH(C2293,Lists!$A$1:$A$7,0)),0)))</f>
      </c>
      <c r="I2293" s="22">
        <f>IF(A2293="",0,IF(YEAR(A2293)&lt;&gt;Properties!$C$5,0,N(D2293)*IFERROR(INDEX(Lists!$C$1:$C$7,MATCH(C2293,Lists!$A$1:$A$7,0)),0)))</f>
      </c>
      <c r="J2293" s="22">
        <f>IF(A2293="",0,IF(YEAR(A2293)&lt;&gt;Properties!$C$5,0,N(D2293)*IFERROR(INDEX(Lists!$D$1:$D$7,MATCH(C2293,Lists!$A$1:$A$7,0)),0)))</f>
      </c>
    </row>
    <row r="2294" spans="1:10" x14ac:dyDescent="0.25">
      <c r="A2294" s="11"/>
      <c r="B2294" s="19"/>
      <c r="C2294" s="19"/>
      <c r="D2294" s="23"/>
      <c r="E2294" s="19"/>
      <c r="F2294" s="13">
        <f>IF(B2294="","",IFERROR(INDEX(Leases!$B$2:$B$101,MATCH(B2294,Leases!$A$2:$A$101,0)),""))</f>
      </c>
      <c r="G2294" s="16">
        <f>IF(A2294="","",MONTH(A2294))</f>
      </c>
      <c r="H2294" s="22">
        <f>IF(A2294="",0,IF(YEAR(A2294)&lt;&gt;Properties!$C$5,0,N(D2294)*IFERROR(INDEX(Lists!$B$1:$B$7,MATCH(C2294,Lists!$A$1:$A$7,0)),0)))</f>
      </c>
      <c r="I2294" s="22">
        <f>IF(A2294="",0,IF(YEAR(A2294)&lt;&gt;Properties!$C$5,0,N(D2294)*IFERROR(INDEX(Lists!$C$1:$C$7,MATCH(C2294,Lists!$A$1:$A$7,0)),0)))</f>
      </c>
      <c r="J2294" s="22">
        <f>IF(A2294="",0,IF(YEAR(A2294)&lt;&gt;Properties!$C$5,0,N(D2294)*IFERROR(INDEX(Lists!$D$1:$D$7,MATCH(C2294,Lists!$A$1:$A$7,0)),0)))</f>
      </c>
    </row>
    <row r="2295" spans="1:10" x14ac:dyDescent="0.25">
      <c r="A2295" s="11"/>
      <c r="B2295" s="19"/>
      <c r="C2295" s="19"/>
      <c r="D2295" s="23"/>
      <c r="E2295" s="19"/>
      <c r="F2295" s="13">
        <f>IF(B2295="","",IFERROR(INDEX(Leases!$B$2:$B$101,MATCH(B2295,Leases!$A$2:$A$101,0)),""))</f>
      </c>
      <c r="G2295" s="16">
        <f>IF(A2295="","",MONTH(A2295))</f>
      </c>
      <c r="H2295" s="22">
        <f>IF(A2295="",0,IF(YEAR(A2295)&lt;&gt;Properties!$C$5,0,N(D2295)*IFERROR(INDEX(Lists!$B$1:$B$7,MATCH(C2295,Lists!$A$1:$A$7,0)),0)))</f>
      </c>
      <c r="I2295" s="22">
        <f>IF(A2295="",0,IF(YEAR(A2295)&lt;&gt;Properties!$C$5,0,N(D2295)*IFERROR(INDEX(Lists!$C$1:$C$7,MATCH(C2295,Lists!$A$1:$A$7,0)),0)))</f>
      </c>
      <c r="J2295" s="22">
        <f>IF(A2295="",0,IF(YEAR(A2295)&lt;&gt;Properties!$C$5,0,N(D2295)*IFERROR(INDEX(Lists!$D$1:$D$7,MATCH(C2295,Lists!$A$1:$A$7,0)),0)))</f>
      </c>
    </row>
    <row r="2296" spans="1:10" x14ac:dyDescent="0.25">
      <c r="A2296" s="11"/>
      <c r="B2296" s="19"/>
      <c r="C2296" s="19"/>
      <c r="D2296" s="23"/>
      <c r="E2296" s="19"/>
      <c r="F2296" s="13">
        <f>IF(B2296="","",IFERROR(INDEX(Leases!$B$2:$B$101,MATCH(B2296,Leases!$A$2:$A$101,0)),""))</f>
      </c>
      <c r="G2296" s="16">
        <f>IF(A2296="","",MONTH(A2296))</f>
      </c>
      <c r="H2296" s="22">
        <f>IF(A2296="",0,IF(YEAR(A2296)&lt;&gt;Properties!$C$5,0,N(D2296)*IFERROR(INDEX(Lists!$B$1:$B$7,MATCH(C2296,Lists!$A$1:$A$7,0)),0)))</f>
      </c>
      <c r="I2296" s="22">
        <f>IF(A2296="",0,IF(YEAR(A2296)&lt;&gt;Properties!$C$5,0,N(D2296)*IFERROR(INDEX(Lists!$C$1:$C$7,MATCH(C2296,Lists!$A$1:$A$7,0)),0)))</f>
      </c>
      <c r="J2296" s="22">
        <f>IF(A2296="",0,IF(YEAR(A2296)&lt;&gt;Properties!$C$5,0,N(D2296)*IFERROR(INDEX(Lists!$D$1:$D$7,MATCH(C2296,Lists!$A$1:$A$7,0)),0)))</f>
      </c>
    </row>
    <row r="2297" spans="1:10" x14ac:dyDescent="0.25">
      <c r="A2297" s="11"/>
      <c r="B2297" s="19"/>
      <c r="C2297" s="19"/>
      <c r="D2297" s="23"/>
      <c r="E2297" s="19"/>
      <c r="F2297" s="13">
        <f>IF(B2297="","",IFERROR(INDEX(Leases!$B$2:$B$101,MATCH(B2297,Leases!$A$2:$A$101,0)),""))</f>
      </c>
      <c r="G2297" s="16">
        <f>IF(A2297="","",MONTH(A2297))</f>
      </c>
      <c r="H2297" s="22">
        <f>IF(A2297="",0,IF(YEAR(A2297)&lt;&gt;Properties!$C$5,0,N(D2297)*IFERROR(INDEX(Lists!$B$1:$B$7,MATCH(C2297,Lists!$A$1:$A$7,0)),0)))</f>
      </c>
      <c r="I2297" s="22">
        <f>IF(A2297="",0,IF(YEAR(A2297)&lt;&gt;Properties!$C$5,0,N(D2297)*IFERROR(INDEX(Lists!$C$1:$C$7,MATCH(C2297,Lists!$A$1:$A$7,0)),0)))</f>
      </c>
      <c r="J2297" s="22">
        <f>IF(A2297="",0,IF(YEAR(A2297)&lt;&gt;Properties!$C$5,0,N(D2297)*IFERROR(INDEX(Lists!$D$1:$D$7,MATCH(C2297,Lists!$A$1:$A$7,0)),0)))</f>
      </c>
    </row>
    <row r="2298" spans="1:10" x14ac:dyDescent="0.25">
      <c r="A2298" s="11"/>
      <c r="B2298" s="19"/>
      <c r="C2298" s="19"/>
      <c r="D2298" s="23"/>
      <c r="E2298" s="19"/>
      <c r="F2298" s="13">
        <f>IF(B2298="","",IFERROR(INDEX(Leases!$B$2:$B$101,MATCH(B2298,Leases!$A$2:$A$101,0)),""))</f>
      </c>
      <c r="G2298" s="16">
        <f>IF(A2298="","",MONTH(A2298))</f>
      </c>
      <c r="H2298" s="22">
        <f>IF(A2298="",0,IF(YEAR(A2298)&lt;&gt;Properties!$C$5,0,N(D2298)*IFERROR(INDEX(Lists!$B$1:$B$7,MATCH(C2298,Lists!$A$1:$A$7,0)),0)))</f>
      </c>
      <c r="I2298" s="22">
        <f>IF(A2298="",0,IF(YEAR(A2298)&lt;&gt;Properties!$C$5,0,N(D2298)*IFERROR(INDEX(Lists!$C$1:$C$7,MATCH(C2298,Lists!$A$1:$A$7,0)),0)))</f>
      </c>
      <c r="J2298" s="22">
        <f>IF(A2298="",0,IF(YEAR(A2298)&lt;&gt;Properties!$C$5,0,N(D2298)*IFERROR(INDEX(Lists!$D$1:$D$7,MATCH(C2298,Lists!$A$1:$A$7,0)),0)))</f>
      </c>
    </row>
    <row r="2299" spans="1:10" x14ac:dyDescent="0.25">
      <c r="A2299" s="11"/>
      <c r="B2299" s="19"/>
      <c r="C2299" s="19"/>
      <c r="D2299" s="23"/>
      <c r="E2299" s="19"/>
      <c r="F2299" s="13">
        <f>IF(B2299="","",IFERROR(INDEX(Leases!$B$2:$B$101,MATCH(B2299,Leases!$A$2:$A$101,0)),""))</f>
      </c>
      <c r="G2299" s="16">
        <f>IF(A2299="","",MONTH(A2299))</f>
      </c>
      <c r="H2299" s="22">
        <f>IF(A2299="",0,IF(YEAR(A2299)&lt;&gt;Properties!$C$5,0,N(D2299)*IFERROR(INDEX(Lists!$B$1:$B$7,MATCH(C2299,Lists!$A$1:$A$7,0)),0)))</f>
      </c>
      <c r="I2299" s="22">
        <f>IF(A2299="",0,IF(YEAR(A2299)&lt;&gt;Properties!$C$5,0,N(D2299)*IFERROR(INDEX(Lists!$C$1:$C$7,MATCH(C2299,Lists!$A$1:$A$7,0)),0)))</f>
      </c>
      <c r="J2299" s="22">
        <f>IF(A2299="",0,IF(YEAR(A2299)&lt;&gt;Properties!$C$5,0,N(D2299)*IFERROR(INDEX(Lists!$D$1:$D$7,MATCH(C2299,Lists!$A$1:$A$7,0)),0)))</f>
      </c>
    </row>
    <row r="2300" spans="1:10" x14ac:dyDescent="0.25">
      <c r="A2300" s="11"/>
      <c r="B2300" s="19"/>
      <c r="C2300" s="19"/>
      <c r="D2300" s="23"/>
      <c r="E2300" s="19"/>
      <c r="F2300" s="13">
        <f>IF(B2300="","",IFERROR(INDEX(Leases!$B$2:$B$101,MATCH(B2300,Leases!$A$2:$A$101,0)),""))</f>
      </c>
      <c r="G2300" s="16">
        <f>IF(A2300="","",MONTH(A2300))</f>
      </c>
      <c r="H2300" s="22">
        <f>IF(A2300="",0,IF(YEAR(A2300)&lt;&gt;Properties!$C$5,0,N(D2300)*IFERROR(INDEX(Lists!$B$1:$B$7,MATCH(C2300,Lists!$A$1:$A$7,0)),0)))</f>
      </c>
      <c r="I2300" s="22">
        <f>IF(A2300="",0,IF(YEAR(A2300)&lt;&gt;Properties!$C$5,0,N(D2300)*IFERROR(INDEX(Lists!$C$1:$C$7,MATCH(C2300,Lists!$A$1:$A$7,0)),0)))</f>
      </c>
      <c r="J2300" s="22">
        <f>IF(A2300="",0,IF(YEAR(A2300)&lt;&gt;Properties!$C$5,0,N(D2300)*IFERROR(INDEX(Lists!$D$1:$D$7,MATCH(C2300,Lists!$A$1:$A$7,0)),0)))</f>
      </c>
    </row>
    <row r="2301" spans="1:10" x14ac:dyDescent="0.25">
      <c r="A2301" s="11"/>
      <c r="B2301" s="19"/>
      <c r="C2301" s="19"/>
      <c r="D2301" s="23"/>
      <c r="E2301" s="19"/>
      <c r="F2301" s="13">
        <f>IF(B2301="","",IFERROR(INDEX(Leases!$B$2:$B$101,MATCH(B2301,Leases!$A$2:$A$101,0)),""))</f>
      </c>
      <c r="G2301" s="16">
        <f>IF(A2301="","",MONTH(A2301))</f>
      </c>
      <c r="H2301" s="22">
        <f>IF(A2301="",0,IF(YEAR(A2301)&lt;&gt;Properties!$C$5,0,N(D2301)*IFERROR(INDEX(Lists!$B$1:$B$7,MATCH(C2301,Lists!$A$1:$A$7,0)),0)))</f>
      </c>
      <c r="I2301" s="22">
        <f>IF(A2301="",0,IF(YEAR(A2301)&lt;&gt;Properties!$C$5,0,N(D2301)*IFERROR(INDEX(Lists!$C$1:$C$7,MATCH(C2301,Lists!$A$1:$A$7,0)),0)))</f>
      </c>
      <c r="J2301" s="22">
        <f>IF(A2301="",0,IF(YEAR(A2301)&lt;&gt;Properties!$C$5,0,N(D2301)*IFERROR(INDEX(Lists!$D$1:$D$7,MATCH(C2301,Lists!$A$1:$A$7,0)),0)))</f>
      </c>
    </row>
    <row r="2302" spans="1:10" x14ac:dyDescent="0.25">
      <c r="A2302" s="11"/>
      <c r="B2302" s="19"/>
      <c r="C2302" s="19"/>
      <c r="D2302" s="23"/>
      <c r="E2302" s="19"/>
      <c r="F2302" s="13">
        <f>IF(B2302="","",IFERROR(INDEX(Leases!$B$2:$B$101,MATCH(B2302,Leases!$A$2:$A$101,0)),""))</f>
      </c>
      <c r="G2302" s="16">
        <f>IF(A2302="","",MONTH(A2302))</f>
      </c>
      <c r="H2302" s="22">
        <f>IF(A2302="",0,IF(YEAR(A2302)&lt;&gt;Properties!$C$5,0,N(D2302)*IFERROR(INDEX(Lists!$B$1:$B$7,MATCH(C2302,Lists!$A$1:$A$7,0)),0)))</f>
      </c>
      <c r="I2302" s="22">
        <f>IF(A2302="",0,IF(YEAR(A2302)&lt;&gt;Properties!$C$5,0,N(D2302)*IFERROR(INDEX(Lists!$C$1:$C$7,MATCH(C2302,Lists!$A$1:$A$7,0)),0)))</f>
      </c>
      <c r="J2302" s="22">
        <f>IF(A2302="",0,IF(YEAR(A2302)&lt;&gt;Properties!$C$5,0,N(D2302)*IFERROR(INDEX(Lists!$D$1:$D$7,MATCH(C2302,Lists!$A$1:$A$7,0)),0)))</f>
      </c>
    </row>
    <row r="2303" spans="1:10" x14ac:dyDescent="0.25">
      <c r="A2303" s="11"/>
      <c r="B2303" s="19"/>
      <c r="C2303" s="19"/>
      <c r="D2303" s="23"/>
      <c r="E2303" s="19"/>
      <c r="F2303" s="13">
        <f>IF(B2303="","",IFERROR(INDEX(Leases!$B$2:$B$101,MATCH(B2303,Leases!$A$2:$A$101,0)),""))</f>
      </c>
      <c r="G2303" s="16">
        <f>IF(A2303="","",MONTH(A2303))</f>
      </c>
      <c r="H2303" s="22">
        <f>IF(A2303="",0,IF(YEAR(A2303)&lt;&gt;Properties!$C$5,0,N(D2303)*IFERROR(INDEX(Lists!$B$1:$B$7,MATCH(C2303,Lists!$A$1:$A$7,0)),0)))</f>
      </c>
      <c r="I2303" s="22">
        <f>IF(A2303="",0,IF(YEAR(A2303)&lt;&gt;Properties!$C$5,0,N(D2303)*IFERROR(INDEX(Lists!$C$1:$C$7,MATCH(C2303,Lists!$A$1:$A$7,0)),0)))</f>
      </c>
      <c r="J2303" s="22">
        <f>IF(A2303="",0,IF(YEAR(A2303)&lt;&gt;Properties!$C$5,0,N(D2303)*IFERROR(INDEX(Lists!$D$1:$D$7,MATCH(C2303,Lists!$A$1:$A$7,0)),0)))</f>
      </c>
    </row>
    <row r="2304" spans="1:10" x14ac:dyDescent="0.25">
      <c r="A2304" s="11"/>
      <c r="B2304" s="19"/>
      <c r="C2304" s="19"/>
      <c r="D2304" s="23"/>
      <c r="E2304" s="19"/>
      <c r="F2304" s="13">
        <f>IF(B2304="","",IFERROR(INDEX(Leases!$B$2:$B$101,MATCH(B2304,Leases!$A$2:$A$101,0)),""))</f>
      </c>
      <c r="G2304" s="16">
        <f>IF(A2304="","",MONTH(A2304))</f>
      </c>
      <c r="H2304" s="22">
        <f>IF(A2304="",0,IF(YEAR(A2304)&lt;&gt;Properties!$C$5,0,N(D2304)*IFERROR(INDEX(Lists!$B$1:$B$7,MATCH(C2304,Lists!$A$1:$A$7,0)),0)))</f>
      </c>
      <c r="I2304" s="22">
        <f>IF(A2304="",0,IF(YEAR(A2304)&lt;&gt;Properties!$C$5,0,N(D2304)*IFERROR(INDEX(Lists!$C$1:$C$7,MATCH(C2304,Lists!$A$1:$A$7,0)),0)))</f>
      </c>
      <c r="J2304" s="22">
        <f>IF(A2304="",0,IF(YEAR(A2304)&lt;&gt;Properties!$C$5,0,N(D2304)*IFERROR(INDEX(Lists!$D$1:$D$7,MATCH(C2304,Lists!$A$1:$A$7,0)),0)))</f>
      </c>
    </row>
    <row r="2305" spans="1:10" x14ac:dyDescent="0.25">
      <c r="A2305" s="11"/>
      <c r="B2305" s="19"/>
      <c r="C2305" s="19"/>
      <c r="D2305" s="23"/>
      <c r="E2305" s="19"/>
      <c r="F2305" s="13">
        <f>IF(B2305="","",IFERROR(INDEX(Leases!$B$2:$B$101,MATCH(B2305,Leases!$A$2:$A$101,0)),""))</f>
      </c>
      <c r="G2305" s="16">
        <f>IF(A2305="","",MONTH(A2305))</f>
      </c>
      <c r="H2305" s="22">
        <f>IF(A2305="",0,IF(YEAR(A2305)&lt;&gt;Properties!$C$5,0,N(D2305)*IFERROR(INDEX(Lists!$B$1:$B$7,MATCH(C2305,Lists!$A$1:$A$7,0)),0)))</f>
      </c>
      <c r="I2305" s="22">
        <f>IF(A2305="",0,IF(YEAR(A2305)&lt;&gt;Properties!$C$5,0,N(D2305)*IFERROR(INDEX(Lists!$C$1:$C$7,MATCH(C2305,Lists!$A$1:$A$7,0)),0)))</f>
      </c>
      <c r="J2305" s="22">
        <f>IF(A2305="",0,IF(YEAR(A2305)&lt;&gt;Properties!$C$5,0,N(D2305)*IFERROR(INDEX(Lists!$D$1:$D$7,MATCH(C2305,Lists!$A$1:$A$7,0)),0)))</f>
      </c>
    </row>
    <row r="2306" spans="1:10" x14ac:dyDescent="0.25">
      <c r="A2306" s="11"/>
      <c r="B2306" s="19"/>
      <c r="C2306" s="19"/>
      <c r="D2306" s="23"/>
      <c r="E2306" s="19"/>
      <c r="F2306" s="13">
        <f>IF(B2306="","",IFERROR(INDEX(Leases!$B$2:$B$101,MATCH(B2306,Leases!$A$2:$A$101,0)),""))</f>
      </c>
      <c r="G2306" s="16">
        <f>IF(A2306="","",MONTH(A2306))</f>
      </c>
      <c r="H2306" s="22">
        <f>IF(A2306="",0,IF(YEAR(A2306)&lt;&gt;Properties!$C$5,0,N(D2306)*IFERROR(INDEX(Lists!$B$1:$B$7,MATCH(C2306,Lists!$A$1:$A$7,0)),0)))</f>
      </c>
      <c r="I2306" s="22">
        <f>IF(A2306="",0,IF(YEAR(A2306)&lt;&gt;Properties!$C$5,0,N(D2306)*IFERROR(INDEX(Lists!$C$1:$C$7,MATCH(C2306,Lists!$A$1:$A$7,0)),0)))</f>
      </c>
      <c r="J2306" s="22">
        <f>IF(A2306="",0,IF(YEAR(A2306)&lt;&gt;Properties!$C$5,0,N(D2306)*IFERROR(INDEX(Lists!$D$1:$D$7,MATCH(C2306,Lists!$A$1:$A$7,0)),0)))</f>
      </c>
    </row>
    <row r="2307" spans="1:10" x14ac:dyDescent="0.25">
      <c r="A2307" s="11"/>
      <c r="B2307" s="19"/>
      <c r="C2307" s="19"/>
      <c r="D2307" s="23"/>
      <c r="E2307" s="19"/>
      <c r="F2307" s="13">
        <f>IF(B2307="","",IFERROR(INDEX(Leases!$B$2:$B$101,MATCH(B2307,Leases!$A$2:$A$101,0)),""))</f>
      </c>
      <c r="G2307" s="16">
        <f>IF(A2307="","",MONTH(A2307))</f>
      </c>
      <c r="H2307" s="22">
        <f>IF(A2307="",0,IF(YEAR(A2307)&lt;&gt;Properties!$C$5,0,N(D2307)*IFERROR(INDEX(Lists!$B$1:$B$7,MATCH(C2307,Lists!$A$1:$A$7,0)),0)))</f>
      </c>
      <c r="I2307" s="22">
        <f>IF(A2307="",0,IF(YEAR(A2307)&lt;&gt;Properties!$C$5,0,N(D2307)*IFERROR(INDEX(Lists!$C$1:$C$7,MATCH(C2307,Lists!$A$1:$A$7,0)),0)))</f>
      </c>
      <c r="J2307" s="22">
        <f>IF(A2307="",0,IF(YEAR(A2307)&lt;&gt;Properties!$C$5,0,N(D2307)*IFERROR(INDEX(Lists!$D$1:$D$7,MATCH(C2307,Lists!$A$1:$A$7,0)),0)))</f>
      </c>
    </row>
    <row r="2308" spans="1:10" x14ac:dyDescent="0.25">
      <c r="A2308" s="11"/>
      <c r="B2308" s="19"/>
      <c r="C2308" s="19"/>
      <c r="D2308" s="23"/>
      <c r="E2308" s="19"/>
      <c r="F2308" s="13">
        <f>IF(B2308="","",IFERROR(INDEX(Leases!$B$2:$B$101,MATCH(B2308,Leases!$A$2:$A$101,0)),""))</f>
      </c>
      <c r="G2308" s="16">
        <f>IF(A2308="","",MONTH(A2308))</f>
      </c>
      <c r="H2308" s="22">
        <f>IF(A2308="",0,IF(YEAR(A2308)&lt;&gt;Properties!$C$5,0,N(D2308)*IFERROR(INDEX(Lists!$B$1:$B$7,MATCH(C2308,Lists!$A$1:$A$7,0)),0)))</f>
      </c>
      <c r="I2308" s="22">
        <f>IF(A2308="",0,IF(YEAR(A2308)&lt;&gt;Properties!$C$5,0,N(D2308)*IFERROR(INDEX(Lists!$C$1:$C$7,MATCH(C2308,Lists!$A$1:$A$7,0)),0)))</f>
      </c>
      <c r="J2308" s="22">
        <f>IF(A2308="",0,IF(YEAR(A2308)&lt;&gt;Properties!$C$5,0,N(D2308)*IFERROR(INDEX(Lists!$D$1:$D$7,MATCH(C2308,Lists!$A$1:$A$7,0)),0)))</f>
      </c>
    </row>
    <row r="2309" spans="1:10" x14ac:dyDescent="0.25">
      <c r="A2309" s="11"/>
      <c r="B2309" s="19"/>
      <c r="C2309" s="19"/>
      <c r="D2309" s="23"/>
      <c r="E2309" s="19"/>
      <c r="F2309" s="13">
        <f>IF(B2309="","",IFERROR(INDEX(Leases!$B$2:$B$101,MATCH(B2309,Leases!$A$2:$A$101,0)),""))</f>
      </c>
      <c r="G2309" s="16">
        <f>IF(A2309="","",MONTH(A2309))</f>
      </c>
      <c r="H2309" s="22">
        <f>IF(A2309="",0,IF(YEAR(A2309)&lt;&gt;Properties!$C$5,0,N(D2309)*IFERROR(INDEX(Lists!$B$1:$B$7,MATCH(C2309,Lists!$A$1:$A$7,0)),0)))</f>
      </c>
      <c r="I2309" s="22">
        <f>IF(A2309="",0,IF(YEAR(A2309)&lt;&gt;Properties!$C$5,0,N(D2309)*IFERROR(INDEX(Lists!$C$1:$C$7,MATCH(C2309,Lists!$A$1:$A$7,0)),0)))</f>
      </c>
      <c r="J2309" s="22">
        <f>IF(A2309="",0,IF(YEAR(A2309)&lt;&gt;Properties!$C$5,0,N(D2309)*IFERROR(INDEX(Lists!$D$1:$D$7,MATCH(C2309,Lists!$A$1:$A$7,0)),0)))</f>
      </c>
    </row>
    <row r="2310" spans="1:10" x14ac:dyDescent="0.25">
      <c r="A2310" s="11"/>
      <c r="B2310" s="19"/>
      <c r="C2310" s="19"/>
      <c r="D2310" s="23"/>
      <c r="E2310" s="19"/>
      <c r="F2310" s="13">
        <f>IF(B2310="","",IFERROR(INDEX(Leases!$B$2:$B$101,MATCH(B2310,Leases!$A$2:$A$101,0)),""))</f>
      </c>
      <c r="G2310" s="16">
        <f>IF(A2310="","",MONTH(A2310))</f>
      </c>
      <c r="H2310" s="22">
        <f>IF(A2310="",0,IF(YEAR(A2310)&lt;&gt;Properties!$C$5,0,N(D2310)*IFERROR(INDEX(Lists!$B$1:$B$7,MATCH(C2310,Lists!$A$1:$A$7,0)),0)))</f>
      </c>
      <c r="I2310" s="22">
        <f>IF(A2310="",0,IF(YEAR(A2310)&lt;&gt;Properties!$C$5,0,N(D2310)*IFERROR(INDEX(Lists!$C$1:$C$7,MATCH(C2310,Lists!$A$1:$A$7,0)),0)))</f>
      </c>
      <c r="J2310" s="22">
        <f>IF(A2310="",0,IF(YEAR(A2310)&lt;&gt;Properties!$C$5,0,N(D2310)*IFERROR(INDEX(Lists!$D$1:$D$7,MATCH(C2310,Lists!$A$1:$A$7,0)),0)))</f>
      </c>
    </row>
    <row r="2311" spans="1:10" x14ac:dyDescent="0.25">
      <c r="A2311" s="11"/>
      <c r="B2311" s="19"/>
      <c r="C2311" s="19"/>
      <c r="D2311" s="23"/>
      <c r="E2311" s="19"/>
      <c r="F2311" s="13">
        <f>IF(B2311="","",IFERROR(INDEX(Leases!$B$2:$B$101,MATCH(B2311,Leases!$A$2:$A$101,0)),""))</f>
      </c>
      <c r="G2311" s="16">
        <f>IF(A2311="","",MONTH(A2311))</f>
      </c>
      <c r="H2311" s="22">
        <f>IF(A2311="",0,IF(YEAR(A2311)&lt;&gt;Properties!$C$5,0,N(D2311)*IFERROR(INDEX(Lists!$B$1:$B$7,MATCH(C2311,Lists!$A$1:$A$7,0)),0)))</f>
      </c>
      <c r="I2311" s="22">
        <f>IF(A2311="",0,IF(YEAR(A2311)&lt;&gt;Properties!$C$5,0,N(D2311)*IFERROR(INDEX(Lists!$C$1:$C$7,MATCH(C2311,Lists!$A$1:$A$7,0)),0)))</f>
      </c>
      <c r="J2311" s="22">
        <f>IF(A2311="",0,IF(YEAR(A2311)&lt;&gt;Properties!$C$5,0,N(D2311)*IFERROR(INDEX(Lists!$D$1:$D$7,MATCH(C2311,Lists!$A$1:$A$7,0)),0)))</f>
      </c>
    </row>
    <row r="2312" spans="1:10" x14ac:dyDescent="0.25">
      <c r="A2312" s="11"/>
      <c r="B2312" s="19"/>
      <c r="C2312" s="19"/>
      <c r="D2312" s="23"/>
      <c r="E2312" s="19"/>
      <c r="F2312" s="13">
        <f>IF(B2312="","",IFERROR(INDEX(Leases!$B$2:$B$101,MATCH(B2312,Leases!$A$2:$A$101,0)),""))</f>
      </c>
      <c r="G2312" s="16">
        <f>IF(A2312="","",MONTH(A2312))</f>
      </c>
      <c r="H2312" s="22">
        <f>IF(A2312="",0,IF(YEAR(A2312)&lt;&gt;Properties!$C$5,0,N(D2312)*IFERROR(INDEX(Lists!$B$1:$B$7,MATCH(C2312,Lists!$A$1:$A$7,0)),0)))</f>
      </c>
      <c r="I2312" s="22">
        <f>IF(A2312="",0,IF(YEAR(A2312)&lt;&gt;Properties!$C$5,0,N(D2312)*IFERROR(INDEX(Lists!$C$1:$C$7,MATCH(C2312,Lists!$A$1:$A$7,0)),0)))</f>
      </c>
      <c r="J2312" s="22">
        <f>IF(A2312="",0,IF(YEAR(A2312)&lt;&gt;Properties!$C$5,0,N(D2312)*IFERROR(INDEX(Lists!$D$1:$D$7,MATCH(C2312,Lists!$A$1:$A$7,0)),0)))</f>
      </c>
    </row>
    <row r="2313" spans="1:10" x14ac:dyDescent="0.25">
      <c r="A2313" s="11"/>
      <c r="B2313" s="19"/>
      <c r="C2313" s="19"/>
      <c r="D2313" s="23"/>
      <c r="E2313" s="19"/>
      <c r="F2313" s="13">
        <f>IF(B2313="","",IFERROR(INDEX(Leases!$B$2:$B$101,MATCH(B2313,Leases!$A$2:$A$101,0)),""))</f>
      </c>
      <c r="G2313" s="16">
        <f>IF(A2313="","",MONTH(A2313))</f>
      </c>
      <c r="H2313" s="22">
        <f>IF(A2313="",0,IF(YEAR(A2313)&lt;&gt;Properties!$C$5,0,N(D2313)*IFERROR(INDEX(Lists!$B$1:$B$7,MATCH(C2313,Lists!$A$1:$A$7,0)),0)))</f>
      </c>
      <c r="I2313" s="22">
        <f>IF(A2313="",0,IF(YEAR(A2313)&lt;&gt;Properties!$C$5,0,N(D2313)*IFERROR(INDEX(Lists!$C$1:$C$7,MATCH(C2313,Lists!$A$1:$A$7,0)),0)))</f>
      </c>
      <c r="J2313" s="22">
        <f>IF(A2313="",0,IF(YEAR(A2313)&lt;&gt;Properties!$C$5,0,N(D2313)*IFERROR(INDEX(Lists!$D$1:$D$7,MATCH(C2313,Lists!$A$1:$A$7,0)),0)))</f>
      </c>
    </row>
    <row r="2314" spans="1:10" x14ac:dyDescent="0.25">
      <c r="A2314" s="11"/>
      <c r="B2314" s="19"/>
      <c r="C2314" s="19"/>
      <c r="D2314" s="23"/>
      <c r="E2314" s="19"/>
      <c r="F2314" s="13">
        <f>IF(B2314="","",IFERROR(INDEX(Leases!$B$2:$B$101,MATCH(B2314,Leases!$A$2:$A$101,0)),""))</f>
      </c>
      <c r="G2314" s="16">
        <f>IF(A2314="","",MONTH(A2314))</f>
      </c>
      <c r="H2314" s="22">
        <f>IF(A2314="",0,IF(YEAR(A2314)&lt;&gt;Properties!$C$5,0,N(D2314)*IFERROR(INDEX(Lists!$B$1:$B$7,MATCH(C2314,Lists!$A$1:$A$7,0)),0)))</f>
      </c>
      <c r="I2314" s="22">
        <f>IF(A2314="",0,IF(YEAR(A2314)&lt;&gt;Properties!$C$5,0,N(D2314)*IFERROR(INDEX(Lists!$C$1:$C$7,MATCH(C2314,Lists!$A$1:$A$7,0)),0)))</f>
      </c>
      <c r="J2314" s="22">
        <f>IF(A2314="",0,IF(YEAR(A2314)&lt;&gt;Properties!$C$5,0,N(D2314)*IFERROR(INDEX(Lists!$D$1:$D$7,MATCH(C2314,Lists!$A$1:$A$7,0)),0)))</f>
      </c>
    </row>
    <row r="2315" spans="1:10" x14ac:dyDescent="0.25">
      <c r="A2315" s="11"/>
      <c r="B2315" s="19"/>
      <c r="C2315" s="19"/>
      <c r="D2315" s="23"/>
      <c r="E2315" s="19"/>
      <c r="F2315" s="13">
        <f>IF(B2315="","",IFERROR(INDEX(Leases!$B$2:$B$101,MATCH(B2315,Leases!$A$2:$A$101,0)),""))</f>
      </c>
      <c r="G2315" s="16">
        <f>IF(A2315="","",MONTH(A2315))</f>
      </c>
      <c r="H2315" s="22">
        <f>IF(A2315="",0,IF(YEAR(A2315)&lt;&gt;Properties!$C$5,0,N(D2315)*IFERROR(INDEX(Lists!$B$1:$B$7,MATCH(C2315,Lists!$A$1:$A$7,0)),0)))</f>
      </c>
      <c r="I2315" s="22">
        <f>IF(A2315="",0,IF(YEAR(A2315)&lt;&gt;Properties!$C$5,0,N(D2315)*IFERROR(INDEX(Lists!$C$1:$C$7,MATCH(C2315,Lists!$A$1:$A$7,0)),0)))</f>
      </c>
      <c r="J2315" s="22">
        <f>IF(A2315="",0,IF(YEAR(A2315)&lt;&gt;Properties!$C$5,0,N(D2315)*IFERROR(INDEX(Lists!$D$1:$D$7,MATCH(C2315,Lists!$A$1:$A$7,0)),0)))</f>
      </c>
    </row>
    <row r="2316" spans="1:10" x14ac:dyDescent="0.25">
      <c r="A2316" s="11"/>
      <c r="B2316" s="19"/>
      <c r="C2316" s="19"/>
      <c r="D2316" s="23"/>
      <c r="E2316" s="19"/>
      <c r="F2316" s="13">
        <f>IF(B2316="","",IFERROR(INDEX(Leases!$B$2:$B$101,MATCH(B2316,Leases!$A$2:$A$101,0)),""))</f>
      </c>
      <c r="G2316" s="16">
        <f>IF(A2316="","",MONTH(A2316))</f>
      </c>
      <c r="H2316" s="22">
        <f>IF(A2316="",0,IF(YEAR(A2316)&lt;&gt;Properties!$C$5,0,N(D2316)*IFERROR(INDEX(Lists!$B$1:$B$7,MATCH(C2316,Lists!$A$1:$A$7,0)),0)))</f>
      </c>
      <c r="I2316" s="22">
        <f>IF(A2316="",0,IF(YEAR(A2316)&lt;&gt;Properties!$C$5,0,N(D2316)*IFERROR(INDEX(Lists!$C$1:$C$7,MATCH(C2316,Lists!$A$1:$A$7,0)),0)))</f>
      </c>
      <c r="J2316" s="22">
        <f>IF(A2316="",0,IF(YEAR(A2316)&lt;&gt;Properties!$C$5,0,N(D2316)*IFERROR(INDEX(Lists!$D$1:$D$7,MATCH(C2316,Lists!$A$1:$A$7,0)),0)))</f>
      </c>
    </row>
    <row r="2317" spans="1:10" x14ac:dyDescent="0.25">
      <c r="A2317" s="11"/>
      <c r="B2317" s="19"/>
      <c r="C2317" s="19"/>
      <c r="D2317" s="23"/>
      <c r="E2317" s="19"/>
      <c r="F2317" s="13">
        <f>IF(B2317="","",IFERROR(INDEX(Leases!$B$2:$B$101,MATCH(B2317,Leases!$A$2:$A$101,0)),""))</f>
      </c>
      <c r="G2317" s="16">
        <f>IF(A2317="","",MONTH(A2317))</f>
      </c>
      <c r="H2317" s="22">
        <f>IF(A2317="",0,IF(YEAR(A2317)&lt;&gt;Properties!$C$5,0,N(D2317)*IFERROR(INDEX(Lists!$B$1:$B$7,MATCH(C2317,Lists!$A$1:$A$7,0)),0)))</f>
      </c>
      <c r="I2317" s="22">
        <f>IF(A2317="",0,IF(YEAR(A2317)&lt;&gt;Properties!$C$5,0,N(D2317)*IFERROR(INDEX(Lists!$C$1:$C$7,MATCH(C2317,Lists!$A$1:$A$7,0)),0)))</f>
      </c>
      <c r="J2317" s="22">
        <f>IF(A2317="",0,IF(YEAR(A2317)&lt;&gt;Properties!$C$5,0,N(D2317)*IFERROR(INDEX(Lists!$D$1:$D$7,MATCH(C2317,Lists!$A$1:$A$7,0)),0)))</f>
      </c>
    </row>
    <row r="2318" spans="1:10" x14ac:dyDescent="0.25">
      <c r="A2318" s="11"/>
      <c r="B2318" s="19"/>
      <c r="C2318" s="19"/>
      <c r="D2318" s="23"/>
      <c r="E2318" s="19"/>
      <c r="F2318" s="13">
        <f>IF(B2318="","",IFERROR(INDEX(Leases!$B$2:$B$101,MATCH(B2318,Leases!$A$2:$A$101,0)),""))</f>
      </c>
      <c r="G2318" s="16">
        <f>IF(A2318="","",MONTH(A2318))</f>
      </c>
      <c r="H2318" s="22">
        <f>IF(A2318="",0,IF(YEAR(A2318)&lt;&gt;Properties!$C$5,0,N(D2318)*IFERROR(INDEX(Lists!$B$1:$B$7,MATCH(C2318,Lists!$A$1:$A$7,0)),0)))</f>
      </c>
      <c r="I2318" s="22">
        <f>IF(A2318="",0,IF(YEAR(A2318)&lt;&gt;Properties!$C$5,0,N(D2318)*IFERROR(INDEX(Lists!$C$1:$C$7,MATCH(C2318,Lists!$A$1:$A$7,0)),0)))</f>
      </c>
      <c r="J2318" s="22">
        <f>IF(A2318="",0,IF(YEAR(A2318)&lt;&gt;Properties!$C$5,0,N(D2318)*IFERROR(INDEX(Lists!$D$1:$D$7,MATCH(C2318,Lists!$A$1:$A$7,0)),0)))</f>
      </c>
    </row>
    <row r="2319" spans="1:10" x14ac:dyDescent="0.25">
      <c r="A2319" s="11"/>
      <c r="B2319" s="19"/>
      <c r="C2319" s="19"/>
      <c r="D2319" s="23"/>
      <c r="E2319" s="19"/>
      <c r="F2319" s="13">
        <f>IF(B2319="","",IFERROR(INDEX(Leases!$B$2:$B$101,MATCH(B2319,Leases!$A$2:$A$101,0)),""))</f>
      </c>
      <c r="G2319" s="16">
        <f>IF(A2319="","",MONTH(A2319))</f>
      </c>
      <c r="H2319" s="22">
        <f>IF(A2319="",0,IF(YEAR(A2319)&lt;&gt;Properties!$C$5,0,N(D2319)*IFERROR(INDEX(Lists!$B$1:$B$7,MATCH(C2319,Lists!$A$1:$A$7,0)),0)))</f>
      </c>
      <c r="I2319" s="22">
        <f>IF(A2319="",0,IF(YEAR(A2319)&lt;&gt;Properties!$C$5,0,N(D2319)*IFERROR(INDEX(Lists!$C$1:$C$7,MATCH(C2319,Lists!$A$1:$A$7,0)),0)))</f>
      </c>
      <c r="J2319" s="22">
        <f>IF(A2319="",0,IF(YEAR(A2319)&lt;&gt;Properties!$C$5,0,N(D2319)*IFERROR(INDEX(Lists!$D$1:$D$7,MATCH(C2319,Lists!$A$1:$A$7,0)),0)))</f>
      </c>
    </row>
    <row r="2320" spans="1:10" x14ac:dyDescent="0.25">
      <c r="A2320" s="11"/>
      <c r="B2320" s="19"/>
      <c r="C2320" s="19"/>
      <c r="D2320" s="23"/>
      <c r="E2320" s="19"/>
      <c r="F2320" s="13">
        <f>IF(B2320="","",IFERROR(INDEX(Leases!$B$2:$B$101,MATCH(B2320,Leases!$A$2:$A$101,0)),""))</f>
      </c>
      <c r="G2320" s="16">
        <f>IF(A2320="","",MONTH(A2320))</f>
      </c>
      <c r="H2320" s="22">
        <f>IF(A2320="",0,IF(YEAR(A2320)&lt;&gt;Properties!$C$5,0,N(D2320)*IFERROR(INDEX(Lists!$B$1:$B$7,MATCH(C2320,Lists!$A$1:$A$7,0)),0)))</f>
      </c>
      <c r="I2320" s="22">
        <f>IF(A2320="",0,IF(YEAR(A2320)&lt;&gt;Properties!$C$5,0,N(D2320)*IFERROR(INDEX(Lists!$C$1:$C$7,MATCH(C2320,Lists!$A$1:$A$7,0)),0)))</f>
      </c>
      <c r="J2320" s="22">
        <f>IF(A2320="",0,IF(YEAR(A2320)&lt;&gt;Properties!$C$5,0,N(D2320)*IFERROR(INDEX(Lists!$D$1:$D$7,MATCH(C2320,Lists!$A$1:$A$7,0)),0)))</f>
      </c>
    </row>
    <row r="2321" spans="1:10" x14ac:dyDescent="0.25">
      <c r="A2321" s="11"/>
      <c r="B2321" s="19"/>
      <c r="C2321" s="19"/>
      <c r="D2321" s="23"/>
      <c r="E2321" s="19"/>
      <c r="F2321" s="13">
        <f>IF(B2321="","",IFERROR(INDEX(Leases!$B$2:$B$101,MATCH(B2321,Leases!$A$2:$A$101,0)),""))</f>
      </c>
      <c r="G2321" s="16">
        <f>IF(A2321="","",MONTH(A2321))</f>
      </c>
      <c r="H2321" s="22">
        <f>IF(A2321="",0,IF(YEAR(A2321)&lt;&gt;Properties!$C$5,0,N(D2321)*IFERROR(INDEX(Lists!$B$1:$B$7,MATCH(C2321,Lists!$A$1:$A$7,0)),0)))</f>
      </c>
      <c r="I2321" s="22">
        <f>IF(A2321="",0,IF(YEAR(A2321)&lt;&gt;Properties!$C$5,0,N(D2321)*IFERROR(INDEX(Lists!$C$1:$C$7,MATCH(C2321,Lists!$A$1:$A$7,0)),0)))</f>
      </c>
      <c r="J2321" s="22">
        <f>IF(A2321="",0,IF(YEAR(A2321)&lt;&gt;Properties!$C$5,0,N(D2321)*IFERROR(INDEX(Lists!$D$1:$D$7,MATCH(C2321,Lists!$A$1:$A$7,0)),0)))</f>
      </c>
    </row>
    <row r="2322" spans="1:10" x14ac:dyDescent="0.25">
      <c r="A2322" s="11"/>
      <c r="B2322" s="19"/>
      <c r="C2322" s="19"/>
      <c r="D2322" s="23"/>
      <c r="E2322" s="19"/>
      <c r="F2322" s="13">
        <f>IF(B2322="","",IFERROR(INDEX(Leases!$B$2:$B$101,MATCH(B2322,Leases!$A$2:$A$101,0)),""))</f>
      </c>
      <c r="G2322" s="16">
        <f>IF(A2322="","",MONTH(A2322))</f>
      </c>
      <c r="H2322" s="22">
        <f>IF(A2322="",0,IF(YEAR(A2322)&lt;&gt;Properties!$C$5,0,N(D2322)*IFERROR(INDEX(Lists!$B$1:$B$7,MATCH(C2322,Lists!$A$1:$A$7,0)),0)))</f>
      </c>
      <c r="I2322" s="22">
        <f>IF(A2322="",0,IF(YEAR(A2322)&lt;&gt;Properties!$C$5,0,N(D2322)*IFERROR(INDEX(Lists!$C$1:$C$7,MATCH(C2322,Lists!$A$1:$A$7,0)),0)))</f>
      </c>
      <c r="J2322" s="22">
        <f>IF(A2322="",0,IF(YEAR(A2322)&lt;&gt;Properties!$C$5,0,N(D2322)*IFERROR(INDEX(Lists!$D$1:$D$7,MATCH(C2322,Lists!$A$1:$A$7,0)),0)))</f>
      </c>
    </row>
    <row r="2323" spans="1:10" x14ac:dyDescent="0.25">
      <c r="A2323" s="11"/>
      <c r="B2323" s="19"/>
      <c r="C2323" s="19"/>
      <c r="D2323" s="23"/>
      <c r="E2323" s="19"/>
      <c r="F2323" s="13">
        <f>IF(B2323="","",IFERROR(INDEX(Leases!$B$2:$B$101,MATCH(B2323,Leases!$A$2:$A$101,0)),""))</f>
      </c>
      <c r="G2323" s="16">
        <f>IF(A2323="","",MONTH(A2323))</f>
      </c>
      <c r="H2323" s="22">
        <f>IF(A2323="",0,IF(YEAR(A2323)&lt;&gt;Properties!$C$5,0,N(D2323)*IFERROR(INDEX(Lists!$B$1:$B$7,MATCH(C2323,Lists!$A$1:$A$7,0)),0)))</f>
      </c>
      <c r="I2323" s="22">
        <f>IF(A2323="",0,IF(YEAR(A2323)&lt;&gt;Properties!$C$5,0,N(D2323)*IFERROR(INDEX(Lists!$C$1:$C$7,MATCH(C2323,Lists!$A$1:$A$7,0)),0)))</f>
      </c>
      <c r="J2323" s="22">
        <f>IF(A2323="",0,IF(YEAR(A2323)&lt;&gt;Properties!$C$5,0,N(D2323)*IFERROR(INDEX(Lists!$D$1:$D$7,MATCH(C2323,Lists!$A$1:$A$7,0)),0)))</f>
      </c>
    </row>
    <row r="2324" spans="1:10" x14ac:dyDescent="0.25">
      <c r="A2324" s="11"/>
      <c r="B2324" s="19"/>
      <c r="C2324" s="19"/>
      <c r="D2324" s="23"/>
      <c r="E2324" s="19"/>
      <c r="F2324" s="13">
        <f>IF(B2324="","",IFERROR(INDEX(Leases!$B$2:$B$101,MATCH(B2324,Leases!$A$2:$A$101,0)),""))</f>
      </c>
      <c r="G2324" s="16">
        <f>IF(A2324="","",MONTH(A2324))</f>
      </c>
      <c r="H2324" s="22">
        <f>IF(A2324="",0,IF(YEAR(A2324)&lt;&gt;Properties!$C$5,0,N(D2324)*IFERROR(INDEX(Lists!$B$1:$B$7,MATCH(C2324,Lists!$A$1:$A$7,0)),0)))</f>
      </c>
      <c r="I2324" s="22">
        <f>IF(A2324="",0,IF(YEAR(A2324)&lt;&gt;Properties!$C$5,0,N(D2324)*IFERROR(INDEX(Lists!$C$1:$C$7,MATCH(C2324,Lists!$A$1:$A$7,0)),0)))</f>
      </c>
      <c r="J2324" s="22">
        <f>IF(A2324="",0,IF(YEAR(A2324)&lt;&gt;Properties!$C$5,0,N(D2324)*IFERROR(INDEX(Lists!$D$1:$D$7,MATCH(C2324,Lists!$A$1:$A$7,0)),0)))</f>
      </c>
    </row>
    <row r="2325" spans="1:10" x14ac:dyDescent="0.25">
      <c r="A2325" s="11"/>
      <c r="B2325" s="19"/>
      <c r="C2325" s="19"/>
      <c r="D2325" s="23"/>
      <c r="E2325" s="19"/>
      <c r="F2325" s="13">
        <f>IF(B2325="","",IFERROR(INDEX(Leases!$B$2:$B$101,MATCH(B2325,Leases!$A$2:$A$101,0)),""))</f>
      </c>
      <c r="G2325" s="16">
        <f>IF(A2325="","",MONTH(A2325))</f>
      </c>
      <c r="H2325" s="22">
        <f>IF(A2325="",0,IF(YEAR(A2325)&lt;&gt;Properties!$C$5,0,N(D2325)*IFERROR(INDEX(Lists!$B$1:$B$7,MATCH(C2325,Lists!$A$1:$A$7,0)),0)))</f>
      </c>
      <c r="I2325" s="22">
        <f>IF(A2325="",0,IF(YEAR(A2325)&lt;&gt;Properties!$C$5,0,N(D2325)*IFERROR(INDEX(Lists!$C$1:$C$7,MATCH(C2325,Lists!$A$1:$A$7,0)),0)))</f>
      </c>
      <c r="J2325" s="22">
        <f>IF(A2325="",0,IF(YEAR(A2325)&lt;&gt;Properties!$C$5,0,N(D2325)*IFERROR(INDEX(Lists!$D$1:$D$7,MATCH(C2325,Lists!$A$1:$A$7,0)),0)))</f>
      </c>
    </row>
    <row r="2326" spans="1:10" x14ac:dyDescent="0.25">
      <c r="A2326" s="11"/>
      <c r="B2326" s="19"/>
      <c r="C2326" s="19"/>
      <c r="D2326" s="23"/>
      <c r="E2326" s="19"/>
      <c r="F2326" s="13">
        <f>IF(B2326="","",IFERROR(INDEX(Leases!$B$2:$B$101,MATCH(B2326,Leases!$A$2:$A$101,0)),""))</f>
      </c>
      <c r="G2326" s="16">
        <f>IF(A2326="","",MONTH(A2326))</f>
      </c>
      <c r="H2326" s="22">
        <f>IF(A2326="",0,IF(YEAR(A2326)&lt;&gt;Properties!$C$5,0,N(D2326)*IFERROR(INDEX(Lists!$B$1:$B$7,MATCH(C2326,Lists!$A$1:$A$7,0)),0)))</f>
      </c>
      <c r="I2326" s="22">
        <f>IF(A2326="",0,IF(YEAR(A2326)&lt;&gt;Properties!$C$5,0,N(D2326)*IFERROR(INDEX(Lists!$C$1:$C$7,MATCH(C2326,Lists!$A$1:$A$7,0)),0)))</f>
      </c>
      <c r="J2326" s="22">
        <f>IF(A2326="",0,IF(YEAR(A2326)&lt;&gt;Properties!$C$5,0,N(D2326)*IFERROR(INDEX(Lists!$D$1:$D$7,MATCH(C2326,Lists!$A$1:$A$7,0)),0)))</f>
      </c>
    </row>
    <row r="2327" spans="1:10" x14ac:dyDescent="0.25">
      <c r="A2327" s="11"/>
      <c r="B2327" s="19"/>
      <c r="C2327" s="19"/>
      <c r="D2327" s="23"/>
      <c r="E2327" s="19"/>
      <c r="F2327" s="13">
        <f>IF(B2327="","",IFERROR(INDEX(Leases!$B$2:$B$101,MATCH(B2327,Leases!$A$2:$A$101,0)),""))</f>
      </c>
      <c r="G2327" s="16">
        <f>IF(A2327="","",MONTH(A2327))</f>
      </c>
      <c r="H2327" s="22">
        <f>IF(A2327="",0,IF(YEAR(A2327)&lt;&gt;Properties!$C$5,0,N(D2327)*IFERROR(INDEX(Lists!$B$1:$B$7,MATCH(C2327,Lists!$A$1:$A$7,0)),0)))</f>
      </c>
      <c r="I2327" s="22">
        <f>IF(A2327="",0,IF(YEAR(A2327)&lt;&gt;Properties!$C$5,0,N(D2327)*IFERROR(INDEX(Lists!$C$1:$C$7,MATCH(C2327,Lists!$A$1:$A$7,0)),0)))</f>
      </c>
      <c r="J2327" s="22">
        <f>IF(A2327="",0,IF(YEAR(A2327)&lt;&gt;Properties!$C$5,0,N(D2327)*IFERROR(INDEX(Lists!$D$1:$D$7,MATCH(C2327,Lists!$A$1:$A$7,0)),0)))</f>
      </c>
    </row>
    <row r="2328" spans="1:10" x14ac:dyDescent="0.25">
      <c r="A2328" s="11"/>
      <c r="B2328" s="19"/>
      <c r="C2328" s="19"/>
      <c r="D2328" s="23"/>
      <c r="E2328" s="19"/>
      <c r="F2328" s="13">
        <f>IF(B2328="","",IFERROR(INDEX(Leases!$B$2:$B$101,MATCH(B2328,Leases!$A$2:$A$101,0)),""))</f>
      </c>
      <c r="G2328" s="16">
        <f>IF(A2328="","",MONTH(A2328))</f>
      </c>
      <c r="H2328" s="22">
        <f>IF(A2328="",0,IF(YEAR(A2328)&lt;&gt;Properties!$C$5,0,N(D2328)*IFERROR(INDEX(Lists!$B$1:$B$7,MATCH(C2328,Lists!$A$1:$A$7,0)),0)))</f>
      </c>
      <c r="I2328" s="22">
        <f>IF(A2328="",0,IF(YEAR(A2328)&lt;&gt;Properties!$C$5,0,N(D2328)*IFERROR(INDEX(Lists!$C$1:$C$7,MATCH(C2328,Lists!$A$1:$A$7,0)),0)))</f>
      </c>
      <c r="J2328" s="22">
        <f>IF(A2328="",0,IF(YEAR(A2328)&lt;&gt;Properties!$C$5,0,N(D2328)*IFERROR(INDEX(Lists!$D$1:$D$7,MATCH(C2328,Lists!$A$1:$A$7,0)),0)))</f>
      </c>
    </row>
    <row r="2329" spans="1:10" x14ac:dyDescent="0.25">
      <c r="A2329" s="11"/>
      <c r="B2329" s="19"/>
      <c r="C2329" s="19"/>
      <c r="D2329" s="23"/>
      <c r="E2329" s="19"/>
      <c r="F2329" s="13">
        <f>IF(B2329="","",IFERROR(INDEX(Leases!$B$2:$B$101,MATCH(B2329,Leases!$A$2:$A$101,0)),""))</f>
      </c>
      <c r="G2329" s="16">
        <f>IF(A2329="","",MONTH(A2329))</f>
      </c>
      <c r="H2329" s="22">
        <f>IF(A2329="",0,IF(YEAR(A2329)&lt;&gt;Properties!$C$5,0,N(D2329)*IFERROR(INDEX(Lists!$B$1:$B$7,MATCH(C2329,Lists!$A$1:$A$7,0)),0)))</f>
      </c>
      <c r="I2329" s="22">
        <f>IF(A2329="",0,IF(YEAR(A2329)&lt;&gt;Properties!$C$5,0,N(D2329)*IFERROR(INDEX(Lists!$C$1:$C$7,MATCH(C2329,Lists!$A$1:$A$7,0)),0)))</f>
      </c>
      <c r="J2329" s="22">
        <f>IF(A2329="",0,IF(YEAR(A2329)&lt;&gt;Properties!$C$5,0,N(D2329)*IFERROR(INDEX(Lists!$D$1:$D$7,MATCH(C2329,Lists!$A$1:$A$7,0)),0)))</f>
      </c>
    </row>
    <row r="2330" spans="1:10" x14ac:dyDescent="0.25">
      <c r="A2330" s="11"/>
      <c r="B2330" s="19"/>
      <c r="C2330" s="19"/>
      <c r="D2330" s="23"/>
      <c r="E2330" s="19"/>
      <c r="F2330" s="13">
        <f>IF(B2330="","",IFERROR(INDEX(Leases!$B$2:$B$101,MATCH(B2330,Leases!$A$2:$A$101,0)),""))</f>
      </c>
      <c r="G2330" s="16">
        <f>IF(A2330="","",MONTH(A2330))</f>
      </c>
      <c r="H2330" s="22">
        <f>IF(A2330="",0,IF(YEAR(A2330)&lt;&gt;Properties!$C$5,0,N(D2330)*IFERROR(INDEX(Lists!$B$1:$B$7,MATCH(C2330,Lists!$A$1:$A$7,0)),0)))</f>
      </c>
      <c r="I2330" s="22">
        <f>IF(A2330="",0,IF(YEAR(A2330)&lt;&gt;Properties!$C$5,0,N(D2330)*IFERROR(INDEX(Lists!$C$1:$C$7,MATCH(C2330,Lists!$A$1:$A$7,0)),0)))</f>
      </c>
      <c r="J2330" s="22">
        <f>IF(A2330="",0,IF(YEAR(A2330)&lt;&gt;Properties!$C$5,0,N(D2330)*IFERROR(INDEX(Lists!$D$1:$D$7,MATCH(C2330,Lists!$A$1:$A$7,0)),0)))</f>
      </c>
    </row>
    <row r="2331" spans="1:10" x14ac:dyDescent="0.25">
      <c r="A2331" s="11"/>
      <c r="B2331" s="19"/>
      <c r="C2331" s="19"/>
      <c r="D2331" s="23"/>
      <c r="E2331" s="19"/>
      <c r="F2331" s="13">
        <f>IF(B2331="","",IFERROR(INDEX(Leases!$B$2:$B$101,MATCH(B2331,Leases!$A$2:$A$101,0)),""))</f>
      </c>
      <c r="G2331" s="16">
        <f>IF(A2331="","",MONTH(A2331))</f>
      </c>
      <c r="H2331" s="22">
        <f>IF(A2331="",0,IF(YEAR(A2331)&lt;&gt;Properties!$C$5,0,N(D2331)*IFERROR(INDEX(Lists!$B$1:$B$7,MATCH(C2331,Lists!$A$1:$A$7,0)),0)))</f>
      </c>
      <c r="I2331" s="22">
        <f>IF(A2331="",0,IF(YEAR(A2331)&lt;&gt;Properties!$C$5,0,N(D2331)*IFERROR(INDEX(Lists!$C$1:$C$7,MATCH(C2331,Lists!$A$1:$A$7,0)),0)))</f>
      </c>
      <c r="J2331" s="22">
        <f>IF(A2331="",0,IF(YEAR(A2331)&lt;&gt;Properties!$C$5,0,N(D2331)*IFERROR(INDEX(Lists!$D$1:$D$7,MATCH(C2331,Lists!$A$1:$A$7,0)),0)))</f>
      </c>
    </row>
    <row r="2332" spans="1:10" x14ac:dyDescent="0.25">
      <c r="A2332" s="11"/>
      <c r="B2332" s="19"/>
      <c r="C2332" s="19"/>
      <c r="D2332" s="23"/>
      <c r="E2332" s="19"/>
      <c r="F2332" s="13">
        <f>IF(B2332="","",IFERROR(INDEX(Leases!$B$2:$B$101,MATCH(B2332,Leases!$A$2:$A$101,0)),""))</f>
      </c>
      <c r="G2332" s="16">
        <f>IF(A2332="","",MONTH(A2332))</f>
      </c>
      <c r="H2332" s="22">
        <f>IF(A2332="",0,IF(YEAR(A2332)&lt;&gt;Properties!$C$5,0,N(D2332)*IFERROR(INDEX(Lists!$B$1:$B$7,MATCH(C2332,Lists!$A$1:$A$7,0)),0)))</f>
      </c>
      <c r="I2332" s="22">
        <f>IF(A2332="",0,IF(YEAR(A2332)&lt;&gt;Properties!$C$5,0,N(D2332)*IFERROR(INDEX(Lists!$C$1:$C$7,MATCH(C2332,Lists!$A$1:$A$7,0)),0)))</f>
      </c>
      <c r="J2332" s="22">
        <f>IF(A2332="",0,IF(YEAR(A2332)&lt;&gt;Properties!$C$5,0,N(D2332)*IFERROR(INDEX(Lists!$D$1:$D$7,MATCH(C2332,Lists!$A$1:$A$7,0)),0)))</f>
      </c>
    </row>
    <row r="2333" spans="1:10" x14ac:dyDescent="0.25">
      <c r="A2333" s="11"/>
      <c r="B2333" s="19"/>
      <c r="C2333" s="19"/>
      <c r="D2333" s="23"/>
      <c r="E2333" s="19"/>
      <c r="F2333" s="13">
        <f>IF(B2333="","",IFERROR(INDEX(Leases!$B$2:$B$101,MATCH(B2333,Leases!$A$2:$A$101,0)),""))</f>
      </c>
      <c r="G2333" s="16">
        <f>IF(A2333="","",MONTH(A2333))</f>
      </c>
      <c r="H2333" s="22">
        <f>IF(A2333="",0,IF(YEAR(A2333)&lt;&gt;Properties!$C$5,0,N(D2333)*IFERROR(INDEX(Lists!$B$1:$B$7,MATCH(C2333,Lists!$A$1:$A$7,0)),0)))</f>
      </c>
      <c r="I2333" s="22">
        <f>IF(A2333="",0,IF(YEAR(A2333)&lt;&gt;Properties!$C$5,0,N(D2333)*IFERROR(INDEX(Lists!$C$1:$C$7,MATCH(C2333,Lists!$A$1:$A$7,0)),0)))</f>
      </c>
      <c r="J2333" s="22">
        <f>IF(A2333="",0,IF(YEAR(A2333)&lt;&gt;Properties!$C$5,0,N(D2333)*IFERROR(INDEX(Lists!$D$1:$D$7,MATCH(C2333,Lists!$A$1:$A$7,0)),0)))</f>
      </c>
    </row>
    <row r="2334" spans="1:10" x14ac:dyDescent="0.25">
      <c r="A2334" s="11"/>
      <c r="B2334" s="19"/>
      <c r="C2334" s="19"/>
      <c r="D2334" s="23"/>
      <c r="E2334" s="19"/>
      <c r="F2334" s="13">
        <f>IF(B2334="","",IFERROR(INDEX(Leases!$B$2:$B$101,MATCH(B2334,Leases!$A$2:$A$101,0)),""))</f>
      </c>
      <c r="G2334" s="16">
        <f>IF(A2334="","",MONTH(A2334))</f>
      </c>
      <c r="H2334" s="22">
        <f>IF(A2334="",0,IF(YEAR(A2334)&lt;&gt;Properties!$C$5,0,N(D2334)*IFERROR(INDEX(Lists!$B$1:$B$7,MATCH(C2334,Lists!$A$1:$A$7,0)),0)))</f>
      </c>
      <c r="I2334" s="22">
        <f>IF(A2334="",0,IF(YEAR(A2334)&lt;&gt;Properties!$C$5,0,N(D2334)*IFERROR(INDEX(Lists!$C$1:$C$7,MATCH(C2334,Lists!$A$1:$A$7,0)),0)))</f>
      </c>
      <c r="J2334" s="22">
        <f>IF(A2334="",0,IF(YEAR(A2334)&lt;&gt;Properties!$C$5,0,N(D2334)*IFERROR(INDEX(Lists!$D$1:$D$7,MATCH(C2334,Lists!$A$1:$A$7,0)),0)))</f>
      </c>
    </row>
    <row r="2335" spans="1:10" x14ac:dyDescent="0.25">
      <c r="A2335" s="11"/>
      <c r="B2335" s="19"/>
      <c r="C2335" s="19"/>
      <c r="D2335" s="23"/>
      <c r="E2335" s="19"/>
      <c r="F2335" s="13">
        <f>IF(B2335="","",IFERROR(INDEX(Leases!$B$2:$B$101,MATCH(B2335,Leases!$A$2:$A$101,0)),""))</f>
      </c>
      <c r="G2335" s="16">
        <f>IF(A2335="","",MONTH(A2335))</f>
      </c>
      <c r="H2335" s="22">
        <f>IF(A2335="",0,IF(YEAR(A2335)&lt;&gt;Properties!$C$5,0,N(D2335)*IFERROR(INDEX(Lists!$B$1:$B$7,MATCH(C2335,Lists!$A$1:$A$7,0)),0)))</f>
      </c>
      <c r="I2335" s="22">
        <f>IF(A2335="",0,IF(YEAR(A2335)&lt;&gt;Properties!$C$5,0,N(D2335)*IFERROR(INDEX(Lists!$C$1:$C$7,MATCH(C2335,Lists!$A$1:$A$7,0)),0)))</f>
      </c>
      <c r="J2335" s="22">
        <f>IF(A2335="",0,IF(YEAR(A2335)&lt;&gt;Properties!$C$5,0,N(D2335)*IFERROR(INDEX(Lists!$D$1:$D$7,MATCH(C2335,Lists!$A$1:$A$7,0)),0)))</f>
      </c>
    </row>
    <row r="2336" spans="1:10" x14ac:dyDescent="0.25">
      <c r="A2336" s="11"/>
      <c r="B2336" s="19"/>
      <c r="C2336" s="19"/>
      <c r="D2336" s="23"/>
      <c r="E2336" s="19"/>
      <c r="F2336" s="13">
        <f>IF(B2336="","",IFERROR(INDEX(Leases!$B$2:$B$101,MATCH(B2336,Leases!$A$2:$A$101,0)),""))</f>
      </c>
      <c r="G2336" s="16">
        <f>IF(A2336="","",MONTH(A2336))</f>
      </c>
      <c r="H2336" s="22">
        <f>IF(A2336="",0,IF(YEAR(A2336)&lt;&gt;Properties!$C$5,0,N(D2336)*IFERROR(INDEX(Lists!$B$1:$B$7,MATCH(C2336,Lists!$A$1:$A$7,0)),0)))</f>
      </c>
      <c r="I2336" s="22">
        <f>IF(A2336="",0,IF(YEAR(A2336)&lt;&gt;Properties!$C$5,0,N(D2336)*IFERROR(INDEX(Lists!$C$1:$C$7,MATCH(C2336,Lists!$A$1:$A$7,0)),0)))</f>
      </c>
      <c r="J2336" s="22">
        <f>IF(A2336="",0,IF(YEAR(A2336)&lt;&gt;Properties!$C$5,0,N(D2336)*IFERROR(INDEX(Lists!$D$1:$D$7,MATCH(C2336,Lists!$A$1:$A$7,0)),0)))</f>
      </c>
    </row>
    <row r="2337" spans="1:10" x14ac:dyDescent="0.25">
      <c r="A2337" s="11"/>
      <c r="B2337" s="19"/>
      <c r="C2337" s="19"/>
      <c r="D2337" s="23"/>
      <c r="E2337" s="19"/>
      <c r="F2337" s="13">
        <f>IF(B2337="","",IFERROR(INDEX(Leases!$B$2:$B$101,MATCH(B2337,Leases!$A$2:$A$101,0)),""))</f>
      </c>
      <c r="G2337" s="16">
        <f>IF(A2337="","",MONTH(A2337))</f>
      </c>
      <c r="H2337" s="22">
        <f>IF(A2337="",0,IF(YEAR(A2337)&lt;&gt;Properties!$C$5,0,N(D2337)*IFERROR(INDEX(Lists!$B$1:$B$7,MATCH(C2337,Lists!$A$1:$A$7,0)),0)))</f>
      </c>
      <c r="I2337" s="22">
        <f>IF(A2337="",0,IF(YEAR(A2337)&lt;&gt;Properties!$C$5,0,N(D2337)*IFERROR(INDEX(Lists!$C$1:$C$7,MATCH(C2337,Lists!$A$1:$A$7,0)),0)))</f>
      </c>
      <c r="J2337" s="22">
        <f>IF(A2337="",0,IF(YEAR(A2337)&lt;&gt;Properties!$C$5,0,N(D2337)*IFERROR(INDEX(Lists!$D$1:$D$7,MATCH(C2337,Lists!$A$1:$A$7,0)),0)))</f>
      </c>
    </row>
    <row r="2338" spans="1:10" x14ac:dyDescent="0.25">
      <c r="A2338" s="11"/>
      <c r="B2338" s="19"/>
      <c r="C2338" s="19"/>
      <c r="D2338" s="23"/>
      <c r="E2338" s="19"/>
      <c r="F2338" s="13">
        <f>IF(B2338="","",IFERROR(INDEX(Leases!$B$2:$B$101,MATCH(B2338,Leases!$A$2:$A$101,0)),""))</f>
      </c>
      <c r="G2338" s="16">
        <f>IF(A2338="","",MONTH(A2338))</f>
      </c>
      <c r="H2338" s="22">
        <f>IF(A2338="",0,IF(YEAR(A2338)&lt;&gt;Properties!$C$5,0,N(D2338)*IFERROR(INDEX(Lists!$B$1:$B$7,MATCH(C2338,Lists!$A$1:$A$7,0)),0)))</f>
      </c>
      <c r="I2338" s="22">
        <f>IF(A2338="",0,IF(YEAR(A2338)&lt;&gt;Properties!$C$5,0,N(D2338)*IFERROR(INDEX(Lists!$C$1:$C$7,MATCH(C2338,Lists!$A$1:$A$7,0)),0)))</f>
      </c>
      <c r="J2338" s="22">
        <f>IF(A2338="",0,IF(YEAR(A2338)&lt;&gt;Properties!$C$5,0,N(D2338)*IFERROR(INDEX(Lists!$D$1:$D$7,MATCH(C2338,Lists!$A$1:$A$7,0)),0)))</f>
      </c>
    </row>
    <row r="2339" spans="1:10" x14ac:dyDescent="0.25">
      <c r="A2339" s="11"/>
      <c r="B2339" s="19"/>
      <c r="C2339" s="19"/>
      <c r="D2339" s="23"/>
      <c r="E2339" s="19"/>
      <c r="F2339" s="13">
        <f>IF(B2339="","",IFERROR(INDEX(Leases!$B$2:$B$101,MATCH(B2339,Leases!$A$2:$A$101,0)),""))</f>
      </c>
      <c r="G2339" s="16">
        <f>IF(A2339="","",MONTH(A2339))</f>
      </c>
      <c r="H2339" s="22">
        <f>IF(A2339="",0,IF(YEAR(A2339)&lt;&gt;Properties!$C$5,0,N(D2339)*IFERROR(INDEX(Lists!$B$1:$B$7,MATCH(C2339,Lists!$A$1:$A$7,0)),0)))</f>
      </c>
      <c r="I2339" s="22">
        <f>IF(A2339="",0,IF(YEAR(A2339)&lt;&gt;Properties!$C$5,0,N(D2339)*IFERROR(INDEX(Lists!$C$1:$C$7,MATCH(C2339,Lists!$A$1:$A$7,0)),0)))</f>
      </c>
      <c r="J2339" s="22">
        <f>IF(A2339="",0,IF(YEAR(A2339)&lt;&gt;Properties!$C$5,0,N(D2339)*IFERROR(INDEX(Lists!$D$1:$D$7,MATCH(C2339,Lists!$A$1:$A$7,0)),0)))</f>
      </c>
    </row>
    <row r="2340" spans="1:10" x14ac:dyDescent="0.25">
      <c r="A2340" s="11"/>
      <c r="B2340" s="19"/>
      <c r="C2340" s="19"/>
      <c r="D2340" s="23"/>
      <c r="E2340" s="19"/>
      <c r="F2340" s="13">
        <f>IF(B2340="","",IFERROR(INDEX(Leases!$B$2:$B$101,MATCH(B2340,Leases!$A$2:$A$101,0)),""))</f>
      </c>
      <c r="G2340" s="16">
        <f>IF(A2340="","",MONTH(A2340))</f>
      </c>
      <c r="H2340" s="22">
        <f>IF(A2340="",0,IF(YEAR(A2340)&lt;&gt;Properties!$C$5,0,N(D2340)*IFERROR(INDEX(Lists!$B$1:$B$7,MATCH(C2340,Lists!$A$1:$A$7,0)),0)))</f>
      </c>
      <c r="I2340" s="22">
        <f>IF(A2340="",0,IF(YEAR(A2340)&lt;&gt;Properties!$C$5,0,N(D2340)*IFERROR(INDEX(Lists!$C$1:$C$7,MATCH(C2340,Lists!$A$1:$A$7,0)),0)))</f>
      </c>
      <c r="J2340" s="22">
        <f>IF(A2340="",0,IF(YEAR(A2340)&lt;&gt;Properties!$C$5,0,N(D2340)*IFERROR(INDEX(Lists!$D$1:$D$7,MATCH(C2340,Lists!$A$1:$A$7,0)),0)))</f>
      </c>
    </row>
    <row r="2341" spans="1:10" x14ac:dyDescent="0.25">
      <c r="A2341" s="11"/>
      <c r="B2341" s="19"/>
      <c r="C2341" s="19"/>
      <c r="D2341" s="23"/>
      <c r="E2341" s="19"/>
      <c r="F2341" s="13">
        <f>IF(B2341="","",IFERROR(INDEX(Leases!$B$2:$B$101,MATCH(B2341,Leases!$A$2:$A$101,0)),""))</f>
      </c>
      <c r="G2341" s="16">
        <f>IF(A2341="","",MONTH(A2341))</f>
      </c>
      <c r="H2341" s="22">
        <f>IF(A2341="",0,IF(YEAR(A2341)&lt;&gt;Properties!$C$5,0,N(D2341)*IFERROR(INDEX(Lists!$B$1:$B$7,MATCH(C2341,Lists!$A$1:$A$7,0)),0)))</f>
      </c>
      <c r="I2341" s="22">
        <f>IF(A2341="",0,IF(YEAR(A2341)&lt;&gt;Properties!$C$5,0,N(D2341)*IFERROR(INDEX(Lists!$C$1:$C$7,MATCH(C2341,Lists!$A$1:$A$7,0)),0)))</f>
      </c>
      <c r="J2341" s="22">
        <f>IF(A2341="",0,IF(YEAR(A2341)&lt;&gt;Properties!$C$5,0,N(D2341)*IFERROR(INDEX(Lists!$D$1:$D$7,MATCH(C2341,Lists!$A$1:$A$7,0)),0)))</f>
      </c>
    </row>
    <row r="2342" spans="1:10" x14ac:dyDescent="0.25">
      <c r="A2342" s="11"/>
      <c r="B2342" s="19"/>
      <c r="C2342" s="19"/>
      <c r="D2342" s="23"/>
      <c r="E2342" s="19"/>
      <c r="F2342" s="13">
        <f>IF(B2342="","",IFERROR(INDEX(Leases!$B$2:$B$101,MATCH(B2342,Leases!$A$2:$A$101,0)),""))</f>
      </c>
      <c r="G2342" s="16">
        <f>IF(A2342="","",MONTH(A2342))</f>
      </c>
      <c r="H2342" s="22">
        <f>IF(A2342="",0,IF(YEAR(A2342)&lt;&gt;Properties!$C$5,0,N(D2342)*IFERROR(INDEX(Lists!$B$1:$B$7,MATCH(C2342,Lists!$A$1:$A$7,0)),0)))</f>
      </c>
      <c r="I2342" s="22">
        <f>IF(A2342="",0,IF(YEAR(A2342)&lt;&gt;Properties!$C$5,0,N(D2342)*IFERROR(INDEX(Lists!$C$1:$C$7,MATCH(C2342,Lists!$A$1:$A$7,0)),0)))</f>
      </c>
      <c r="J2342" s="22">
        <f>IF(A2342="",0,IF(YEAR(A2342)&lt;&gt;Properties!$C$5,0,N(D2342)*IFERROR(INDEX(Lists!$D$1:$D$7,MATCH(C2342,Lists!$A$1:$A$7,0)),0)))</f>
      </c>
    </row>
    <row r="2343" spans="1:10" x14ac:dyDescent="0.25">
      <c r="A2343" s="11"/>
      <c r="B2343" s="19"/>
      <c r="C2343" s="19"/>
      <c r="D2343" s="23"/>
      <c r="E2343" s="19"/>
      <c r="F2343" s="13">
        <f>IF(B2343="","",IFERROR(INDEX(Leases!$B$2:$B$101,MATCH(B2343,Leases!$A$2:$A$101,0)),""))</f>
      </c>
      <c r="G2343" s="16">
        <f>IF(A2343="","",MONTH(A2343))</f>
      </c>
      <c r="H2343" s="22">
        <f>IF(A2343="",0,IF(YEAR(A2343)&lt;&gt;Properties!$C$5,0,N(D2343)*IFERROR(INDEX(Lists!$B$1:$B$7,MATCH(C2343,Lists!$A$1:$A$7,0)),0)))</f>
      </c>
      <c r="I2343" s="22">
        <f>IF(A2343="",0,IF(YEAR(A2343)&lt;&gt;Properties!$C$5,0,N(D2343)*IFERROR(INDEX(Lists!$C$1:$C$7,MATCH(C2343,Lists!$A$1:$A$7,0)),0)))</f>
      </c>
      <c r="J2343" s="22">
        <f>IF(A2343="",0,IF(YEAR(A2343)&lt;&gt;Properties!$C$5,0,N(D2343)*IFERROR(INDEX(Lists!$D$1:$D$7,MATCH(C2343,Lists!$A$1:$A$7,0)),0)))</f>
      </c>
    </row>
    <row r="2344" spans="1:10" x14ac:dyDescent="0.25">
      <c r="A2344" s="11"/>
      <c r="B2344" s="19"/>
      <c r="C2344" s="19"/>
      <c r="D2344" s="23"/>
      <c r="E2344" s="19"/>
      <c r="F2344" s="13">
        <f>IF(B2344="","",IFERROR(INDEX(Leases!$B$2:$B$101,MATCH(B2344,Leases!$A$2:$A$101,0)),""))</f>
      </c>
      <c r="G2344" s="16">
        <f>IF(A2344="","",MONTH(A2344))</f>
      </c>
      <c r="H2344" s="22">
        <f>IF(A2344="",0,IF(YEAR(A2344)&lt;&gt;Properties!$C$5,0,N(D2344)*IFERROR(INDEX(Lists!$B$1:$B$7,MATCH(C2344,Lists!$A$1:$A$7,0)),0)))</f>
      </c>
      <c r="I2344" s="22">
        <f>IF(A2344="",0,IF(YEAR(A2344)&lt;&gt;Properties!$C$5,0,N(D2344)*IFERROR(INDEX(Lists!$C$1:$C$7,MATCH(C2344,Lists!$A$1:$A$7,0)),0)))</f>
      </c>
      <c r="J2344" s="22">
        <f>IF(A2344="",0,IF(YEAR(A2344)&lt;&gt;Properties!$C$5,0,N(D2344)*IFERROR(INDEX(Lists!$D$1:$D$7,MATCH(C2344,Lists!$A$1:$A$7,0)),0)))</f>
      </c>
    </row>
    <row r="2345" spans="1:10" x14ac:dyDescent="0.25">
      <c r="A2345" s="11"/>
      <c r="B2345" s="19"/>
      <c r="C2345" s="19"/>
      <c r="D2345" s="23"/>
      <c r="E2345" s="19"/>
      <c r="F2345" s="13">
        <f>IF(B2345="","",IFERROR(INDEX(Leases!$B$2:$B$101,MATCH(B2345,Leases!$A$2:$A$101,0)),""))</f>
      </c>
      <c r="G2345" s="16">
        <f>IF(A2345="","",MONTH(A2345))</f>
      </c>
      <c r="H2345" s="22">
        <f>IF(A2345="",0,IF(YEAR(A2345)&lt;&gt;Properties!$C$5,0,N(D2345)*IFERROR(INDEX(Lists!$B$1:$B$7,MATCH(C2345,Lists!$A$1:$A$7,0)),0)))</f>
      </c>
      <c r="I2345" s="22">
        <f>IF(A2345="",0,IF(YEAR(A2345)&lt;&gt;Properties!$C$5,0,N(D2345)*IFERROR(INDEX(Lists!$C$1:$C$7,MATCH(C2345,Lists!$A$1:$A$7,0)),0)))</f>
      </c>
      <c r="J2345" s="22">
        <f>IF(A2345="",0,IF(YEAR(A2345)&lt;&gt;Properties!$C$5,0,N(D2345)*IFERROR(INDEX(Lists!$D$1:$D$7,MATCH(C2345,Lists!$A$1:$A$7,0)),0)))</f>
      </c>
    </row>
    <row r="2346" spans="1:10" x14ac:dyDescent="0.25">
      <c r="A2346" s="11"/>
      <c r="B2346" s="19"/>
      <c r="C2346" s="19"/>
      <c r="D2346" s="23"/>
      <c r="E2346" s="19"/>
      <c r="F2346" s="13">
        <f>IF(B2346="","",IFERROR(INDEX(Leases!$B$2:$B$101,MATCH(B2346,Leases!$A$2:$A$101,0)),""))</f>
      </c>
      <c r="G2346" s="16">
        <f>IF(A2346="","",MONTH(A2346))</f>
      </c>
      <c r="H2346" s="22">
        <f>IF(A2346="",0,IF(YEAR(A2346)&lt;&gt;Properties!$C$5,0,N(D2346)*IFERROR(INDEX(Lists!$B$1:$B$7,MATCH(C2346,Lists!$A$1:$A$7,0)),0)))</f>
      </c>
      <c r="I2346" s="22">
        <f>IF(A2346="",0,IF(YEAR(A2346)&lt;&gt;Properties!$C$5,0,N(D2346)*IFERROR(INDEX(Lists!$C$1:$C$7,MATCH(C2346,Lists!$A$1:$A$7,0)),0)))</f>
      </c>
      <c r="J2346" s="22">
        <f>IF(A2346="",0,IF(YEAR(A2346)&lt;&gt;Properties!$C$5,0,N(D2346)*IFERROR(INDEX(Lists!$D$1:$D$7,MATCH(C2346,Lists!$A$1:$A$7,0)),0)))</f>
      </c>
    </row>
    <row r="2347" spans="1:10" x14ac:dyDescent="0.25">
      <c r="A2347" s="11"/>
      <c r="B2347" s="19"/>
      <c r="C2347" s="19"/>
      <c r="D2347" s="23"/>
      <c r="E2347" s="19"/>
      <c r="F2347" s="13">
        <f>IF(B2347="","",IFERROR(INDEX(Leases!$B$2:$B$101,MATCH(B2347,Leases!$A$2:$A$101,0)),""))</f>
      </c>
      <c r="G2347" s="16">
        <f>IF(A2347="","",MONTH(A2347))</f>
      </c>
      <c r="H2347" s="22">
        <f>IF(A2347="",0,IF(YEAR(A2347)&lt;&gt;Properties!$C$5,0,N(D2347)*IFERROR(INDEX(Lists!$B$1:$B$7,MATCH(C2347,Lists!$A$1:$A$7,0)),0)))</f>
      </c>
      <c r="I2347" s="22">
        <f>IF(A2347="",0,IF(YEAR(A2347)&lt;&gt;Properties!$C$5,0,N(D2347)*IFERROR(INDEX(Lists!$C$1:$C$7,MATCH(C2347,Lists!$A$1:$A$7,0)),0)))</f>
      </c>
      <c r="J2347" s="22">
        <f>IF(A2347="",0,IF(YEAR(A2347)&lt;&gt;Properties!$C$5,0,N(D2347)*IFERROR(INDEX(Lists!$D$1:$D$7,MATCH(C2347,Lists!$A$1:$A$7,0)),0)))</f>
      </c>
    </row>
    <row r="2348" spans="1:10" x14ac:dyDescent="0.25">
      <c r="A2348" s="11"/>
      <c r="B2348" s="19"/>
      <c r="C2348" s="19"/>
      <c r="D2348" s="23"/>
      <c r="E2348" s="19"/>
      <c r="F2348" s="13">
        <f>IF(B2348="","",IFERROR(INDEX(Leases!$B$2:$B$101,MATCH(B2348,Leases!$A$2:$A$101,0)),""))</f>
      </c>
      <c r="G2348" s="16">
        <f>IF(A2348="","",MONTH(A2348))</f>
      </c>
      <c r="H2348" s="22">
        <f>IF(A2348="",0,IF(YEAR(A2348)&lt;&gt;Properties!$C$5,0,N(D2348)*IFERROR(INDEX(Lists!$B$1:$B$7,MATCH(C2348,Lists!$A$1:$A$7,0)),0)))</f>
      </c>
      <c r="I2348" s="22">
        <f>IF(A2348="",0,IF(YEAR(A2348)&lt;&gt;Properties!$C$5,0,N(D2348)*IFERROR(INDEX(Lists!$C$1:$C$7,MATCH(C2348,Lists!$A$1:$A$7,0)),0)))</f>
      </c>
      <c r="J2348" s="22">
        <f>IF(A2348="",0,IF(YEAR(A2348)&lt;&gt;Properties!$C$5,0,N(D2348)*IFERROR(INDEX(Lists!$D$1:$D$7,MATCH(C2348,Lists!$A$1:$A$7,0)),0)))</f>
      </c>
    </row>
    <row r="2349" spans="1:10" x14ac:dyDescent="0.25">
      <c r="A2349" s="11"/>
      <c r="B2349" s="19"/>
      <c r="C2349" s="19"/>
      <c r="D2349" s="23"/>
      <c r="E2349" s="19"/>
      <c r="F2349" s="13">
        <f>IF(B2349="","",IFERROR(INDEX(Leases!$B$2:$B$101,MATCH(B2349,Leases!$A$2:$A$101,0)),""))</f>
      </c>
      <c r="G2349" s="16">
        <f>IF(A2349="","",MONTH(A2349))</f>
      </c>
      <c r="H2349" s="22">
        <f>IF(A2349="",0,IF(YEAR(A2349)&lt;&gt;Properties!$C$5,0,N(D2349)*IFERROR(INDEX(Lists!$B$1:$B$7,MATCH(C2349,Lists!$A$1:$A$7,0)),0)))</f>
      </c>
      <c r="I2349" s="22">
        <f>IF(A2349="",0,IF(YEAR(A2349)&lt;&gt;Properties!$C$5,0,N(D2349)*IFERROR(INDEX(Lists!$C$1:$C$7,MATCH(C2349,Lists!$A$1:$A$7,0)),0)))</f>
      </c>
      <c r="J2349" s="22">
        <f>IF(A2349="",0,IF(YEAR(A2349)&lt;&gt;Properties!$C$5,0,N(D2349)*IFERROR(INDEX(Lists!$D$1:$D$7,MATCH(C2349,Lists!$A$1:$A$7,0)),0)))</f>
      </c>
    </row>
    <row r="2350" spans="1:10" x14ac:dyDescent="0.25">
      <c r="A2350" s="11"/>
      <c r="B2350" s="19"/>
      <c r="C2350" s="19"/>
      <c r="D2350" s="23"/>
      <c r="E2350" s="19"/>
      <c r="F2350" s="13">
        <f>IF(B2350="","",IFERROR(INDEX(Leases!$B$2:$B$101,MATCH(B2350,Leases!$A$2:$A$101,0)),""))</f>
      </c>
      <c r="G2350" s="16">
        <f>IF(A2350="","",MONTH(A2350))</f>
      </c>
      <c r="H2350" s="22">
        <f>IF(A2350="",0,IF(YEAR(A2350)&lt;&gt;Properties!$C$5,0,N(D2350)*IFERROR(INDEX(Lists!$B$1:$B$7,MATCH(C2350,Lists!$A$1:$A$7,0)),0)))</f>
      </c>
      <c r="I2350" s="22">
        <f>IF(A2350="",0,IF(YEAR(A2350)&lt;&gt;Properties!$C$5,0,N(D2350)*IFERROR(INDEX(Lists!$C$1:$C$7,MATCH(C2350,Lists!$A$1:$A$7,0)),0)))</f>
      </c>
      <c r="J2350" s="22">
        <f>IF(A2350="",0,IF(YEAR(A2350)&lt;&gt;Properties!$C$5,0,N(D2350)*IFERROR(INDEX(Lists!$D$1:$D$7,MATCH(C2350,Lists!$A$1:$A$7,0)),0)))</f>
      </c>
    </row>
    <row r="2351" spans="1:10" x14ac:dyDescent="0.25">
      <c r="A2351" s="11"/>
      <c r="B2351" s="19"/>
      <c r="C2351" s="19"/>
      <c r="D2351" s="23"/>
      <c r="E2351" s="19"/>
      <c r="F2351" s="13">
        <f>IF(B2351="","",IFERROR(INDEX(Leases!$B$2:$B$101,MATCH(B2351,Leases!$A$2:$A$101,0)),""))</f>
      </c>
      <c r="G2351" s="16">
        <f>IF(A2351="","",MONTH(A2351))</f>
      </c>
      <c r="H2351" s="22">
        <f>IF(A2351="",0,IF(YEAR(A2351)&lt;&gt;Properties!$C$5,0,N(D2351)*IFERROR(INDEX(Lists!$B$1:$B$7,MATCH(C2351,Lists!$A$1:$A$7,0)),0)))</f>
      </c>
      <c r="I2351" s="22">
        <f>IF(A2351="",0,IF(YEAR(A2351)&lt;&gt;Properties!$C$5,0,N(D2351)*IFERROR(INDEX(Lists!$C$1:$C$7,MATCH(C2351,Lists!$A$1:$A$7,0)),0)))</f>
      </c>
      <c r="J2351" s="22">
        <f>IF(A2351="",0,IF(YEAR(A2351)&lt;&gt;Properties!$C$5,0,N(D2351)*IFERROR(INDEX(Lists!$D$1:$D$7,MATCH(C2351,Lists!$A$1:$A$7,0)),0)))</f>
      </c>
    </row>
    <row r="2352" spans="1:10" x14ac:dyDescent="0.25">
      <c r="A2352" s="11"/>
      <c r="B2352" s="19"/>
      <c r="C2352" s="19"/>
      <c r="D2352" s="23"/>
      <c r="E2352" s="19"/>
      <c r="F2352" s="13">
        <f>IF(B2352="","",IFERROR(INDEX(Leases!$B$2:$B$101,MATCH(B2352,Leases!$A$2:$A$101,0)),""))</f>
      </c>
      <c r="G2352" s="16">
        <f>IF(A2352="","",MONTH(A2352))</f>
      </c>
      <c r="H2352" s="22">
        <f>IF(A2352="",0,IF(YEAR(A2352)&lt;&gt;Properties!$C$5,0,N(D2352)*IFERROR(INDEX(Lists!$B$1:$B$7,MATCH(C2352,Lists!$A$1:$A$7,0)),0)))</f>
      </c>
      <c r="I2352" s="22">
        <f>IF(A2352="",0,IF(YEAR(A2352)&lt;&gt;Properties!$C$5,0,N(D2352)*IFERROR(INDEX(Lists!$C$1:$C$7,MATCH(C2352,Lists!$A$1:$A$7,0)),0)))</f>
      </c>
      <c r="J2352" s="22">
        <f>IF(A2352="",0,IF(YEAR(A2352)&lt;&gt;Properties!$C$5,0,N(D2352)*IFERROR(INDEX(Lists!$D$1:$D$7,MATCH(C2352,Lists!$A$1:$A$7,0)),0)))</f>
      </c>
    </row>
    <row r="2353" spans="1:10" x14ac:dyDescent="0.25">
      <c r="A2353" s="11"/>
      <c r="B2353" s="19"/>
      <c r="C2353" s="19"/>
      <c r="D2353" s="23"/>
      <c r="E2353" s="19"/>
      <c r="F2353" s="13">
        <f>IF(B2353="","",IFERROR(INDEX(Leases!$B$2:$B$101,MATCH(B2353,Leases!$A$2:$A$101,0)),""))</f>
      </c>
      <c r="G2353" s="16">
        <f>IF(A2353="","",MONTH(A2353))</f>
      </c>
      <c r="H2353" s="22">
        <f>IF(A2353="",0,IF(YEAR(A2353)&lt;&gt;Properties!$C$5,0,N(D2353)*IFERROR(INDEX(Lists!$B$1:$B$7,MATCH(C2353,Lists!$A$1:$A$7,0)),0)))</f>
      </c>
      <c r="I2353" s="22">
        <f>IF(A2353="",0,IF(YEAR(A2353)&lt;&gt;Properties!$C$5,0,N(D2353)*IFERROR(INDEX(Lists!$C$1:$C$7,MATCH(C2353,Lists!$A$1:$A$7,0)),0)))</f>
      </c>
      <c r="J2353" s="22">
        <f>IF(A2353="",0,IF(YEAR(A2353)&lt;&gt;Properties!$C$5,0,N(D2353)*IFERROR(INDEX(Lists!$D$1:$D$7,MATCH(C2353,Lists!$A$1:$A$7,0)),0)))</f>
      </c>
    </row>
    <row r="2354" spans="1:10" x14ac:dyDescent="0.25">
      <c r="A2354" s="11"/>
      <c r="B2354" s="19"/>
      <c r="C2354" s="19"/>
      <c r="D2354" s="23"/>
      <c r="E2354" s="19"/>
      <c r="F2354" s="13">
        <f>IF(B2354="","",IFERROR(INDEX(Leases!$B$2:$B$101,MATCH(B2354,Leases!$A$2:$A$101,0)),""))</f>
      </c>
      <c r="G2354" s="16">
        <f>IF(A2354="","",MONTH(A2354))</f>
      </c>
      <c r="H2354" s="22">
        <f>IF(A2354="",0,IF(YEAR(A2354)&lt;&gt;Properties!$C$5,0,N(D2354)*IFERROR(INDEX(Lists!$B$1:$B$7,MATCH(C2354,Lists!$A$1:$A$7,0)),0)))</f>
      </c>
      <c r="I2354" s="22">
        <f>IF(A2354="",0,IF(YEAR(A2354)&lt;&gt;Properties!$C$5,0,N(D2354)*IFERROR(INDEX(Lists!$C$1:$C$7,MATCH(C2354,Lists!$A$1:$A$7,0)),0)))</f>
      </c>
      <c r="J2354" s="22">
        <f>IF(A2354="",0,IF(YEAR(A2354)&lt;&gt;Properties!$C$5,0,N(D2354)*IFERROR(INDEX(Lists!$D$1:$D$7,MATCH(C2354,Lists!$A$1:$A$7,0)),0)))</f>
      </c>
    </row>
    <row r="2355" spans="1:10" x14ac:dyDescent="0.25">
      <c r="A2355" s="11"/>
      <c r="B2355" s="19"/>
      <c r="C2355" s="19"/>
      <c r="D2355" s="23"/>
      <c r="E2355" s="19"/>
      <c r="F2355" s="13">
        <f>IF(B2355="","",IFERROR(INDEX(Leases!$B$2:$B$101,MATCH(B2355,Leases!$A$2:$A$101,0)),""))</f>
      </c>
      <c r="G2355" s="16">
        <f>IF(A2355="","",MONTH(A2355))</f>
      </c>
      <c r="H2355" s="22">
        <f>IF(A2355="",0,IF(YEAR(A2355)&lt;&gt;Properties!$C$5,0,N(D2355)*IFERROR(INDEX(Lists!$B$1:$B$7,MATCH(C2355,Lists!$A$1:$A$7,0)),0)))</f>
      </c>
      <c r="I2355" s="22">
        <f>IF(A2355="",0,IF(YEAR(A2355)&lt;&gt;Properties!$C$5,0,N(D2355)*IFERROR(INDEX(Lists!$C$1:$C$7,MATCH(C2355,Lists!$A$1:$A$7,0)),0)))</f>
      </c>
      <c r="J2355" s="22">
        <f>IF(A2355="",0,IF(YEAR(A2355)&lt;&gt;Properties!$C$5,0,N(D2355)*IFERROR(INDEX(Lists!$D$1:$D$7,MATCH(C2355,Lists!$A$1:$A$7,0)),0)))</f>
      </c>
    </row>
    <row r="2356" spans="1:10" x14ac:dyDescent="0.25">
      <c r="A2356" s="11"/>
      <c r="B2356" s="19"/>
      <c r="C2356" s="19"/>
      <c r="D2356" s="23"/>
      <c r="E2356" s="19"/>
      <c r="F2356" s="13">
        <f>IF(B2356="","",IFERROR(INDEX(Leases!$B$2:$B$101,MATCH(B2356,Leases!$A$2:$A$101,0)),""))</f>
      </c>
      <c r="G2356" s="16">
        <f>IF(A2356="","",MONTH(A2356))</f>
      </c>
      <c r="H2356" s="22">
        <f>IF(A2356="",0,IF(YEAR(A2356)&lt;&gt;Properties!$C$5,0,N(D2356)*IFERROR(INDEX(Lists!$B$1:$B$7,MATCH(C2356,Lists!$A$1:$A$7,0)),0)))</f>
      </c>
      <c r="I2356" s="22">
        <f>IF(A2356="",0,IF(YEAR(A2356)&lt;&gt;Properties!$C$5,0,N(D2356)*IFERROR(INDEX(Lists!$C$1:$C$7,MATCH(C2356,Lists!$A$1:$A$7,0)),0)))</f>
      </c>
      <c r="J2356" s="22">
        <f>IF(A2356="",0,IF(YEAR(A2356)&lt;&gt;Properties!$C$5,0,N(D2356)*IFERROR(INDEX(Lists!$D$1:$D$7,MATCH(C2356,Lists!$A$1:$A$7,0)),0)))</f>
      </c>
    </row>
    <row r="2357" spans="1:10" x14ac:dyDescent="0.25">
      <c r="A2357" s="11"/>
      <c r="B2357" s="19"/>
      <c r="C2357" s="19"/>
      <c r="D2357" s="23"/>
      <c r="E2357" s="19"/>
      <c r="F2357" s="13">
        <f>IF(B2357="","",IFERROR(INDEX(Leases!$B$2:$B$101,MATCH(B2357,Leases!$A$2:$A$101,0)),""))</f>
      </c>
      <c r="G2357" s="16">
        <f>IF(A2357="","",MONTH(A2357))</f>
      </c>
      <c r="H2357" s="22">
        <f>IF(A2357="",0,IF(YEAR(A2357)&lt;&gt;Properties!$C$5,0,N(D2357)*IFERROR(INDEX(Lists!$B$1:$B$7,MATCH(C2357,Lists!$A$1:$A$7,0)),0)))</f>
      </c>
      <c r="I2357" s="22">
        <f>IF(A2357="",0,IF(YEAR(A2357)&lt;&gt;Properties!$C$5,0,N(D2357)*IFERROR(INDEX(Lists!$C$1:$C$7,MATCH(C2357,Lists!$A$1:$A$7,0)),0)))</f>
      </c>
      <c r="J2357" s="22">
        <f>IF(A2357="",0,IF(YEAR(A2357)&lt;&gt;Properties!$C$5,0,N(D2357)*IFERROR(INDEX(Lists!$D$1:$D$7,MATCH(C2357,Lists!$A$1:$A$7,0)),0)))</f>
      </c>
    </row>
    <row r="2358" spans="1:10" x14ac:dyDescent="0.25">
      <c r="A2358" s="11"/>
      <c r="B2358" s="19"/>
      <c r="C2358" s="19"/>
      <c r="D2358" s="23"/>
      <c r="E2358" s="19"/>
      <c r="F2358" s="13">
        <f>IF(B2358="","",IFERROR(INDEX(Leases!$B$2:$B$101,MATCH(B2358,Leases!$A$2:$A$101,0)),""))</f>
      </c>
      <c r="G2358" s="16">
        <f>IF(A2358="","",MONTH(A2358))</f>
      </c>
      <c r="H2358" s="22">
        <f>IF(A2358="",0,IF(YEAR(A2358)&lt;&gt;Properties!$C$5,0,N(D2358)*IFERROR(INDEX(Lists!$B$1:$B$7,MATCH(C2358,Lists!$A$1:$A$7,0)),0)))</f>
      </c>
      <c r="I2358" s="22">
        <f>IF(A2358="",0,IF(YEAR(A2358)&lt;&gt;Properties!$C$5,0,N(D2358)*IFERROR(INDEX(Lists!$C$1:$C$7,MATCH(C2358,Lists!$A$1:$A$7,0)),0)))</f>
      </c>
      <c r="J2358" s="22">
        <f>IF(A2358="",0,IF(YEAR(A2358)&lt;&gt;Properties!$C$5,0,N(D2358)*IFERROR(INDEX(Lists!$D$1:$D$7,MATCH(C2358,Lists!$A$1:$A$7,0)),0)))</f>
      </c>
    </row>
    <row r="2359" spans="1:10" x14ac:dyDescent="0.25">
      <c r="A2359" s="11"/>
      <c r="B2359" s="19"/>
      <c r="C2359" s="19"/>
      <c r="D2359" s="23"/>
      <c r="E2359" s="19"/>
      <c r="F2359" s="13">
        <f>IF(B2359="","",IFERROR(INDEX(Leases!$B$2:$B$101,MATCH(B2359,Leases!$A$2:$A$101,0)),""))</f>
      </c>
      <c r="G2359" s="16">
        <f>IF(A2359="","",MONTH(A2359))</f>
      </c>
      <c r="H2359" s="22">
        <f>IF(A2359="",0,IF(YEAR(A2359)&lt;&gt;Properties!$C$5,0,N(D2359)*IFERROR(INDEX(Lists!$B$1:$B$7,MATCH(C2359,Lists!$A$1:$A$7,0)),0)))</f>
      </c>
      <c r="I2359" s="22">
        <f>IF(A2359="",0,IF(YEAR(A2359)&lt;&gt;Properties!$C$5,0,N(D2359)*IFERROR(INDEX(Lists!$C$1:$C$7,MATCH(C2359,Lists!$A$1:$A$7,0)),0)))</f>
      </c>
      <c r="J2359" s="22">
        <f>IF(A2359="",0,IF(YEAR(A2359)&lt;&gt;Properties!$C$5,0,N(D2359)*IFERROR(INDEX(Lists!$D$1:$D$7,MATCH(C2359,Lists!$A$1:$A$7,0)),0)))</f>
      </c>
    </row>
    <row r="2360" spans="1:10" x14ac:dyDescent="0.25">
      <c r="A2360" s="11"/>
      <c r="B2360" s="19"/>
      <c r="C2360" s="19"/>
      <c r="D2360" s="23"/>
      <c r="E2360" s="19"/>
      <c r="F2360" s="13">
        <f>IF(B2360="","",IFERROR(INDEX(Leases!$B$2:$B$101,MATCH(B2360,Leases!$A$2:$A$101,0)),""))</f>
      </c>
      <c r="G2360" s="16">
        <f>IF(A2360="","",MONTH(A2360))</f>
      </c>
      <c r="H2360" s="22">
        <f>IF(A2360="",0,IF(YEAR(A2360)&lt;&gt;Properties!$C$5,0,N(D2360)*IFERROR(INDEX(Lists!$B$1:$B$7,MATCH(C2360,Lists!$A$1:$A$7,0)),0)))</f>
      </c>
      <c r="I2360" s="22">
        <f>IF(A2360="",0,IF(YEAR(A2360)&lt;&gt;Properties!$C$5,0,N(D2360)*IFERROR(INDEX(Lists!$C$1:$C$7,MATCH(C2360,Lists!$A$1:$A$7,0)),0)))</f>
      </c>
      <c r="J2360" s="22">
        <f>IF(A2360="",0,IF(YEAR(A2360)&lt;&gt;Properties!$C$5,0,N(D2360)*IFERROR(INDEX(Lists!$D$1:$D$7,MATCH(C2360,Lists!$A$1:$A$7,0)),0)))</f>
      </c>
    </row>
    <row r="2361" spans="1:10" x14ac:dyDescent="0.25">
      <c r="A2361" s="11"/>
      <c r="B2361" s="19"/>
      <c r="C2361" s="19"/>
      <c r="D2361" s="23"/>
      <c r="E2361" s="19"/>
      <c r="F2361" s="13">
        <f>IF(B2361="","",IFERROR(INDEX(Leases!$B$2:$B$101,MATCH(B2361,Leases!$A$2:$A$101,0)),""))</f>
      </c>
      <c r="G2361" s="16">
        <f>IF(A2361="","",MONTH(A2361))</f>
      </c>
      <c r="H2361" s="22">
        <f>IF(A2361="",0,IF(YEAR(A2361)&lt;&gt;Properties!$C$5,0,N(D2361)*IFERROR(INDEX(Lists!$B$1:$B$7,MATCH(C2361,Lists!$A$1:$A$7,0)),0)))</f>
      </c>
      <c r="I2361" s="22">
        <f>IF(A2361="",0,IF(YEAR(A2361)&lt;&gt;Properties!$C$5,0,N(D2361)*IFERROR(INDEX(Lists!$C$1:$C$7,MATCH(C2361,Lists!$A$1:$A$7,0)),0)))</f>
      </c>
      <c r="J2361" s="22">
        <f>IF(A2361="",0,IF(YEAR(A2361)&lt;&gt;Properties!$C$5,0,N(D2361)*IFERROR(INDEX(Lists!$D$1:$D$7,MATCH(C2361,Lists!$A$1:$A$7,0)),0)))</f>
      </c>
    </row>
    <row r="2362" spans="1:10" x14ac:dyDescent="0.25">
      <c r="A2362" s="11"/>
      <c r="B2362" s="19"/>
      <c r="C2362" s="19"/>
      <c r="D2362" s="23"/>
      <c r="E2362" s="19"/>
      <c r="F2362" s="13">
        <f>IF(B2362="","",IFERROR(INDEX(Leases!$B$2:$B$101,MATCH(B2362,Leases!$A$2:$A$101,0)),""))</f>
      </c>
      <c r="G2362" s="16">
        <f>IF(A2362="","",MONTH(A2362))</f>
      </c>
      <c r="H2362" s="22">
        <f>IF(A2362="",0,IF(YEAR(A2362)&lt;&gt;Properties!$C$5,0,N(D2362)*IFERROR(INDEX(Lists!$B$1:$B$7,MATCH(C2362,Lists!$A$1:$A$7,0)),0)))</f>
      </c>
      <c r="I2362" s="22">
        <f>IF(A2362="",0,IF(YEAR(A2362)&lt;&gt;Properties!$C$5,0,N(D2362)*IFERROR(INDEX(Lists!$C$1:$C$7,MATCH(C2362,Lists!$A$1:$A$7,0)),0)))</f>
      </c>
      <c r="J2362" s="22">
        <f>IF(A2362="",0,IF(YEAR(A2362)&lt;&gt;Properties!$C$5,0,N(D2362)*IFERROR(INDEX(Lists!$D$1:$D$7,MATCH(C2362,Lists!$A$1:$A$7,0)),0)))</f>
      </c>
    </row>
    <row r="2363" spans="1:10" x14ac:dyDescent="0.25">
      <c r="A2363" s="11"/>
      <c r="B2363" s="19"/>
      <c r="C2363" s="19"/>
      <c r="D2363" s="23"/>
      <c r="E2363" s="19"/>
      <c r="F2363" s="13">
        <f>IF(B2363="","",IFERROR(INDEX(Leases!$B$2:$B$101,MATCH(B2363,Leases!$A$2:$A$101,0)),""))</f>
      </c>
      <c r="G2363" s="16">
        <f>IF(A2363="","",MONTH(A2363))</f>
      </c>
      <c r="H2363" s="22">
        <f>IF(A2363="",0,IF(YEAR(A2363)&lt;&gt;Properties!$C$5,0,N(D2363)*IFERROR(INDEX(Lists!$B$1:$B$7,MATCH(C2363,Lists!$A$1:$A$7,0)),0)))</f>
      </c>
      <c r="I2363" s="22">
        <f>IF(A2363="",0,IF(YEAR(A2363)&lt;&gt;Properties!$C$5,0,N(D2363)*IFERROR(INDEX(Lists!$C$1:$C$7,MATCH(C2363,Lists!$A$1:$A$7,0)),0)))</f>
      </c>
      <c r="J2363" s="22">
        <f>IF(A2363="",0,IF(YEAR(A2363)&lt;&gt;Properties!$C$5,0,N(D2363)*IFERROR(INDEX(Lists!$D$1:$D$7,MATCH(C2363,Lists!$A$1:$A$7,0)),0)))</f>
      </c>
    </row>
    <row r="2364" spans="1:10" x14ac:dyDescent="0.25">
      <c r="A2364" s="11"/>
      <c r="B2364" s="19"/>
      <c r="C2364" s="19"/>
      <c r="D2364" s="23"/>
      <c r="E2364" s="19"/>
      <c r="F2364" s="13">
        <f>IF(B2364="","",IFERROR(INDEX(Leases!$B$2:$B$101,MATCH(B2364,Leases!$A$2:$A$101,0)),""))</f>
      </c>
      <c r="G2364" s="16">
        <f>IF(A2364="","",MONTH(A2364))</f>
      </c>
      <c r="H2364" s="22">
        <f>IF(A2364="",0,IF(YEAR(A2364)&lt;&gt;Properties!$C$5,0,N(D2364)*IFERROR(INDEX(Lists!$B$1:$B$7,MATCH(C2364,Lists!$A$1:$A$7,0)),0)))</f>
      </c>
      <c r="I2364" s="22">
        <f>IF(A2364="",0,IF(YEAR(A2364)&lt;&gt;Properties!$C$5,0,N(D2364)*IFERROR(INDEX(Lists!$C$1:$C$7,MATCH(C2364,Lists!$A$1:$A$7,0)),0)))</f>
      </c>
      <c r="J2364" s="22">
        <f>IF(A2364="",0,IF(YEAR(A2364)&lt;&gt;Properties!$C$5,0,N(D2364)*IFERROR(INDEX(Lists!$D$1:$D$7,MATCH(C2364,Lists!$A$1:$A$7,0)),0)))</f>
      </c>
    </row>
    <row r="2365" spans="1:10" x14ac:dyDescent="0.25">
      <c r="A2365" s="11"/>
      <c r="B2365" s="19"/>
      <c r="C2365" s="19"/>
      <c r="D2365" s="23"/>
      <c r="E2365" s="19"/>
      <c r="F2365" s="13">
        <f>IF(B2365="","",IFERROR(INDEX(Leases!$B$2:$B$101,MATCH(B2365,Leases!$A$2:$A$101,0)),""))</f>
      </c>
      <c r="G2365" s="16">
        <f>IF(A2365="","",MONTH(A2365))</f>
      </c>
      <c r="H2365" s="22">
        <f>IF(A2365="",0,IF(YEAR(A2365)&lt;&gt;Properties!$C$5,0,N(D2365)*IFERROR(INDEX(Lists!$B$1:$B$7,MATCH(C2365,Lists!$A$1:$A$7,0)),0)))</f>
      </c>
      <c r="I2365" s="22">
        <f>IF(A2365="",0,IF(YEAR(A2365)&lt;&gt;Properties!$C$5,0,N(D2365)*IFERROR(INDEX(Lists!$C$1:$C$7,MATCH(C2365,Lists!$A$1:$A$7,0)),0)))</f>
      </c>
      <c r="J2365" s="22">
        <f>IF(A2365="",0,IF(YEAR(A2365)&lt;&gt;Properties!$C$5,0,N(D2365)*IFERROR(INDEX(Lists!$D$1:$D$7,MATCH(C2365,Lists!$A$1:$A$7,0)),0)))</f>
      </c>
    </row>
    <row r="2366" spans="1:10" x14ac:dyDescent="0.25">
      <c r="A2366" s="11"/>
      <c r="B2366" s="19"/>
      <c r="C2366" s="19"/>
      <c r="D2366" s="23"/>
      <c r="E2366" s="19"/>
      <c r="F2366" s="13">
        <f>IF(B2366="","",IFERROR(INDEX(Leases!$B$2:$B$101,MATCH(B2366,Leases!$A$2:$A$101,0)),""))</f>
      </c>
      <c r="G2366" s="16">
        <f>IF(A2366="","",MONTH(A2366))</f>
      </c>
      <c r="H2366" s="22">
        <f>IF(A2366="",0,IF(YEAR(A2366)&lt;&gt;Properties!$C$5,0,N(D2366)*IFERROR(INDEX(Lists!$B$1:$B$7,MATCH(C2366,Lists!$A$1:$A$7,0)),0)))</f>
      </c>
      <c r="I2366" s="22">
        <f>IF(A2366="",0,IF(YEAR(A2366)&lt;&gt;Properties!$C$5,0,N(D2366)*IFERROR(INDEX(Lists!$C$1:$C$7,MATCH(C2366,Lists!$A$1:$A$7,0)),0)))</f>
      </c>
      <c r="J2366" s="22">
        <f>IF(A2366="",0,IF(YEAR(A2366)&lt;&gt;Properties!$C$5,0,N(D2366)*IFERROR(INDEX(Lists!$D$1:$D$7,MATCH(C2366,Lists!$A$1:$A$7,0)),0)))</f>
      </c>
    </row>
    <row r="2367" spans="1:10" x14ac:dyDescent="0.25">
      <c r="A2367" s="11"/>
      <c r="B2367" s="19"/>
      <c r="C2367" s="19"/>
      <c r="D2367" s="23"/>
      <c r="E2367" s="19"/>
      <c r="F2367" s="13">
        <f>IF(B2367="","",IFERROR(INDEX(Leases!$B$2:$B$101,MATCH(B2367,Leases!$A$2:$A$101,0)),""))</f>
      </c>
      <c r="G2367" s="16">
        <f>IF(A2367="","",MONTH(A2367))</f>
      </c>
      <c r="H2367" s="22">
        <f>IF(A2367="",0,IF(YEAR(A2367)&lt;&gt;Properties!$C$5,0,N(D2367)*IFERROR(INDEX(Lists!$B$1:$B$7,MATCH(C2367,Lists!$A$1:$A$7,0)),0)))</f>
      </c>
      <c r="I2367" s="22">
        <f>IF(A2367="",0,IF(YEAR(A2367)&lt;&gt;Properties!$C$5,0,N(D2367)*IFERROR(INDEX(Lists!$C$1:$C$7,MATCH(C2367,Lists!$A$1:$A$7,0)),0)))</f>
      </c>
      <c r="J2367" s="22">
        <f>IF(A2367="",0,IF(YEAR(A2367)&lt;&gt;Properties!$C$5,0,N(D2367)*IFERROR(INDEX(Lists!$D$1:$D$7,MATCH(C2367,Lists!$A$1:$A$7,0)),0)))</f>
      </c>
    </row>
    <row r="2368" spans="1:10" x14ac:dyDescent="0.25">
      <c r="A2368" s="11"/>
      <c r="B2368" s="19"/>
      <c r="C2368" s="19"/>
      <c r="D2368" s="23"/>
      <c r="E2368" s="19"/>
      <c r="F2368" s="13">
        <f>IF(B2368="","",IFERROR(INDEX(Leases!$B$2:$B$101,MATCH(B2368,Leases!$A$2:$A$101,0)),""))</f>
      </c>
      <c r="G2368" s="16">
        <f>IF(A2368="","",MONTH(A2368))</f>
      </c>
      <c r="H2368" s="22">
        <f>IF(A2368="",0,IF(YEAR(A2368)&lt;&gt;Properties!$C$5,0,N(D2368)*IFERROR(INDEX(Lists!$B$1:$B$7,MATCH(C2368,Lists!$A$1:$A$7,0)),0)))</f>
      </c>
      <c r="I2368" s="22">
        <f>IF(A2368="",0,IF(YEAR(A2368)&lt;&gt;Properties!$C$5,0,N(D2368)*IFERROR(INDEX(Lists!$C$1:$C$7,MATCH(C2368,Lists!$A$1:$A$7,0)),0)))</f>
      </c>
      <c r="J2368" s="22">
        <f>IF(A2368="",0,IF(YEAR(A2368)&lt;&gt;Properties!$C$5,0,N(D2368)*IFERROR(INDEX(Lists!$D$1:$D$7,MATCH(C2368,Lists!$A$1:$A$7,0)),0)))</f>
      </c>
    </row>
    <row r="2369" spans="1:10" x14ac:dyDescent="0.25">
      <c r="A2369" s="11"/>
      <c r="B2369" s="19"/>
      <c r="C2369" s="19"/>
      <c r="D2369" s="23"/>
      <c r="E2369" s="19"/>
      <c r="F2369" s="13">
        <f>IF(B2369="","",IFERROR(INDEX(Leases!$B$2:$B$101,MATCH(B2369,Leases!$A$2:$A$101,0)),""))</f>
      </c>
      <c r="G2369" s="16">
        <f>IF(A2369="","",MONTH(A2369))</f>
      </c>
      <c r="H2369" s="22">
        <f>IF(A2369="",0,IF(YEAR(A2369)&lt;&gt;Properties!$C$5,0,N(D2369)*IFERROR(INDEX(Lists!$B$1:$B$7,MATCH(C2369,Lists!$A$1:$A$7,0)),0)))</f>
      </c>
      <c r="I2369" s="22">
        <f>IF(A2369="",0,IF(YEAR(A2369)&lt;&gt;Properties!$C$5,0,N(D2369)*IFERROR(INDEX(Lists!$C$1:$C$7,MATCH(C2369,Lists!$A$1:$A$7,0)),0)))</f>
      </c>
      <c r="J2369" s="22">
        <f>IF(A2369="",0,IF(YEAR(A2369)&lt;&gt;Properties!$C$5,0,N(D2369)*IFERROR(INDEX(Lists!$D$1:$D$7,MATCH(C2369,Lists!$A$1:$A$7,0)),0)))</f>
      </c>
    </row>
    <row r="2370" spans="1:10" x14ac:dyDescent="0.25">
      <c r="A2370" s="11"/>
      <c r="B2370" s="19"/>
      <c r="C2370" s="19"/>
      <c r="D2370" s="23"/>
      <c r="E2370" s="19"/>
      <c r="F2370" s="13">
        <f>IF(B2370="","",IFERROR(INDEX(Leases!$B$2:$B$101,MATCH(B2370,Leases!$A$2:$A$101,0)),""))</f>
      </c>
      <c r="G2370" s="16">
        <f>IF(A2370="","",MONTH(A2370))</f>
      </c>
      <c r="H2370" s="22">
        <f>IF(A2370="",0,IF(YEAR(A2370)&lt;&gt;Properties!$C$5,0,N(D2370)*IFERROR(INDEX(Lists!$B$1:$B$7,MATCH(C2370,Lists!$A$1:$A$7,0)),0)))</f>
      </c>
      <c r="I2370" s="22">
        <f>IF(A2370="",0,IF(YEAR(A2370)&lt;&gt;Properties!$C$5,0,N(D2370)*IFERROR(INDEX(Lists!$C$1:$C$7,MATCH(C2370,Lists!$A$1:$A$7,0)),0)))</f>
      </c>
      <c r="J2370" s="22">
        <f>IF(A2370="",0,IF(YEAR(A2370)&lt;&gt;Properties!$C$5,0,N(D2370)*IFERROR(INDEX(Lists!$D$1:$D$7,MATCH(C2370,Lists!$A$1:$A$7,0)),0)))</f>
      </c>
    </row>
    <row r="2371" spans="1:10" x14ac:dyDescent="0.25">
      <c r="A2371" s="11"/>
      <c r="B2371" s="19"/>
      <c r="C2371" s="19"/>
      <c r="D2371" s="23"/>
      <c r="E2371" s="19"/>
      <c r="F2371" s="13">
        <f>IF(B2371="","",IFERROR(INDEX(Leases!$B$2:$B$101,MATCH(B2371,Leases!$A$2:$A$101,0)),""))</f>
      </c>
      <c r="G2371" s="16">
        <f>IF(A2371="","",MONTH(A2371))</f>
      </c>
      <c r="H2371" s="22">
        <f>IF(A2371="",0,IF(YEAR(A2371)&lt;&gt;Properties!$C$5,0,N(D2371)*IFERROR(INDEX(Lists!$B$1:$B$7,MATCH(C2371,Lists!$A$1:$A$7,0)),0)))</f>
      </c>
      <c r="I2371" s="22">
        <f>IF(A2371="",0,IF(YEAR(A2371)&lt;&gt;Properties!$C$5,0,N(D2371)*IFERROR(INDEX(Lists!$C$1:$C$7,MATCH(C2371,Lists!$A$1:$A$7,0)),0)))</f>
      </c>
      <c r="J2371" s="22">
        <f>IF(A2371="",0,IF(YEAR(A2371)&lt;&gt;Properties!$C$5,0,N(D2371)*IFERROR(INDEX(Lists!$D$1:$D$7,MATCH(C2371,Lists!$A$1:$A$7,0)),0)))</f>
      </c>
    </row>
    <row r="2372" spans="1:10" x14ac:dyDescent="0.25">
      <c r="A2372" s="11"/>
      <c r="B2372" s="19"/>
      <c r="C2372" s="19"/>
      <c r="D2372" s="23"/>
      <c r="E2372" s="19"/>
      <c r="F2372" s="13">
        <f>IF(B2372="","",IFERROR(INDEX(Leases!$B$2:$B$101,MATCH(B2372,Leases!$A$2:$A$101,0)),""))</f>
      </c>
      <c r="G2372" s="16">
        <f>IF(A2372="","",MONTH(A2372))</f>
      </c>
      <c r="H2372" s="22">
        <f>IF(A2372="",0,IF(YEAR(A2372)&lt;&gt;Properties!$C$5,0,N(D2372)*IFERROR(INDEX(Lists!$B$1:$B$7,MATCH(C2372,Lists!$A$1:$A$7,0)),0)))</f>
      </c>
      <c r="I2372" s="22">
        <f>IF(A2372="",0,IF(YEAR(A2372)&lt;&gt;Properties!$C$5,0,N(D2372)*IFERROR(INDEX(Lists!$C$1:$C$7,MATCH(C2372,Lists!$A$1:$A$7,0)),0)))</f>
      </c>
      <c r="J2372" s="22">
        <f>IF(A2372="",0,IF(YEAR(A2372)&lt;&gt;Properties!$C$5,0,N(D2372)*IFERROR(INDEX(Lists!$D$1:$D$7,MATCH(C2372,Lists!$A$1:$A$7,0)),0)))</f>
      </c>
    </row>
    <row r="2373" spans="1:10" x14ac:dyDescent="0.25">
      <c r="A2373" s="11"/>
      <c r="B2373" s="19"/>
      <c r="C2373" s="19"/>
      <c r="D2373" s="23"/>
      <c r="E2373" s="19"/>
      <c r="F2373" s="13">
        <f>IF(B2373="","",IFERROR(INDEX(Leases!$B$2:$B$101,MATCH(B2373,Leases!$A$2:$A$101,0)),""))</f>
      </c>
      <c r="G2373" s="16">
        <f>IF(A2373="","",MONTH(A2373))</f>
      </c>
      <c r="H2373" s="22">
        <f>IF(A2373="",0,IF(YEAR(A2373)&lt;&gt;Properties!$C$5,0,N(D2373)*IFERROR(INDEX(Lists!$B$1:$B$7,MATCH(C2373,Lists!$A$1:$A$7,0)),0)))</f>
      </c>
      <c r="I2373" s="22">
        <f>IF(A2373="",0,IF(YEAR(A2373)&lt;&gt;Properties!$C$5,0,N(D2373)*IFERROR(INDEX(Lists!$C$1:$C$7,MATCH(C2373,Lists!$A$1:$A$7,0)),0)))</f>
      </c>
      <c r="J2373" s="22">
        <f>IF(A2373="",0,IF(YEAR(A2373)&lt;&gt;Properties!$C$5,0,N(D2373)*IFERROR(INDEX(Lists!$D$1:$D$7,MATCH(C2373,Lists!$A$1:$A$7,0)),0)))</f>
      </c>
    </row>
    <row r="2374" spans="1:10" x14ac:dyDescent="0.25">
      <c r="A2374" s="11"/>
      <c r="B2374" s="19"/>
      <c r="C2374" s="19"/>
      <c r="D2374" s="23"/>
      <c r="E2374" s="19"/>
      <c r="F2374" s="13">
        <f>IF(B2374="","",IFERROR(INDEX(Leases!$B$2:$B$101,MATCH(B2374,Leases!$A$2:$A$101,0)),""))</f>
      </c>
      <c r="G2374" s="16">
        <f>IF(A2374="","",MONTH(A2374))</f>
      </c>
      <c r="H2374" s="22">
        <f>IF(A2374="",0,IF(YEAR(A2374)&lt;&gt;Properties!$C$5,0,N(D2374)*IFERROR(INDEX(Lists!$B$1:$B$7,MATCH(C2374,Lists!$A$1:$A$7,0)),0)))</f>
      </c>
      <c r="I2374" s="22">
        <f>IF(A2374="",0,IF(YEAR(A2374)&lt;&gt;Properties!$C$5,0,N(D2374)*IFERROR(INDEX(Lists!$C$1:$C$7,MATCH(C2374,Lists!$A$1:$A$7,0)),0)))</f>
      </c>
      <c r="J2374" s="22">
        <f>IF(A2374="",0,IF(YEAR(A2374)&lt;&gt;Properties!$C$5,0,N(D2374)*IFERROR(INDEX(Lists!$D$1:$D$7,MATCH(C2374,Lists!$A$1:$A$7,0)),0)))</f>
      </c>
    </row>
    <row r="2375" spans="1:10" x14ac:dyDescent="0.25">
      <c r="A2375" s="11"/>
      <c r="B2375" s="19"/>
      <c r="C2375" s="19"/>
      <c r="D2375" s="23"/>
      <c r="E2375" s="19"/>
      <c r="F2375" s="13">
        <f>IF(B2375="","",IFERROR(INDEX(Leases!$B$2:$B$101,MATCH(B2375,Leases!$A$2:$A$101,0)),""))</f>
      </c>
      <c r="G2375" s="16">
        <f>IF(A2375="","",MONTH(A2375))</f>
      </c>
      <c r="H2375" s="22">
        <f>IF(A2375="",0,IF(YEAR(A2375)&lt;&gt;Properties!$C$5,0,N(D2375)*IFERROR(INDEX(Lists!$B$1:$B$7,MATCH(C2375,Lists!$A$1:$A$7,0)),0)))</f>
      </c>
      <c r="I2375" s="22">
        <f>IF(A2375="",0,IF(YEAR(A2375)&lt;&gt;Properties!$C$5,0,N(D2375)*IFERROR(INDEX(Lists!$C$1:$C$7,MATCH(C2375,Lists!$A$1:$A$7,0)),0)))</f>
      </c>
      <c r="J2375" s="22">
        <f>IF(A2375="",0,IF(YEAR(A2375)&lt;&gt;Properties!$C$5,0,N(D2375)*IFERROR(INDEX(Lists!$D$1:$D$7,MATCH(C2375,Lists!$A$1:$A$7,0)),0)))</f>
      </c>
    </row>
    <row r="2376" spans="1:10" x14ac:dyDescent="0.25">
      <c r="A2376" s="11"/>
      <c r="B2376" s="19"/>
      <c r="C2376" s="19"/>
      <c r="D2376" s="23"/>
      <c r="E2376" s="19"/>
      <c r="F2376" s="13">
        <f>IF(B2376="","",IFERROR(INDEX(Leases!$B$2:$B$101,MATCH(B2376,Leases!$A$2:$A$101,0)),""))</f>
      </c>
      <c r="G2376" s="16">
        <f>IF(A2376="","",MONTH(A2376))</f>
      </c>
      <c r="H2376" s="22">
        <f>IF(A2376="",0,IF(YEAR(A2376)&lt;&gt;Properties!$C$5,0,N(D2376)*IFERROR(INDEX(Lists!$B$1:$B$7,MATCH(C2376,Lists!$A$1:$A$7,0)),0)))</f>
      </c>
      <c r="I2376" s="22">
        <f>IF(A2376="",0,IF(YEAR(A2376)&lt;&gt;Properties!$C$5,0,N(D2376)*IFERROR(INDEX(Lists!$C$1:$C$7,MATCH(C2376,Lists!$A$1:$A$7,0)),0)))</f>
      </c>
      <c r="J2376" s="22">
        <f>IF(A2376="",0,IF(YEAR(A2376)&lt;&gt;Properties!$C$5,0,N(D2376)*IFERROR(INDEX(Lists!$D$1:$D$7,MATCH(C2376,Lists!$A$1:$A$7,0)),0)))</f>
      </c>
    </row>
    <row r="2377" spans="1:10" x14ac:dyDescent="0.25">
      <c r="A2377" s="11"/>
      <c r="B2377" s="19"/>
      <c r="C2377" s="19"/>
      <c r="D2377" s="23"/>
      <c r="E2377" s="19"/>
      <c r="F2377" s="13">
        <f>IF(B2377="","",IFERROR(INDEX(Leases!$B$2:$B$101,MATCH(B2377,Leases!$A$2:$A$101,0)),""))</f>
      </c>
      <c r="G2377" s="16">
        <f>IF(A2377="","",MONTH(A2377))</f>
      </c>
      <c r="H2377" s="22">
        <f>IF(A2377="",0,IF(YEAR(A2377)&lt;&gt;Properties!$C$5,0,N(D2377)*IFERROR(INDEX(Lists!$B$1:$B$7,MATCH(C2377,Lists!$A$1:$A$7,0)),0)))</f>
      </c>
      <c r="I2377" s="22">
        <f>IF(A2377="",0,IF(YEAR(A2377)&lt;&gt;Properties!$C$5,0,N(D2377)*IFERROR(INDEX(Lists!$C$1:$C$7,MATCH(C2377,Lists!$A$1:$A$7,0)),0)))</f>
      </c>
      <c r="J2377" s="22">
        <f>IF(A2377="",0,IF(YEAR(A2377)&lt;&gt;Properties!$C$5,0,N(D2377)*IFERROR(INDEX(Lists!$D$1:$D$7,MATCH(C2377,Lists!$A$1:$A$7,0)),0)))</f>
      </c>
    </row>
    <row r="2378" spans="1:10" x14ac:dyDescent="0.25">
      <c r="A2378" s="11"/>
      <c r="B2378" s="19"/>
      <c r="C2378" s="19"/>
      <c r="D2378" s="23"/>
      <c r="E2378" s="19"/>
      <c r="F2378" s="13">
        <f>IF(B2378="","",IFERROR(INDEX(Leases!$B$2:$B$101,MATCH(B2378,Leases!$A$2:$A$101,0)),""))</f>
      </c>
      <c r="G2378" s="16">
        <f>IF(A2378="","",MONTH(A2378))</f>
      </c>
      <c r="H2378" s="22">
        <f>IF(A2378="",0,IF(YEAR(A2378)&lt;&gt;Properties!$C$5,0,N(D2378)*IFERROR(INDEX(Lists!$B$1:$B$7,MATCH(C2378,Lists!$A$1:$A$7,0)),0)))</f>
      </c>
      <c r="I2378" s="22">
        <f>IF(A2378="",0,IF(YEAR(A2378)&lt;&gt;Properties!$C$5,0,N(D2378)*IFERROR(INDEX(Lists!$C$1:$C$7,MATCH(C2378,Lists!$A$1:$A$7,0)),0)))</f>
      </c>
      <c r="J2378" s="22">
        <f>IF(A2378="",0,IF(YEAR(A2378)&lt;&gt;Properties!$C$5,0,N(D2378)*IFERROR(INDEX(Lists!$D$1:$D$7,MATCH(C2378,Lists!$A$1:$A$7,0)),0)))</f>
      </c>
    </row>
    <row r="2379" spans="1:10" x14ac:dyDescent="0.25">
      <c r="A2379" s="11"/>
      <c r="B2379" s="19"/>
      <c r="C2379" s="19"/>
      <c r="D2379" s="23"/>
      <c r="E2379" s="19"/>
      <c r="F2379" s="13">
        <f>IF(B2379="","",IFERROR(INDEX(Leases!$B$2:$B$101,MATCH(B2379,Leases!$A$2:$A$101,0)),""))</f>
      </c>
      <c r="G2379" s="16">
        <f>IF(A2379="","",MONTH(A2379))</f>
      </c>
      <c r="H2379" s="22">
        <f>IF(A2379="",0,IF(YEAR(A2379)&lt;&gt;Properties!$C$5,0,N(D2379)*IFERROR(INDEX(Lists!$B$1:$B$7,MATCH(C2379,Lists!$A$1:$A$7,0)),0)))</f>
      </c>
      <c r="I2379" s="22">
        <f>IF(A2379="",0,IF(YEAR(A2379)&lt;&gt;Properties!$C$5,0,N(D2379)*IFERROR(INDEX(Lists!$C$1:$C$7,MATCH(C2379,Lists!$A$1:$A$7,0)),0)))</f>
      </c>
      <c r="J2379" s="22">
        <f>IF(A2379="",0,IF(YEAR(A2379)&lt;&gt;Properties!$C$5,0,N(D2379)*IFERROR(INDEX(Lists!$D$1:$D$7,MATCH(C2379,Lists!$A$1:$A$7,0)),0)))</f>
      </c>
    </row>
    <row r="2380" spans="1:10" x14ac:dyDescent="0.25">
      <c r="A2380" s="11"/>
      <c r="B2380" s="19"/>
      <c r="C2380" s="19"/>
      <c r="D2380" s="23"/>
      <c r="E2380" s="19"/>
      <c r="F2380" s="13">
        <f>IF(B2380="","",IFERROR(INDEX(Leases!$B$2:$B$101,MATCH(B2380,Leases!$A$2:$A$101,0)),""))</f>
      </c>
      <c r="G2380" s="16">
        <f>IF(A2380="","",MONTH(A2380))</f>
      </c>
      <c r="H2380" s="22">
        <f>IF(A2380="",0,IF(YEAR(A2380)&lt;&gt;Properties!$C$5,0,N(D2380)*IFERROR(INDEX(Lists!$B$1:$B$7,MATCH(C2380,Lists!$A$1:$A$7,0)),0)))</f>
      </c>
      <c r="I2380" s="22">
        <f>IF(A2380="",0,IF(YEAR(A2380)&lt;&gt;Properties!$C$5,0,N(D2380)*IFERROR(INDEX(Lists!$C$1:$C$7,MATCH(C2380,Lists!$A$1:$A$7,0)),0)))</f>
      </c>
      <c r="J2380" s="22">
        <f>IF(A2380="",0,IF(YEAR(A2380)&lt;&gt;Properties!$C$5,0,N(D2380)*IFERROR(INDEX(Lists!$D$1:$D$7,MATCH(C2380,Lists!$A$1:$A$7,0)),0)))</f>
      </c>
    </row>
    <row r="2381" spans="1:10" x14ac:dyDescent="0.25">
      <c r="A2381" s="11"/>
      <c r="B2381" s="19"/>
      <c r="C2381" s="19"/>
      <c r="D2381" s="23"/>
      <c r="E2381" s="19"/>
      <c r="F2381" s="13">
        <f>IF(B2381="","",IFERROR(INDEX(Leases!$B$2:$B$101,MATCH(B2381,Leases!$A$2:$A$101,0)),""))</f>
      </c>
      <c r="G2381" s="16">
        <f>IF(A2381="","",MONTH(A2381))</f>
      </c>
      <c r="H2381" s="22">
        <f>IF(A2381="",0,IF(YEAR(A2381)&lt;&gt;Properties!$C$5,0,N(D2381)*IFERROR(INDEX(Lists!$B$1:$B$7,MATCH(C2381,Lists!$A$1:$A$7,0)),0)))</f>
      </c>
      <c r="I2381" s="22">
        <f>IF(A2381="",0,IF(YEAR(A2381)&lt;&gt;Properties!$C$5,0,N(D2381)*IFERROR(INDEX(Lists!$C$1:$C$7,MATCH(C2381,Lists!$A$1:$A$7,0)),0)))</f>
      </c>
      <c r="J2381" s="22">
        <f>IF(A2381="",0,IF(YEAR(A2381)&lt;&gt;Properties!$C$5,0,N(D2381)*IFERROR(INDEX(Lists!$D$1:$D$7,MATCH(C2381,Lists!$A$1:$A$7,0)),0)))</f>
      </c>
    </row>
    <row r="2382" spans="1:10" x14ac:dyDescent="0.25">
      <c r="A2382" s="11"/>
      <c r="B2382" s="19"/>
      <c r="C2382" s="19"/>
      <c r="D2382" s="23"/>
      <c r="E2382" s="19"/>
      <c r="F2382" s="13">
        <f>IF(B2382="","",IFERROR(INDEX(Leases!$B$2:$B$101,MATCH(B2382,Leases!$A$2:$A$101,0)),""))</f>
      </c>
      <c r="G2382" s="16">
        <f>IF(A2382="","",MONTH(A2382))</f>
      </c>
      <c r="H2382" s="22">
        <f>IF(A2382="",0,IF(YEAR(A2382)&lt;&gt;Properties!$C$5,0,N(D2382)*IFERROR(INDEX(Lists!$B$1:$B$7,MATCH(C2382,Lists!$A$1:$A$7,0)),0)))</f>
      </c>
      <c r="I2382" s="22">
        <f>IF(A2382="",0,IF(YEAR(A2382)&lt;&gt;Properties!$C$5,0,N(D2382)*IFERROR(INDEX(Lists!$C$1:$C$7,MATCH(C2382,Lists!$A$1:$A$7,0)),0)))</f>
      </c>
      <c r="J2382" s="22">
        <f>IF(A2382="",0,IF(YEAR(A2382)&lt;&gt;Properties!$C$5,0,N(D2382)*IFERROR(INDEX(Lists!$D$1:$D$7,MATCH(C2382,Lists!$A$1:$A$7,0)),0)))</f>
      </c>
    </row>
    <row r="2383" spans="1:10" x14ac:dyDescent="0.25">
      <c r="A2383" s="11"/>
      <c r="B2383" s="19"/>
      <c r="C2383" s="19"/>
      <c r="D2383" s="23"/>
      <c r="E2383" s="19"/>
      <c r="F2383" s="13">
        <f>IF(B2383="","",IFERROR(INDEX(Leases!$B$2:$B$101,MATCH(B2383,Leases!$A$2:$A$101,0)),""))</f>
      </c>
      <c r="G2383" s="16">
        <f>IF(A2383="","",MONTH(A2383))</f>
      </c>
      <c r="H2383" s="22">
        <f>IF(A2383="",0,IF(YEAR(A2383)&lt;&gt;Properties!$C$5,0,N(D2383)*IFERROR(INDEX(Lists!$B$1:$B$7,MATCH(C2383,Lists!$A$1:$A$7,0)),0)))</f>
      </c>
      <c r="I2383" s="22">
        <f>IF(A2383="",0,IF(YEAR(A2383)&lt;&gt;Properties!$C$5,0,N(D2383)*IFERROR(INDEX(Lists!$C$1:$C$7,MATCH(C2383,Lists!$A$1:$A$7,0)),0)))</f>
      </c>
      <c r="J2383" s="22">
        <f>IF(A2383="",0,IF(YEAR(A2383)&lt;&gt;Properties!$C$5,0,N(D2383)*IFERROR(INDEX(Lists!$D$1:$D$7,MATCH(C2383,Lists!$A$1:$A$7,0)),0)))</f>
      </c>
    </row>
    <row r="2384" spans="1:10" x14ac:dyDescent="0.25">
      <c r="A2384" s="11"/>
      <c r="B2384" s="19"/>
      <c r="C2384" s="19"/>
      <c r="D2384" s="23"/>
      <c r="E2384" s="19"/>
      <c r="F2384" s="13">
        <f>IF(B2384="","",IFERROR(INDEX(Leases!$B$2:$B$101,MATCH(B2384,Leases!$A$2:$A$101,0)),""))</f>
      </c>
      <c r="G2384" s="16">
        <f>IF(A2384="","",MONTH(A2384))</f>
      </c>
      <c r="H2384" s="22">
        <f>IF(A2384="",0,IF(YEAR(A2384)&lt;&gt;Properties!$C$5,0,N(D2384)*IFERROR(INDEX(Lists!$B$1:$B$7,MATCH(C2384,Lists!$A$1:$A$7,0)),0)))</f>
      </c>
      <c r="I2384" s="22">
        <f>IF(A2384="",0,IF(YEAR(A2384)&lt;&gt;Properties!$C$5,0,N(D2384)*IFERROR(INDEX(Lists!$C$1:$C$7,MATCH(C2384,Lists!$A$1:$A$7,0)),0)))</f>
      </c>
      <c r="J2384" s="22">
        <f>IF(A2384="",0,IF(YEAR(A2384)&lt;&gt;Properties!$C$5,0,N(D2384)*IFERROR(INDEX(Lists!$D$1:$D$7,MATCH(C2384,Lists!$A$1:$A$7,0)),0)))</f>
      </c>
    </row>
    <row r="2385" spans="1:10" x14ac:dyDescent="0.25">
      <c r="A2385" s="11"/>
      <c r="B2385" s="19"/>
      <c r="C2385" s="19"/>
      <c r="D2385" s="23"/>
      <c r="E2385" s="19"/>
      <c r="F2385" s="13">
        <f>IF(B2385="","",IFERROR(INDEX(Leases!$B$2:$B$101,MATCH(B2385,Leases!$A$2:$A$101,0)),""))</f>
      </c>
      <c r="G2385" s="16">
        <f>IF(A2385="","",MONTH(A2385))</f>
      </c>
      <c r="H2385" s="22">
        <f>IF(A2385="",0,IF(YEAR(A2385)&lt;&gt;Properties!$C$5,0,N(D2385)*IFERROR(INDEX(Lists!$B$1:$B$7,MATCH(C2385,Lists!$A$1:$A$7,0)),0)))</f>
      </c>
      <c r="I2385" s="22">
        <f>IF(A2385="",0,IF(YEAR(A2385)&lt;&gt;Properties!$C$5,0,N(D2385)*IFERROR(INDEX(Lists!$C$1:$C$7,MATCH(C2385,Lists!$A$1:$A$7,0)),0)))</f>
      </c>
      <c r="J2385" s="22">
        <f>IF(A2385="",0,IF(YEAR(A2385)&lt;&gt;Properties!$C$5,0,N(D2385)*IFERROR(INDEX(Lists!$D$1:$D$7,MATCH(C2385,Lists!$A$1:$A$7,0)),0)))</f>
      </c>
    </row>
    <row r="2386" spans="1:10" x14ac:dyDescent="0.25">
      <c r="A2386" s="11"/>
      <c r="B2386" s="19"/>
      <c r="C2386" s="19"/>
      <c r="D2386" s="23"/>
      <c r="E2386" s="19"/>
      <c r="F2386" s="13">
        <f>IF(B2386="","",IFERROR(INDEX(Leases!$B$2:$B$101,MATCH(B2386,Leases!$A$2:$A$101,0)),""))</f>
      </c>
      <c r="G2386" s="16">
        <f>IF(A2386="","",MONTH(A2386))</f>
      </c>
      <c r="H2386" s="22">
        <f>IF(A2386="",0,IF(YEAR(A2386)&lt;&gt;Properties!$C$5,0,N(D2386)*IFERROR(INDEX(Lists!$B$1:$B$7,MATCH(C2386,Lists!$A$1:$A$7,0)),0)))</f>
      </c>
      <c r="I2386" s="22">
        <f>IF(A2386="",0,IF(YEAR(A2386)&lt;&gt;Properties!$C$5,0,N(D2386)*IFERROR(INDEX(Lists!$C$1:$C$7,MATCH(C2386,Lists!$A$1:$A$7,0)),0)))</f>
      </c>
      <c r="J2386" s="22">
        <f>IF(A2386="",0,IF(YEAR(A2386)&lt;&gt;Properties!$C$5,0,N(D2386)*IFERROR(INDEX(Lists!$D$1:$D$7,MATCH(C2386,Lists!$A$1:$A$7,0)),0)))</f>
      </c>
    </row>
    <row r="2387" spans="1:10" x14ac:dyDescent="0.25">
      <c r="A2387" s="11"/>
      <c r="B2387" s="19"/>
      <c r="C2387" s="19"/>
      <c r="D2387" s="23"/>
      <c r="E2387" s="19"/>
      <c r="F2387" s="13">
        <f>IF(B2387="","",IFERROR(INDEX(Leases!$B$2:$B$101,MATCH(B2387,Leases!$A$2:$A$101,0)),""))</f>
      </c>
      <c r="G2387" s="16">
        <f>IF(A2387="","",MONTH(A2387))</f>
      </c>
      <c r="H2387" s="22">
        <f>IF(A2387="",0,IF(YEAR(A2387)&lt;&gt;Properties!$C$5,0,N(D2387)*IFERROR(INDEX(Lists!$B$1:$B$7,MATCH(C2387,Lists!$A$1:$A$7,0)),0)))</f>
      </c>
      <c r="I2387" s="22">
        <f>IF(A2387="",0,IF(YEAR(A2387)&lt;&gt;Properties!$C$5,0,N(D2387)*IFERROR(INDEX(Lists!$C$1:$C$7,MATCH(C2387,Lists!$A$1:$A$7,0)),0)))</f>
      </c>
      <c r="J2387" s="22">
        <f>IF(A2387="",0,IF(YEAR(A2387)&lt;&gt;Properties!$C$5,0,N(D2387)*IFERROR(INDEX(Lists!$D$1:$D$7,MATCH(C2387,Lists!$A$1:$A$7,0)),0)))</f>
      </c>
    </row>
    <row r="2388" spans="1:10" x14ac:dyDescent="0.25">
      <c r="A2388" s="11"/>
      <c r="B2388" s="19"/>
      <c r="C2388" s="19"/>
      <c r="D2388" s="23"/>
      <c r="E2388" s="19"/>
      <c r="F2388" s="13">
        <f>IF(B2388="","",IFERROR(INDEX(Leases!$B$2:$B$101,MATCH(B2388,Leases!$A$2:$A$101,0)),""))</f>
      </c>
      <c r="G2388" s="16">
        <f>IF(A2388="","",MONTH(A2388))</f>
      </c>
      <c r="H2388" s="22">
        <f>IF(A2388="",0,IF(YEAR(A2388)&lt;&gt;Properties!$C$5,0,N(D2388)*IFERROR(INDEX(Lists!$B$1:$B$7,MATCH(C2388,Lists!$A$1:$A$7,0)),0)))</f>
      </c>
      <c r="I2388" s="22">
        <f>IF(A2388="",0,IF(YEAR(A2388)&lt;&gt;Properties!$C$5,0,N(D2388)*IFERROR(INDEX(Lists!$C$1:$C$7,MATCH(C2388,Lists!$A$1:$A$7,0)),0)))</f>
      </c>
      <c r="J2388" s="22">
        <f>IF(A2388="",0,IF(YEAR(A2388)&lt;&gt;Properties!$C$5,0,N(D2388)*IFERROR(INDEX(Lists!$D$1:$D$7,MATCH(C2388,Lists!$A$1:$A$7,0)),0)))</f>
      </c>
    </row>
    <row r="2389" spans="1:10" x14ac:dyDescent="0.25">
      <c r="A2389" s="11"/>
      <c r="B2389" s="19"/>
      <c r="C2389" s="19"/>
      <c r="D2389" s="23"/>
      <c r="E2389" s="19"/>
      <c r="F2389" s="13">
        <f>IF(B2389="","",IFERROR(INDEX(Leases!$B$2:$B$101,MATCH(B2389,Leases!$A$2:$A$101,0)),""))</f>
      </c>
      <c r="G2389" s="16">
        <f>IF(A2389="","",MONTH(A2389))</f>
      </c>
      <c r="H2389" s="22">
        <f>IF(A2389="",0,IF(YEAR(A2389)&lt;&gt;Properties!$C$5,0,N(D2389)*IFERROR(INDEX(Lists!$B$1:$B$7,MATCH(C2389,Lists!$A$1:$A$7,0)),0)))</f>
      </c>
      <c r="I2389" s="22">
        <f>IF(A2389="",0,IF(YEAR(A2389)&lt;&gt;Properties!$C$5,0,N(D2389)*IFERROR(INDEX(Lists!$C$1:$C$7,MATCH(C2389,Lists!$A$1:$A$7,0)),0)))</f>
      </c>
      <c r="J2389" s="22">
        <f>IF(A2389="",0,IF(YEAR(A2389)&lt;&gt;Properties!$C$5,0,N(D2389)*IFERROR(INDEX(Lists!$D$1:$D$7,MATCH(C2389,Lists!$A$1:$A$7,0)),0)))</f>
      </c>
    </row>
    <row r="2390" spans="1:10" x14ac:dyDescent="0.25">
      <c r="A2390" s="11"/>
      <c r="B2390" s="19"/>
      <c r="C2390" s="19"/>
      <c r="D2390" s="23"/>
      <c r="E2390" s="19"/>
      <c r="F2390" s="13">
        <f>IF(B2390="","",IFERROR(INDEX(Leases!$B$2:$B$101,MATCH(B2390,Leases!$A$2:$A$101,0)),""))</f>
      </c>
      <c r="G2390" s="16">
        <f>IF(A2390="","",MONTH(A2390))</f>
      </c>
      <c r="H2390" s="22">
        <f>IF(A2390="",0,IF(YEAR(A2390)&lt;&gt;Properties!$C$5,0,N(D2390)*IFERROR(INDEX(Lists!$B$1:$B$7,MATCH(C2390,Lists!$A$1:$A$7,0)),0)))</f>
      </c>
      <c r="I2390" s="22">
        <f>IF(A2390="",0,IF(YEAR(A2390)&lt;&gt;Properties!$C$5,0,N(D2390)*IFERROR(INDEX(Lists!$C$1:$C$7,MATCH(C2390,Lists!$A$1:$A$7,0)),0)))</f>
      </c>
      <c r="J2390" s="22">
        <f>IF(A2390="",0,IF(YEAR(A2390)&lt;&gt;Properties!$C$5,0,N(D2390)*IFERROR(INDEX(Lists!$D$1:$D$7,MATCH(C2390,Lists!$A$1:$A$7,0)),0)))</f>
      </c>
    </row>
    <row r="2391" spans="1:10" x14ac:dyDescent="0.25">
      <c r="A2391" s="11"/>
      <c r="B2391" s="19"/>
      <c r="C2391" s="19"/>
      <c r="D2391" s="23"/>
      <c r="E2391" s="19"/>
      <c r="F2391" s="13">
        <f>IF(B2391="","",IFERROR(INDEX(Leases!$B$2:$B$101,MATCH(B2391,Leases!$A$2:$A$101,0)),""))</f>
      </c>
      <c r="G2391" s="16">
        <f>IF(A2391="","",MONTH(A2391))</f>
      </c>
      <c r="H2391" s="22">
        <f>IF(A2391="",0,IF(YEAR(A2391)&lt;&gt;Properties!$C$5,0,N(D2391)*IFERROR(INDEX(Lists!$B$1:$B$7,MATCH(C2391,Lists!$A$1:$A$7,0)),0)))</f>
      </c>
      <c r="I2391" s="22">
        <f>IF(A2391="",0,IF(YEAR(A2391)&lt;&gt;Properties!$C$5,0,N(D2391)*IFERROR(INDEX(Lists!$C$1:$C$7,MATCH(C2391,Lists!$A$1:$A$7,0)),0)))</f>
      </c>
      <c r="J2391" s="22">
        <f>IF(A2391="",0,IF(YEAR(A2391)&lt;&gt;Properties!$C$5,0,N(D2391)*IFERROR(INDEX(Lists!$D$1:$D$7,MATCH(C2391,Lists!$A$1:$A$7,0)),0)))</f>
      </c>
    </row>
    <row r="2392" spans="1:10" x14ac:dyDescent="0.25">
      <c r="A2392" s="11"/>
      <c r="B2392" s="19"/>
      <c r="C2392" s="19"/>
      <c r="D2392" s="23"/>
      <c r="E2392" s="19"/>
      <c r="F2392" s="13">
        <f>IF(B2392="","",IFERROR(INDEX(Leases!$B$2:$B$101,MATCH(B2392,Leases!$A$2:$A$101,0)),""))</f>
      </c>
      <c r="G2392" s="16">
        <f>IF(A2392="","",MONTH(A2392))</f>
      </c>
      <c r="H2392" s="22">
        <f>IF(A2392="",0,IF(YEAR(A2392)&lt;&gt;Properties!$C$5,0,N(D2392)*IFERROR(INDEX(Lists!$B$1:$B$7,MATCH(C2392,Lists!$A$1:$A$7,0)),0)))</f>
      </c>
      <c r="I2392" s="22">
        <f>IF(A2392="",0,IF(YEAR(A2392)&lt;&gt;Properties!$C$5,0,N(D2392)*IFERROR(INDEX(Lists!$C$1:$C$7,MATCH(C2392,Lists!$A$1:$A$7,0)),0)))</f>
      </c>
      <c r="J2392" s="22">
        <f>IF(A2392="",0,IF(YEAR(A2392)&lt;&gt;Properties!$C$5,0,N(D2392)*IFERROR(INDEX(Lists!$D$1:$D$7,MATCH(C2392,Lists!$A$1:$A$7,0)),0)))</f>
      </c>
    </row>
    <row r="2393" spans="1:10" x14ac:dyDescent="0.25">
      <c r="A2393" s="11"/>
      <c r="B2393" s="19"/>
      <c r="C2393" s="19"/>
      <c r="D2393" s="23"/>
      <c r="E2393" s="19"/>
      <c r="F2393" s="13">
        <f>IF(B2393="","",IFERROR(INDEX(Leases!$B$2:$B$101,MATCH(B2393,Leases!$A$2:$A$101,0)),""))</f>
      </c>
      <c r="G2393" s="16">
        <f>IF(A2393="","",MONTH(A2393))</f>
      </c>
      <c r="H2393" s="22">
        <f>IF(A2393="",0,IF(YEAR(A2393)&lt;&gt;Properties!$C$5,0,N(D2393)*IFERROR(INDEX(Lists!$B$1:$B$7,MATCH(C2393,Lists!$A$1:$A$7,0)),0)))</f>
      </c>
      <c r="I2393" s="22">
        <f>IF(A2393="",0,IF(YEAR(A2393)&lt;&gt;Properties!$C$5,0,N(D2393)*IFERROR(INDEX(Lists!$C$1:$C$7,MATCH(C2393,Lists!$A$1:$A$7,0)),0)))</f>
      </c>
      <c r="J2393" s="22">
        <f>IF(A2393="",0,IF(YEAR(A2393)&lt;&gt;Properties!$C$5,0,N(D2393)*IFERROR(INDEX(Lists!$D$1:$D$7,MATCH(C2393,Lists!$A$1:$A$7,0)),0)))</f>
      </c>
    </row>
    <row r="2394" spans="1:10" x14ac:dyDescent="0.25">
      <c r="A2394" s="11"/>
      <c r="B2394" s="19"/>
      <c r="C2394" s="19"/>
      <c r="D2394" s="23"/>
      <c r="E2394" s="19"/>
      <c r="F2394" s="13">
        <f>IF(B2394="","",IFERROR(INDEX(Leases!$B$2:$B$101,MATCH(B2394,Leases!$A$2:$A$101,0)),""))</f>
      </c>
      <c r="G2394" s="16">
        <f>IF(A2394="","",MONTH(A2394))</f>
      </c>
      <c r="H2394" s="22">
        <f>IF(A2394="",0,IF(YEAR(A2394)&lt;&gt;Properties!$C$5,0,N(D2394)*IFERROR(INDEX(Lists!$B$1:$B$7,MATCH(C2394,Lists!$A$1:$A$7,0)),0)))</f>
      </c>
      <c r="I2394" s="22">
        <f>IF(A2394="",0,IF(YEAR(A2394)&lt;&gt;Properties!$C$5,0,N(D2394)*IFERROR(INDEX(Lists!$C$1:$C$7,MATCH(C2394,Lists!$A$1:$A$7,0)),0)))</f>
      </c>
      <c r="J2394" s="22">
        <f>IF(A2394="",0,IF(YEAR(A2394)&lt;&gt;Properties!$C$5,0,N(D2394)*IFERROR(INDEX(Lists!$D$1:$D$7,MATCH(C2394,Lists!$A$1:$A$7,0)),0)))</f>
      </c>
    </row>
    <row r="2395" spans="1:10" x14ac:dyDescent="0.25">
      <c r="A2395" s="11"/>
      <c r="B2395" s="19"/>
      <c r="C2395" s="19"/>
      <c r="D2395" s="23"/>
      <c r="E2395" s="19"/>
      <c r="F2395" s="13">
        <f>IF(B2395="","",IFERROR(INDEX(Leases!$B$2:$B$101,MATCH(B2395,Leases!$A$2:$A$101,0)),""))</f>
      </c>
      <c r="G2395" s="16">
        <f>IF(A2395="","",MONTH(A2395))</f>
      </c>
      <c r="H2395" s="22">
        <f>IF(A2395="",0,IF(YEAR(A2395)&lt;&gt;Properties!$C$5,0,N(D2395)*IFERROR(INDEX(Lists!$B$1:$B$7,MATCH(C2395,Lists!$A$1:$A$7,0)),0)))</f>
      </c>
      <c r="I2395" s="22">
        <f>IF(A2395="",0,IF(YEAR(A2395)&lt;&gt;Properties!$C$5,0,N(D2395)*IFERROR(INDEX(Lists!$C$1:$C$7,MATCH(C2395,Lists!$A$1:$A$7,0)),0)))</f>
      </c>
      <c r="J2395" s="22">
        <f>IF(A2395="",0,IF(YEAR(A2395)&lt;&gt;Properties!$C$5,0,N(D2395)*IFERROR(INDEX(Lists!$D$1:$D$7,MATCH(C2395,Lists!$A$1:$A$7,0)),0)))</f>
      </c>
    </row>
    <row r="2396" spans="1:10" x14ac:dyDescent="0.25">
      <c r="A2396" s="11"/>
      <c r="B2396" s="19"/>
      <c r="C2396" s="19"/>
      <c r="D2396" s="23"/>
      <c r="E2396" s="19"/>
      <c r="F2396" s="13">
        <f>IF(B2396="","",IFERROR(INDEX(Leases!$B$2:$B$101,MATCH(B2396,Leases!$A$2:$A$101,0)),""))</f>
      </c>
      <c r="G2396" s="16">
        <f>IF(A2396="","",MONTH(A2396))</f>
      </c>
      <c r="H2396" s="22">
        <f>IF(A2396="",0,IF(YEAR(A2396)&lt;&gt;Properties!$C$5,0,N(D2396)*IFERROR(INDEX(Lists!$B$1:$B$7,MATCH(C2396,Lists!$A$1:$A$7,0)),0)))</f>
      </c>
      <c r="I2396" s="22">
        <f>IF(A2396="",0,IF(YEAR(A2396)&lt;&gt;Properties!$C$5,0,N(D2396)*IFERROR(INDEX(Lists!$C$1:$C$7,MATCH(C2396,Lists!$A$1:$A$7,0)),0)))</f>
      </c>
      <c r="J2396" s="22">
        <f>IF(A2396="",0,IF(YEAR(A2396)&lt;&gt;Properties!$C$5,0,N(D2396)*IFERROR(INDEX(Lists!$D$1:$D$7,MATCH(C2396,Lists!$A$1:$A$7,0)),0)))</f>
      </c>
    </row>
    <row r="2397" spans="1:10" x14ac:dyDescent="0.25">
      <c r="A2397" s="11"/>
      <c r="B2397" s="19"/>
      <c r="C2397" s="19"/>
      <c r="D2397" s="23"/>
      <c r="E2397" s="19"/>
      <c r="F2397" s="13">
        <f>IF(B2397="","",IFERROR(INDEX(Leases!$B$2:$B$101,MATCH(B2397,Leases!$A$2:$A$101,0)),""))</f>
      </c>
      <c r="G2397" s="16">
        <f>IF(A2397="","",MONTH(A2397))</f>
      </c>
      <c r="H2397" s="22">
        <f>IF(A2397="",0,IF(YEAR(A2397)&lt;&gt;Properties!$C$5,0,N(D2397)*IFERROR(INDEX(Lists!$B$1:$B$7,MATCH(C2397,Lists!$A$1:$A$7,0)),0)))</f>
      </c>
      <c r="I2397" s="22">
        <f>IF(A2397="",0,IF(YEAR(A2397)&lt;&gt;Properties!$C$5,0,N(D2397)*IFERROR(INDEX(Lists!$C$1:$C$7,MATCH(C2397,Lists!$A$1:$A$7,0)),0)))</f>
      </c>
      <c r="J2397" s="22">
        <f>IF(A2397="",0,IF(YEAR(A2397)&lt;&gt;Properties!$C$5,0,N(D2397)*IFERROR(INDEX(Lists!$D$1:$D$7,MATCH(C2397,Lists!$A$1:$A$7,0)),0)))</f>
      </c>
    </row>
    <row r="2398" spans="1:10" x14ac:dyDescent="0.25">
      <c r="A2398" s="11"/>
      <c r="B2398" s="19"/>
      <c r="C2398" s="19"/>
      <c r="D2398" s="23"/>
      <c r="E2398" s="19"/>
      <c r="F2398" s="13">
        <f>IF(B2398="","",IFERROR(INDEX(Leases!$B$2:$B$101,MATCH(B2398,Leases!$A$2:$A$101,0)),""))</f>
      </c>
      <c r="G2398" s="16">
        <f>IF(A2398="","",MONTH(A2398))</f>
      </c>
      <c r="H2398" s="22">
        <f>IF(A2398="",0,IF(YEAR(A2398)&lt;&gt;Properties!$C$5,0,N(D2398)*IFERROR(INDEX(Lists!$B$1:$B$7,MATCH(C2398,Lists!$A$1:$A$7,0)),0)))</f>
      </c>
      <c r="I2398" s="22">
        <f>IF(A2398="",0,IF(YEAR(A2398)&lt;&gt;Properties!$C$5,0,N(D2398)*IFERROR(INDEX(Lists!$C$1:$C$7,MATCH(C2398,Lists!$A$1:$A$7,0)),0)))</f>
      </c>
      <c r="J2398" s="22">
        <f>IF(A2398="",0,IF(YEAR(A2398)&lt;&gt;Properties!$C$5,0,N(D2398)*IFERROR(INDEX(Lists!$D$1:$D$7,MATCH(C2398,Lists!$A$1:$A$7,0)),0)))</f>
      </c>
    </row>
    <row r="2399" spans="1:10" x14ac:dyDescent="0.25">
      <c r="A2399" s="11"/>
      <c r="B2399" s="19"/>
      <c r="C2399" s="19"/>
      <c r="D2399" s="23"/>
      <c r="E2399" s="19"/>
      <c r="F2399" s="13">
        <f>IF(B2399="","",IFERROR(INDEX(Leases!$B$2:$B$101,MATCH(B2399,Leases!$A$2:$A$101,0)),""))</f>
      </c>
      <c r="G2399" s="16">
        <f>IF(A2399="","",MONTH(A2399))</f>
      </c>
      <c r="H2399" s="22">
        <f>IF(A2399="",0,IF(YEAR(A2399)&lt;&gt;Properties!$C$5,0,N(D2399)*IFERROR(INDEX(Lists!$B$1:$B$7,MATCH(C2399,Lists!$A$1:$A$7,0)),0)))</f>
      </c>
      <c r="I2399" s="22">
        <f>IF(A2399="",0,IF(YEAR(A2399)&lt;&gt;Properties!$C$5,0,N(D2399)*IFERROR(INDEX(Lists!$C$1:$C$7,MATCH(C2399,Lists!$A$1:$A$7,0)),0)))</f>
      </c>
      <c r="J2399" s="22">
        <f>IF(A2399="",0,IF(YEAR(A2399)&lt;&gt;Properties!$C$5,0,N(D2399)*IFERROR(INDEX(Lists!$D$1:$D$7,MATCH(C2399,Lists!$A$1:$A$7,0)),0)))</f>
      </c>
    </row>
    <row r="2400" spans="1:10" x14ac:dyDescent="0.25">
      <c r="A2400" s="11"/>
      <c r="B2400" s="19"/>
      <c r="C2400" s="19"/>
      <c r="D2400" s="23"/>
      <c r="E2400" s="19"/>
      <c r="F2400" s="13">
        <f>IF(B2400="","",IFERROR(INDEX(Leases!$B$2:$B$101,MATCH(B2400,Leases!$A$2:$A$101,0)),""))</f>
      </c>
      <c r="G2400" s="16">
        <f>IF(A2400="","",MONTH(A2400))</f>
      </c>
      <c r="H2400" s="22">
        <f>IF(A2400="",0,IF(YEAR(A2400)&lt;&gt;Properties!$C$5,0,N(D2400)*IFERROR(INDEX(Lists!$B$1:$B$7,MATCH(C2400,Lists!$A$1:$A$7,0)),0)))</f>
      </c>
      <c r="I2400" s="22">
        <f>IF(A2400="",0,IF(YEAR(A2400)&lt;&gt;Properties!$C$5,0,N(D2400)*IFERROR(INDEX(Lists!$C$1:$C$7,MATCH(C2400,Lists!$A$1:$A$7,0)),0)))</f>
      </c>
      <c r="J2400" s="22">
        <f>IF(A2400="",0,IF(YEAR(A2400)&lt;&gt;Properties!$C$5,0,N(D2400)*IFERROR(INDEX(Lists!$D$1:$D$7,MATCH(C2400,Lists!$A$1:$A$7,0)),0)))</f>
      </c>
    </row>
    <row r="2401" spans="1:10" x14ac:dyDescent="0.25">
      <c r="A2401" s="11"/>
      <c r="B2401" s="19"/>
      <c r="C2401" s="19"/>
      <c r="D2401" s="23"/>
      <c r="E2401" s="19"/>
      <c r="F2401" s="13">
        <f>IF(B2401="","",IFERROR(INDEX(Leases!$B$2:$B$101,MATCH(B2401,Leases!$A$2:$A$101,0)),""))</f>
      </c>
      <c r="G2401" s="16">
        <f>IF(A2401="","",MONTH(A2401))</f>
      </c>
      <c r="H2401" s="22">
        <f>IF(A2401="",0,IF(YEAR(A2401)&lt;&gt;Properties!$C$5,0,N(D2401)*IFERROR(INDEX(Lists!$B$1:$B$7,MATCH(C2401,Lists!$A$1:$A$7,0)),0)))</f>
      </c>
      <c r="I2401" s="22">
        <f>IF(A2401="",0,IF(YEAR(A2401)&lt;&gt;Properties!$C$5,0,N(D2401)*IFERROR(INDEX(Lists!$C$1:$C$7,MATCH(C2401,Lists!$A$1:$A$7,0)),0)))</f>
      </c>
      <c r="J2401" s="22">
        <f>IF(A2401="",0,IF(YEAR(A2401)&lt;&gt;Properties!$C$5,0,N(D2401)*IFERROR(INDEX(Lists!$D$1:$D$7,MATCH(C2401,Lists!$A$1:$A$7,0)),0)))</f>
      </c>
    </row>
    <row r="2402" spans="1:10" x14ac:dyDescent="0.25">
      <c r="A2402" s="11"/>
      <c r="B2402" s="19"/>
      <c r="C2402" s="19"/>
      <c r="D2402" s="23"/>
      <c r="E2402" s="19"/>
      <c r="F2402" s="13">
        <f>IF(B2402="","",IFERROR(INDEX(Leases!$B$2:$B$101,MATCH(B2402,Leases!$A$2:$A$101,0)),""))</f>
      </c>
      <c r="G2402" s="16">
        <f>IF(A2402="","",MONTH(A2402))</f>
      </c>
      <c r="H2402" s="22">
        <f>IF(A2402="",0,IF(YEAR(A2402)&lt;&gt;Properties!$C$5,0,N(D2402)*IFERROR(INDEX(Lists!$B$1:$B$7,MATCH(C2402,Lists!$A$1:$A$7,0)),0)))</f>
      </c>
      <c r="I2402" s="22">
        <f>IF(A2402="",0,IF(YEAR(A2402)&lt;&gt;Properties!$C$5,0,N(D2402)*IFERROR(INDEX(Lists!$C$1:$C$7,MATCH(C2402,Lists!$A$1:$A$7,0)),0)))</f>
      </c>
      <c r="J2402" s="22">
        <f>IF(A2402="",0,IF(YEAR(A2402)&lt;&gt;Properties!$C$5,0,N(D2402)*IFERROR(INDEX(Lists!$D$1:$D$7,MATCH(C2402,Lists!$A$1:$A$7,0)),0)))</f>
      </c>
    </row>
    <row r="2403" spans="1:10" x14ac:dyDescent="0.25">
      <c r="A2403" s="11"/>
      <c r="B2403" s="19"/>
      <c r="C2403" s="19"/>
      <c r="D2403" s="23"/>
      <c r="E2403" s="19"/>
      <c r="F2403" s="13">
        <f>IF(B2403="","",IFERROR(INDEX(Leases!$B$2:$B$101,MATCH(B2403,Leases!$A$2:$A$101,0)),""))</f>
      </c>
      <c r="G2403" s="16">
        <f>IF(A2403="","",MONTH(A2403))</f>
      </c>
      <c r="H2403" s="22">
        <f>IF(A2403="",0,IF(YEAR(A2403)&lt;&gt;Properties!$C$5,0,N(D2403)*IFERROR(INDEX(Lists!$B$1:$B$7,MATCH(C2403,Lists!$A$1:$A$7,0)),0)))</f>
      </c>
      <c r="I2403" s="22">
        <f>IF(A2403="",0,IF(YEAR(A2403)&lt;&gt;Properties!$C$5,0,N(D2403)*IFERROR(INDEX(Lists!$C$1:$C$7,MATCH(C2403,Lists!$A$1:$A$7,0)),0)))</f>
      </c>
      <c r="J2403" s="22">
        <f>IF(A2403="",0,IF(YEAR(A2403)&lt;&gt;Properties!$C$5,0,N(D2403)*IFERROR(INDEX(Lists!$D$1:$D$7,MATCH(C2403,Lists!$A$1:$A$7,0)),0)))</f>
      </c>
    </row>
    <row r="2404" spans="1:10" x14ac:dyDescent="0.25">
      <c r="A2404" s="11"/>
      <c r="B2404" s="19"/>
      <c r="C2404" s="19"/>
      <c r="D2404" s="23"/>
      <c r="E2404" s="19"/>
      <c r="F2404" s="13">
        <f>IF(B2404="","",IFERROR(INDEX(Leases!$B$2:$B$101,MATCH(B2404,Leases!$A$2:$A$101,0)),""))</f>
      </c>
      <c r="G2404" s="16">
        <f>IF(A2404="","",MONTH(A2404))</f>
      </c>
      <c r="H2404" s="22">
        <f>IF(A2404="",0,IF(YEAR(A2404)&lt;&gt;Properties!$C$5,0,N(D2404)*IFERROR(INDEX(Lists!$B$1:$B$7,MATCH(C2404,Lists!$A$1:$A$7,0)),0)))</f>
      </c>
      <c r="I2404" s="22">
        <f>IF(A2404="",0,IF(YEAR(A2404)&lt;&gt;Properties!$C$5,0,N(D2404)*IFERROR(INDEX(Lists!$C$1:$C$7,MATCH(C2404,Lists!$A$1:$A$7,0)),0)))</f>
      </c>
      <c r="J2404" s="22">
        <f>IF(A2404="",0,IF(YEAR(A2404)&lt;&gt;Properties!$C$5,0,N(D2404)*IFERROR(INDEX(Lists!$D$1:$D$7,MATCH(C2404,Lists!$A$1:$A$7,0)),0)))</f>
      </c>
    </row>
    <row r="2405" spans="1:10" x14ac:dyDescent="0.25">
      <c r="A2405" s="11"/>
      <c r="B2405" s="19"/>
      <c r="C2405" s="19"/>
      <c r="D2405" s="23"/>
      <c r="E2405" s="19"/>
      <c r="F2405" s="13">
        <f>IF(B2405="","",IFERROR(INDEX(Leases!$B$2:$B$101,MATCH(B2405,Leases!$A$2:$A$101,0)),""))</f>
      </c>
      <c r="G2405" s="16">
        <f>IF(A2405="","",MONTH(A2405))</f>
      </c>
      <c r="H2405" s="22">
        <f>IF(A2405="",0,IF(YEAR(A2405)&lt;&gt;Properties!$C$5,0,N(D2405)*IFERROR(INDEX(Lists!$B$1:$B$7,MATCH(C2405,Lists!$A$1:$A$7,0)),0)))</f>
      </c>
      <c r="I2405" s="22">
        <f>IF(A2405="",0,IF(YEAR(A2405)&lt;&gt;Properties!$C$5,0,N(D2405)*IFERROR(INDEX(Lists!$C$1:$C$7,MATCH(C2405,Lists!$A$1:$A$7,0)),0)))</f>
      </c>
      <c r="J2405" s="22">
        <f>IF(A2405="",0,IF(YEAR(A2405)&lt;&gt;Properties!$C$5,0,N(D2405)*IFERROR(INDEX(Lists!$D$1:$D$7,MATCH(C2405,Lists!$A$1:$A$7,0)),0)))</f>
      </c>
    </row>
    <row r="2406" spans="1:10" x14ac:dyDescent="0.25">
      <c r="A2406" s="11"/>
      <c r="B2406" s="19"/>
      <c r="C2406" s="19"/>
      <c r="D2406" s="23"/>
      <c r="E2406" s="19"/>
      <c r="F2406" s="13">
        <f>IF(B2406="","",IFERROR(INDEX(Leases!$B$2:$B$101,MATCH(B2406,Leases!$A$2:$A$101,0)),""))</f>
      </c>
      <c r="G2406" s="16">
        <f>IF(A2406="","",MONTH(A2406))</f>
      </c>
      <c r="H2406" s="22">
        <f>IF(A2406="",0,IF(YEAR(A2406)&lt;&gt;Properties!$C$5,0,N(D2406)*IFERROR(INDEX(Lists!$B$1:$B$7,MATCH(C2406,Lists!$A$1:$A$7,0)),0)))</f>
      </c>
      <c r="I2406" s="22">
        <f>IF(A2406="",0,IF(YEAR(A2406)&lt;&gt;Properties!$C$5,0,N(D2406)*IFERROR(INDEX(Lists!$C$1:$C$7,MATCH(C2406,Lists!$A$1:$A$7,0)),0)))</f>
      </c>
      <c r="J2406" s="22">
        <f>IF(A2406="",0,IF(YEAR(A2406)&lt;&gt;Properties!$C$5,0,N(D2406)*IFERROR(INDEX(Lists!$D$1:$D$7,MATCH(C2406,Lists!$A$1:$A$7,0)),0)))</f>
      </c>
    </row>
    <row r="2407" spans="1:10" x14ac:dyDescent="0.25">
      <c r="A2407" s="11"/>
      <c r="B2407" s="19"/>
      <c r="C2407" s="19"/>
      <c r="D2407" s="23"/>
      <c r="E2407" s="19"/>
      <c r="F2407" s="13">
        <f>IF(B2407="","",IFERROR(INDEX(Leases!$B$2:$B$101,MATCH(B2407,Leases!$A$2:$A$101,0)),""))</f>
      </c>
      <c r="G2407" s="16">
        <f>IF(A2407="","",MONTH(A2407))</f>
      </c>
      <c r="H2407" s="22">
        <f>IF(A2407="",0,IF(YEAR(A2407)&lt;&gt;Properties!$C$5,0,N(D2407)*IFERROR(INDEX(Lists!$B$1:$B$7,MATCH(C2407,Lists!$A$1:$A$7,0)),0)))</f>
      </c>
      <c r="I2407" s="22">
        <f>IF(A2407="",0,IF(YEAR(A2407)&lt;&gt;Properties!$C$5,0,N(D2407)*IFERROR(INDEX(Lists!$C$1:$C$7,MATCH(C2407,Lists!$A$1:$A$7,0)),0)))</f>
      </c>
      <c r="J2407" s="22">
        <f>IF(A2407="",0,IF(YEAR(A2407)&lt;&gt;Properties!$C$5,0,N(D2407)*IFERROR(INDEX(Lists!$D$1:$D$7,MATCH(C2407,Lists!$A$1:$A$7,0)),0)))</f>
      </c>
    </row>
    <row r="2408" spans="1:10" x14ac:dyDescent="0.25">
      <c r="A2408" s="11"/>
      <c r="B2408" s="19"/>
      <c r="C2408" s="19"/>
      <c r="D2408" s="23"/>
      <c r="E2408" s="19"/>
      <c r="F2408" s="13">
        <f>IF(B2408="","",IFERROR(INDEX(Leases!$B$2:$B$101,MATCH(B2408,Leases!$A$2:$A$101,0)),""))</f>
      </c>
      <c r="G2408" s="16">
        <f>IF(A2408="","",MONTH(A2408))</f>
      </c>
      <c r="H2408" s="22">
        <f>IF(A2408="",0,IF(YEAR(A2408)&lt;&gt;Properties!$C$5,0,N(D2408)*IFERROR(INDEX(Lists!$B$1:$B$7,MATCH(C2408,Lists!$A$1:$A$7,0)),0)))</f>
      </c>
      <c r="I2408" s="22">
        <f>IF(A2408="",0,IF(YEAR(A2408)&lt;&gt;Properties!$C$5,0,N(D2408)*IFERROR(INDEX(Lists!$C$1:$C$7,MATCH(C2408,Lists!$A$1:$A$7,0)),0)))</f>
      </c>
      <c r="J2408" s="22">
        <f>IF(A2408="",0,IF(YEAR(A2408)&lt;&gt;Properties!$C$5,0,N(D2408)*IFERROR(INDEX(Lists!$D$1:$D$7,MATCH(C2408,Lists!$A$1:$A$7,0)),0)))</f>
      </c>
    </row>
    <row r="2409" spans="1:10" x14ac:dyDescent="0.25">
      <c r="A2409" s="11"/>
      <c r="B2409" s="19"/>
      <c r="C2409" s="19"/>
      <c r="D2409" s="23"/>
      <c r="E2409" s="19"/>
      <c r="F2409" s="13">
        <f>IF(B2409="","",IFERROR(INDEX(Leases!$B$2:$B$101,MATCH(B2409,Leases!$A$2:$A$101,0)),""))</f>
      </c>
      <c r="G2409" s="16">
        <f>IF(A2409="","",MONTH(A2409))</f>
      </c>
      <c r="H2409" s="22">
        <f>IF(A2409="",0,IF(YEAR(A2409)&lt;&gt;Properties!$C$5,0,N(D2409)*IFERROR(INDEX(Lists!$B$1:$B$7,MATCH(C2409,Lists!$A$1:$A$7,0)),0)))</f>
      </c>
      <c r="I2409" s="22">
        <f>IF(A2409="",0,IF(YEAR(A2409)&lt;&gt;Properties!$C$5,0,N(D2409)*IFERROR(INDEX(Lists!$C$1:$C$7,MATCH(C2409,Lists!$A$1:$A$7,0)),0)))</f>
      </c>
      <c r="J2409" s="22">
        <f>IF(A2409="",0,IF(YEAR(A2409)&lt;&gt;Properties!$C$5,0,N(D2409)*IFERROR(INDEX(Lists!$D$1:$D$7,MATCH(C2409,Lists!$A$1:$A$7,0)),0)))</f>
      </c>
    </row>
    <row r="2410" spans="1:10" x14ac:dyDescent="0.25">
      <c r="A2410" s="11"/>
      <c r="B2410" s="19"/>
      <c r="C2410" s="19"/>
      <c r="D2410" s="23"/>
      <c r="E2410" s="19"/>
      <c r="F2410" s="13">
        <f>IF(B2410="","",IFERROR(INDEX(Leases!$B$2:$B$101,MATCH(B2410,Leases!$A$2:$A$101,0)),""))</f>
      </c>
      <c r="G2410" s="16">
        <f>IF(A2410="","",MONTH(A2410))</f>
      </c>
      <c r="H2410" s="22">
        <f>IF(A2410="",0,IF(YEAR(A2410)&lt;&gt;Properties!$C$5,0,N(D2410)*IFERROR(INDEX(Lists!$B$1:$B$7,MATCH(C2410,Lists!$A$1:$A$7,0)),0)))</f>
      </c>
      <c r="I2410" s="22">
        <f>IF(A2410="",0,IF(YEAR(A2410)&lt;&gt;Properties!$C$5,0,N(D2410)*IFERROR(INDEX(Lists!$C$1:$C$7,MATCH(C2410,Lists!$A$1:$A$7,0)),0)))</f>
      </c>
      <c r="J2410" s="22">
        <f>IF(A2410="",0,IF(YEAR(A2410)&lt;&gt;Properties!$C$5,0,N(D2410)*IFERROR(INDEX(Lists!$D$1:$D$7,MATCH(C2410,Lists!$A$1:$A$7,0)),0)))</f>
      </c>
    </row>
    <row r="2411" spans="1:10" x14ac:dyDescent="0.25">
      <c r="A2411" s="11"/>
      <c r="B2411" s="19"/>
      <c r="C2411" s="19"/>
      <c r="D2411" s="23"/>
      <c r="E2411" s="19"/>
      <c r="F2411" s="13">
        <f>IF(B2411="","",IFERROR(INDEX(Leases!$B$2:$B$101,MATCH(B2411,Leases!$A$2:$A$101,0)),""))</f>
      </c>
      <c r="G2411" s="16">
        <f>IF(A2411="","",MONTH(A2411))</f>
      </c>
      <c r="H2411" s="22">
        <f>IF(A2411="",0,IF(YEAR(A2411)&lt;&gt;Properties!$C$5,0,N(D2411)*IFERROR(INDEX(Lists!$B$1:$B$7,MATCH(C2411,Lists!$A$1:$A$7,0)),0)))</f>
      </c>
      <c r="I2411" s="22">
        <f>IF(A2411="",0,IF(YEAR(A2411)&lt;&gt;Properties!$C$5,0,N(D2411)*IFERROR(INDEX(Lists!$C$1:$C$7,MATCH(C2411,Lists!$A$1:$A$7,0)),0)))</f>
      </c>
      <c r="J2411" s="22">
        <f>IF(A2411="",0,IF(YEAR(A2411)&lt;&gt;Properties!$C$5,0,N(D2411)*IFERROR(INDEX(Lists!$D$1:$D$7,MATCH(C2411,Lists!$A$1:$A$7,0)),0)))</f>
      </c>
    </row>
    <row r="2412" spans="1:10" x14ac:dyDescent="0.25">
      <c r="A2412" s="11"/>
      <c r="B2412" s="19"/>
      <c r="C2412" s="19"/>
      <c r="D2412" s="23"/>
      <c r="E2412" s="19"/>
      <c r="F2412" s="13">
        <f>IF(B2412="","",IFERROR(INDEX(Leases!$B$2:$B$101,MATCH(B2412,Leases!$A$2:$A$101,0)),""))</f>
      </c>
      <c r="G2412" s="16">
        <f>IF(A2412="","",MONTH(A2412))</f>
      </c>
      <c r="H2412" s="22">
        <f>IF(A2412="",0,IF(YEAR(A2412)&lt;&gt;Properties!$C$5,0,N(D2412)*IFERROR(INDEX(Lists!$B$1:$B$7,MATCH(C2412,Lists!$A$1:$A$7,0)),0)))</f>
      </c>
      <c r="I2412" s="22">
        <f>IF(A2412="",0,IF(YEAR(A2412)&lt;&gt;Properties!$C$5,0,N(D2412)*IFERROR(INDEX(Lists!$C$1:$C$7,MATCH(C2412,Lists!$A$1:$A$7,0)),0)))</f>
      </c>
      <c r="J2412" s="22">
        <f>IF(A2412="",0,IF(YEAR(A2412)&lt;&gt;Properties!$C$5,0,N(D2412)*IFERROR(INDEX(Lists!$D$1:$D$7,MATCH(C2412,Lists!$A$1:$A$7,0)),0)))</f>
      </c>
    </row>
    <row r="2413" spans="1:10" x14ac:dyDescent="0.25">
      <c r="A2413" s="11"/>
      <c r="B2413" s="19"/>
      <c r="C2413" s="19"/>
      <c r="D2413" s="23"/>
      <c r="E2413" s="19"/>
      <c r="F2413" s="13">
        <f>IF(B2413="","",IFERROR(INDEX(Leases!$B$2:$B$101,MATCH(B2413,Leases!$A$2:$A$101,0)),""))</f>
      </c>
      <c r="G2413" s="16">
        <f>IF(A2413="","",MONTH(A2413))</f>
      </c>
      <c r="H2413" s="22">
        <f>IF(A2413="",0,IF(YEAR(A2413)&lt;&gt;Properties!$C$5,0,N(D2413)*IFERROR(INDEX(Lists!$B$1:$B$7,MATCH(C2413,Lists!$A$1:$A$7,0)),0)))</f>
      </c>
      <c r="I2413" s="22">
        <f>IF(A2413="",0,IF(YEAR(A2413)&lt;&gt;Properties!$C$5,0,N(D2413)*IFERROR(INDEX(Lists!$C$1:$C$7,MATCH(C2413,Lists!$A$1:$A$7,0)),0)))</f>
      </c>
      <c r="J2413" s="22">
        <f>IF(A2413="",0,IF(YEAR(A2413)&lt;&gt;Properties!$C$5,0,N(D2413)*IFERROR(INDEX(Lists!$D$1:$D$7,MATCH(C2413,Lists!$A$1:$A$7,0)),0)))</f>
      </c>
    </row>
    <row r="2414" spans="1:10" x14ac:dyDescent="0.25">
      <c r="A2414" s="11"/>
      <c r="B2414" s="19"/>
      <c r="C2414" s="19"/>
      <c r="D2414" s="23"/>
      <c r="E2414" s="19"/>
      <c r="F2414" s="13">
        <f>IF(B2414="","",IFERROR(INDEX(Leases!$B$2:$B$101,MATCH(B2414,Leases!$A$2:$A$101,0)),""))</f>
      </c>
      <c r="G2414" s="16">
        <f>IF(A2414="","",MONTH(A2414))</f>
      </c>
      <c r="H2414" s="22">
        <f>IF(A2414="",0,IF(YEAR(A2414)&lt;&gt;Properties!$C$5,0,N(D2414)*IFERROR(INDEX(Lists!$B$1:$B$7,MATCH(C2414,Lists!$A$1:$A$7,0)),0)))</f>
      </c>
      <c r="I2414" s="22">
        <f>IF(A2414="",0,IF(YEAR(A2414)&lt;&gt;Properties!$C$5,0,N(D2414)*IFERROR(INDEX(Lists!$C$1:$C$7,MATCH(C2414,Lists!$A$1:$A$7,0)),0)))</f>
      </c>
      <c r="J2414" s="22">
        <f>IF(A2414="",0,IF(YEAR(A2414)&lt;&gt;Properties!$C$5,0,N(D2414)*IFERROR(INDEX(Lists!$D$1:$D$7,MATCH(C2414,Lists!$A$1:$A$7,0)),0)))</f>
      </c>
    </row>
    <row r="2415" spans="1:10" x14ac:dyDescent="0.25">
      <c r="A2415" s="11"/>
      <c r="B2415" s="19"/>
      <c r="C2415" s="19"/>
      <c r="D2415" s="23"/>
      <c r="E2415" s="19"/>
      <c r="F2415" s="13">
        <f>IF(B2415="","",IFERROR(INDEX(Leases!$B$2:$B$101,MATCH(B2415,Leases!$A$2:$A$101,0)),""))</f>
      </c>
      <c r="G2415" s="16">
        <f>IF(A2415="","",MONTH(A2415))</f>
      </c>
      <c r="H2415" s="22">
        <f>IF(A2415="",0,IF(YEAR(A2415)&lt;&gt;Properties!$C$5,0,N(D2415)*IFERROR(INDEX(Lists!$B$1:$B$7,MATCH(C2415,Lists!$A$1:$A$7,0)),0)))</f>
      </c>
      <c r="I2415" s="22">
        <f>IF(A2415="",0,IF(YEAR(A2415)&lt;&gt;Properties!$C$5,0,N(D2415)*IFERROR(INDEX(Lists!$C$1:$C$7,MATCH(C2415,Lists!$A$1:$A$7,0)),0)))</f>
      </c>
      <c r="J2415" s="22">
        <f>IF(A2415="",0,IF(YEAR(A2415)&lt;&gt;Properties!$C$5,0,N(D2415)*IFERROR(INDEX(Lists!$D$1:$D$7,MATCH(C2415,Lists!$A$1:$A$7,0)),0)))</f>
      </c>
    </row>
    <row r="2416" spans="1:10" x14ac:dyDescent="0.25">
      <c r="A2416" s="11"/>
      <c r="B2416" s="19"/>
      <c r="C2416" s="19"/>
      <c r="D2416" s="23"/>
      <c r="E2416" s="19"/>
      <c r="F2416" s="13">
        <f>IF(B2416="","",IFERROR(INDEX(Leases!$B$2:$B$101,MATCH(B2416,Leases!$A$2:$A$101,0)),""))</f>
      </c>
      <c r="G2416" s="16">
        <f>IF(A2416="","",MONTH(A2416))</f>
      </c>
      <c r="H2416" s="22">
        <f>IF(A2416="",0,IF(YEAR(A2416)&lt;&gt;Properties!$C$5,0,N(D2416)*IFERROR(INDEX(Lists!$B$1:$B$7,MATCH(C2416,Lists!$A$1:$A$7,0)),0)))</f>
      </c>
      <c r="I2416" s="22">
        <f>IF(A2416="",0,IF(YEAR(A2416)&lt;&gt;Properties!$C$5,0,N(D2416)*IFERROR(INDEX(Lists!$C$1:$C$7,MATCH(C2416,Lists!$A$1:$A$7,0)),0)))</f>
      </c>
      <c r="J2416" s="22">
        <f>IF(A2416="",0,IF(YEAR(A2416)&lt;&gt;Properties!$C$5,0,N(D2416)*IFERROR(INDEX(Lists!$D$1:$D$7,MATCH(C2416,Lists!$A$1:$A$7,0)),0)))</f>
      </c>
    </row>
    <row r="2417" spans="1:10" x14ac:dyDescent="0.25">
      <c r="A2417" s="11"/>
      <c r="B2417" s="19"/>
      <c r="C2417" s="19"/>
      <c r="D2417" s="23"/>
      <c r="E2417" s="19"/>
      <c r="F2417" s="13">
        <f>IF(B2417="","",IFERROR(INDEX(Leases!$B$2:$B$101,MATCH(B2417,Leases!$A$2:$A$101,0)),""))</f>
      </c>
      <c r="G2417" s="16">
        <f>IF(A2417="","",MONTH(A2417))</f>
      </c>
      <c r="H2417" s="22">
        <f>IF(A2417="",0,IF(YEAR(A2417)&lt;&gt;Properties!$C$5,0,N(D2417)*IFERROR(INDEX(Lists!$B$1:$B$7,MATCH(C2417,Lists!$A$1:$A$7,0)),0)))</f>
      </c>
      <c r="I2417" s="22">
        <f>IF(A2417="",0,IF(YEAR(A2417)&lt;&gt;Properties!$C$5,0,N(D2417)*IFERROR(INDEX(Lists!$C$1:$C$7,MATCH(C2417,Lists!$A$1:$A$7,0)),0)))</f>
      </c>
      <c r="J2417" s="22">
        <f>IF(A2417="",0,IF(YEAR(A2417)&lt;&gt;Properties!$C$5,0,N(D2417)*IFERROR(INDEX(Lists!$D$1:$D$7,MATCH(C2417,Lists!$A$1:$A$7,0)),0)))</f>
      </c>
    </row>
    <row r="2418" spans="1:10" x14ac:dyDescent="0.25">
      <c r="A2418" s="11"/>
      <c r="B2418" s="19"/>
      <c r="C2418" s="19"/>
      <c r="D2418" s="23"/>
      <c r="E2418" s="19"/>
      <c r="F2418" s="13">
        <f>IF(B2418="","",IFERROR(INDEX(Leases!$B$2:$B$101,MATCH(B2418,Leases!$A$2:$A$101,0)),""))</f>
      </c>
      <c r="G2418" s="16">
        <f>IF(A2418="","",MONTH(A2418))</f>
      </c>
      <c r="H2418" s="22">
        <f>IF(A2418="",0,IF(YEAR(A2418)&lt;&gt;Properties!$C$5,0,N(D2418)*IFERROR(INDEX(Lists!$B$1:$B$7,MATCH(C2418,Lists!$A$1:$A$7,0)),0)))</f>
      </c>
      <c r="I2418" s="22">
        <f>IF(A2418="",0,IF(YEAR(A2418)&lt;&gt;Properties!$C$5,0,N(D2418)*IFERROR(INDEX(Lists!$C$1:$C$7,MATCH(C2418,Lists!$A$1:$A$7,0)),0)))</f>
      </c>
      <c r="J2418" s="22">
        <f>IF(A2418="",0,IF(YEAR(A2418)&lt;&gt;Properties!$C$5,0,N(D2418)*IFERROR(INDEX(Lists!$D$1:$D$7,MATCH(C2418,Lists!$A$1:$A$7,0)),0)))</f>
      </c>
    </row>
    <row r="2419" spans="1:10" x14ac:dyDescent="0.25">
      <c r="A2419" s="11"/>
      <c r="B2419" s="19"/>
      <c r="C2419" s="19"/>
      <c r="D2419" s="23"/>
      <c r="E2419" s="19"/>
      <c r="F2419" s="13">
        <f>IF(B2419="","",IFERROR(INDEX(Leases!$B$2:$B$101,MATCH(B2419,Leases!$A$2:$A$101,0)),""))</f>
      </c>
      <c r="G2419" s="16">
        <f>IF(A2419="","",MONTH(A2419))</f>
      </c>
      <c r="H2419" s="22">
        <f>IF(A2419="",0,IF(YEAR(A2419)&lt;&gt;Properties!$C$5,0,N(D2419)*IFERROR(INDEX(Lists!$B$1:$B$7,MATCH(C2419,Lists!$A$1:$A$7,0)),0)))</f>
      </c>
      <c r="I2419" s="22">
        <f>IF(A2419="",0,IF(YEAR(A2419)&lt;&gt;Properties!$C$5,0,N(D2419)*IFERROR(INDEX(Lists!$C$1:$C$7,MATCH(C2419,Lists!$A$1:$A$7,0)),0)))</f>
      </c>
      <c r="J2419" s="22">
        <f>IF(A2419="",0,IF(YEAR(A2419)&lt;&gt;Properties!$C$5,0,N(D2419)*IFERROR(INDEX(Lists!$D$1:$D$7,MATCH(C2419,Lists!$A$1:$A$7,0)),0)))</f>
      </c>
    </row>
    <row r="2420" spans="1:10" x14ac:dyDescent="0.25">
      <c r="A2420" s="11"/>
      <c r="B2420" s="19"/>
      <c r="C2420" s="19"/>
      <c r="D2420" s="23"/>
      <c r="E2420" s="19"/>
      <c r="F2420" s="13">
        <f>IF(B2420="","",IFERROR(INDEX(Leases!$B$2:$B$101,MATCH(B2420,Leases!$A$2:$A$101,0)),""))</f>
      </c>
      <c r="G2420" s="16">
        <f>IF(A2420="","",MONTH(A2420))</f>
      </c>
      <c r="H2420" s="22">
        <f>IF(A2420="",0,IF(YEAR(A2420)&lt;&gt;Properties!$C$5,0,N(D2420)*IFERROR(INDEX(Lists!$B$1:$B$7,MATCH(C2420,Lists!$A$1:$A$7,0)),0)))</f>
      </c>
      <c r="I2420" s="22">
        <f>IF(A2420="",0,IF(YEAR(A2420)&lt;&gt;Properties!$C$5,0,N(D2420)*IFERROR(INDEX(Lists!$C$1:$C$7,MATCH(C2420,Lists!$A$1:$A$7,0)),0)))</f>
      </c>
      <c r="J2420" s="22">
        <f>IF(A2420="",0,IF(YEAR(A2420)&lt;&gt;Properties!$C$5,0,N(D2420)*IFERROR(INDEX(Lists!$D$1:$D$7,MATCH(C2420,Lists!$A$1:$A$7,0)),0)))</f>
      </c>
    </row>
    <row r="2421" spans="1:10" x14ac:dyDescent="0.25">
      <c r="A2421" s="11"/>
      <c r="B2421" s="19"/>
      <c r="C2421" s="19"/>
      <c r="D2421" s="23"/>
      <c r="E2421" s="19"/>
      <c r="F2421" s="13">
        <f>IF(B2421="","",IFERROR(INDEX(Leases!$B$2:$B$101,MATCH(B2421,Leases!$A$2:$A$101,0)),""))</f>
      </c>
      <c r="G2421" s="16">
        <f>IF(A2421="","",MONTH(A2421))</f>
      </c>
      <c r="H2421" s="22">
        <f>IF(A2421="",0,IF(YEAR(A2421)&lt;&gt;Properties!$C$5,0,N(D2421)*IFERROR(INDEX(Lists!$B$1:$B$7,MATCH(C2421,Lists!$A$1:$A$7,0)),0)))</f>
      </c>
      <c r="I2421" s="22">
        <f>IF(A2421="",0,IF(YEAR(A2421)&lt;&gt;Properties!$C$5,0,N(D2421)*IFERROR(INDEX(Lists!$C$1:$C$7,MATCH(C2421,Lists!$A$1:$A$7,0)),0)))</f>
      </c>
      <c r="J2421" s="22">
        <f>IF(A2421="",0,IF(YEAR(A2421)&lt;&gt;Properties!$C$5,0,N(D2421)*IFERROR(INDEX(Lists!$D$1:$D$7,MATCH(C2421,Lists!$A$1:$A$7,0)),0)))</f>
      </c>
    </row>
    <row r="2422" spans="1:10" x14ac:dyDescent="0.25">
      <c r="A2422" s="11"/>
      <c r="B2422" s="19"/>
      <c r="C2422" s="19"/>
      <c r="D2422" s="23"/>
      <c r="E2422" s="19"/>
      <c r="F2422" s="13">
        <f>IF(B2422="","",IFERROR(INDEX(Leases!$B$2:$B$101,MATCH(B2422,Leases!$A$2:$A$101,0)),""))</f>
      </c>
      <c r="G2422" s="16">
        <f>IF(A2422="","",MONTH(A2422))</f>
      </c>
      <c r="H2422" s="22">
        <f>IF(A2422="",0,IF(YEAR(A2422)&lt;&gt;Properties!$C$5,0,N(D2422)*IFERROR(INDEX(Lists!$B$1:$B$7,MATCH(C2422,Lists!$A$1:$A$7,0)),0)))</f>
      </c>
      <c r="I2422" s="22">
        <f>IF(A2422="",0,IF(YEAR(A2422)&lt;&gt;Properties!$C$5,0,N(D2422)*IFERROR(INDEX(Lists!$C$1:$C$7,MATCH(C2422,Lists!$A$1:$A$7,0)),0)))</f>
      </c>
      <c r="J2422" s="22">
        <f>IF(A2422="",0,IF(YEAR(A2422)&lt;&gt;Properties!$C$5,0,N(D2422)*IFERROR(INDEX(Lists!$D$1:$D$7,MATCH(C2422,Lists!$A$1:$A$7,0)),0)))</f>
      </c>
    </row>
    <row r="2423" spans="1:10" x14ac:dyDescent="0.25">
      <c r="A2423" s="11"/>
      <c r="B2423" s="19"/>
      <c r="C2423" s="19"/>
      <c r="D2423" s="23"/>
      <c r="E2423" s="19"/>
      <c r="F2423" s="13">
        <f>IF(B2423="","",IFERROR(INDEX(Leases!$B$2:$B$101,MATCH(B2423,Leases!$A$2:$A$101,0)),""))</f>
      </c>
      <c r="G2423" s="16">
        <f>IF(A2423="","",MONTH(A2423))</f>
      </c>
      <c r="H2423" s="22">
        <f>IF(A2423="",0,IF(YEAR(A2423)&lt;&gt;Properties!$C$5,0,N(D2423)*IFERROR(INDEX(Lists!$B$1:$B$7,MATCH(C2423,Lists!$A$1:$A$7,0)),0)))</f>
      </c>
      <c r="I2423" s="22">
        <f>IF(A2423="",0,IF(YEAR(A2423)&lt;&gt;Properties!$C$5,0,N(D2423)*IFERROR(INDEX(Lists!$C$1:$C$7,MATCH(C2423,Lists!$A$1:$A$7,0)),0)))</f>
      </c>
      <c r="J2423" s="22">
        <f>IF(A2423="",0,IF(YEAR(A2423)&lt;&gt;Properties!$C$5,0,N(D2423)*IFERROR(INDEX(Lists!$D$1:$D$7,MATCH(C2423,Lists!$A$1:$A$7,0)),0)))</f>
      </c>
    </row>
    <row r="2424" spans="1:10" x14ac:dyDescent="0.25">
      <c r="A2424" s="11"/>
      <c r="B2424" s="19"/>
      <c r="C2424" s="19"/>
      <c r="D2424" s="23"/>
      <c r="E2424" s="19"/>
      <c r="F2424" s="13">
        <f>IF(B2424="","",IFERROR(INDEX(Leases!$B$2:$B$101,MATCH(B2424,Leases!$A$2:$A$101,0)),""))</f>
      </c>
      <c r="G2424" s="16">
        <f>IF(A2424="","",MONTH(A2424))</f>
      </c>
      <c r="H2424" s="22">
        <f>IF(A2424="",0,IF(YEAR(A2424)&lt;&gt;Properties!$C$5,0,N(D2424)*IFERROR(INDEX(Lists!$B$1:$B$7,MATCH(C2424,Lists!$A$1:$A$7,0)),0)))</f>
      </c>
      <c r="I2424" s="22">
        <f>IF(A2424="",0,IF(YEAR(A2424)&lt;&gt;Properties!$C$5,0,N(D2424)*IFERROR(INDEX(Lists!$C$1:$C$7,MATCH(C2424,Lists!$A$1:$A$7,0)),0)))</f>
      </c>
      <c r="J2424" s="22">
        <f>IF(A2424="",0,IF(YEAR(A2424)&lt;&gt;Properties!$C$5,0,N(D2424)*IFERROR(INDEX(Lists!$D$1:$D$7,MATCH(C2424,Lists!$A$1:$A$7,0)),0)))</f>
      </c>
    </row>
    <row r="2425" spans="1:10" x14ac:dyDescent="0.25">
      <c r="A2425" s="11"/>
      <c r="B2425" s="19"/>
      <c r="C2425" s="19"/>
      <c r="D2425" s="23"/>
      <c r="E2425" s="19"/>
      <c r="F2425" s="13">
        <f>IF(B2425="","",IFERROR(INDEX(Leases!$B$2:$B$101,MATCH(B2425,Leases!$A$2:$A$101,0)),""))</f>
      </c>
      <c r="G2425" s="16">
        <f>IF(A2425="","",MONTH(A2425))</f>
      </c>
      <c r="H2425" s="22">
        <f>IF(A2425="",0,IF(YEAR(A2425)&lt;&gt;Properties!$C$5,0,N(D2425)*IFERROR(INDEX(Lists!$B$1:$B$7,MATCH(C2425,Lists!$A$1:$A$7,0)),0)))</f>
      </c>
      <c r="I2425" s="22">
        <f>IF(A2425="",0,IF(YEAR(A2425)&lt;&gt;Properties!$C$5,0,N(D2425)*IFERROR(INDEX(Lists!$C$1:$C$7,MATCH(C2425,Lists!$A$1:$A$7,0)),0)))</f>
      </c>
      <c r="J2425" s="22">
        <f>IF(A2425="",0,IF(YEAR(A2425)&lt;&gt;Properties!$C$5,0,N(D2425)*IFERROR(INDEX(Lists!$D$1:$D$7,MATCH(C2425,Lists!$A$1:$A$7,0)),0)))</f>
      </c>
    </row>
    <row r="2426" spans="1:10" x14ac:dyDescent="0.25">
      <c r="A2426" s="11"/>
      <c r="B2426" s="19"/>
      <c r="C2426" s="19"/>
      <c r="D2426" s="23"/>
      <c r="E2426" s="19"/>
      <c r="F2426" s="13">
        <f>IF(B2426="","",IFERROR(INDEX(Leases!$B$2:$B$101,MATCH(B2426,Leases!$A$2:$A$101,0)),""))</f>
      </c>
      <c r="G2426" s="16">
        <f>IF(A2426="","",MONTH(A2426))</f>
      </c>
      <c r="H2426" s="22">
        <f>IF(A2426="",0,IF(YEAR(A2426)&lt;&gt;Properties!$C$5,0,N(D2426)*IFERROR(INDEX(Lists!$B$1:$B$7,MATCH(C2426,Lists!$A$1:$A$7,0)),0)))</f>
      </c>
      <c r="I2426" s="22">
        <f>IF(A2426="",0,IF(YEAR(A2426)&lt;&gt;Properties!$C$5,0,N(D2426)*IFERROR(INDEX(Lists!$C$1:$C$7,MATCH(C2426,Lists!$A$1:$A$7,0)),0)))</f>
      </c>
      <c r="J2426" s="22">
        <f>IF(A2426="",0,IF(YEAR(A2426)&lt;&gt;Properties!$C$5,0,N(D2426)*IFERROR(INDEX(Lists!$D$1:$D$7,MATCH(C2426,Lists!$A$1:$A$7,0)),0)))</f>
      </c>
    </row>
    <row r="2427" spans="1:10" x14ac:dyDescent="0.25">
      <c r="A2427" s="11"/>
      <c r="B2427" s="19"/>
      <c r="C2427" s="19"/>
      <c r="D2427" s="23"/>
      <c r="E2427" s="19"/>
      <c r="F2427" s="13">
        <f>IF(B2427="","",IFERROR(INDEX(Leases!$B$2:$B$101,MATCH(B2427,Leases!$A$2:$A$101,0)),""))</f>
      </c>
      <c r="G2427" s="16">
        <f>IF(A2427="","",MONTH(A2427))</f>
      </c>
      <c r="H2427" s="22">
        <f>IF(A2427="",0,IF(YEAR(A2427)&lt;&gt;Properties!$C$5,0,N(D2427)*IFERROR(INDEX(Lists!$B$1:$B$7,MATCH(C2427,Lists!$A$1:$A$7,0)),0)))</f>
      </c>
      <c r="I2427" s="22">
        <f>IF(A2427="",0,IF(YEAR(A2427)&lt;&gt;Properties!$C$5,0,N(D2427)*IFERROR(INDEX(Lists!$C$1:$C$7,MATCH(C2427,Lists!$A$1:$A$7,0)),0)))</f>
      </c>
      <c r="J2427" s="22">
        <f>IF(A2427="",0,IF(YEAR(A2427)&lt;&gt;Properties!$C$5,0,N(D2427)*IFERROR(INDEX(Lists!$D$1:$D$7,MATCH(C2427,Lists!$A$1:$A$7,0)),0)))</f>
      </c>
    </row>
    <row r="2428" spans="1:10" x14ac:dyDescent="0.25">
      <c r="A2428" s="11"/>
      <c r="B2428" s="19"/>
      <c r="C2428" s="19"/>
      <c r="D2428" s="23"/>
      <c r="E2428" s="19"/>
      <c r="F2428" s="13">
        <f>IF(B2428="","",IFERROR(INDEX(Leases!$B$2:$B$101,MATCH(B2428,Leases!$A$2:$A$101,0)),""))</f>
      </c>
      <c r="G2428" s="16">
        <f>IF(A2428="","",MONTH(A2428))</f>
      </c>
      <c r="H2428" s="22">
        <f>IF(A2428="",0,IF(YEAR(A2428)&lt;&gt;Properties!$C$5,0,N(D2428)*IFERROR(INDEX(Lists!$B$1:$B$7,MATCH(C2428,Lists!$A$1:$A$7,0)),0)))</f>
      </c>
      <c r="I2428" s="22">
        <f>IF(A2428="",0,IF(YEAR(A2428)&lt;&gt;Properties!$C$5,0,N(D2428)*IFERROR(INDEX(Lists!$C$1:$C$7,MATCH(C2428,Lists!$A$1:$A$7,0)),0)))</f>
      </c>
      <c r="J2428" s="22">
        <f>IF(A2428="",0,IF(YEAR(A2428)&lt;&gt;Properties!$C$5,0,N(D2428)*IFERROR(INDEX(Lists!$D$1:$D$7,MATCH(C2428,Lists!$A$1:$A$7,0)),0)))</f>
      </c>
    </row>
    <row r="2429" spans="1:10" x14ac:dyDescent="0.25">
      <c r="A2429" s="11"/>
      <c r="B2429" s="19"/>
      <c r="C2429" s="19"/>
      <c r="D2429" s="23"/>
      <c r="E2429" s="19"/>
      <c r="F2429" s="13">
        <f>IF(B2429="","",IFERROR(INDEX(Leases!$B$2:$B$101,MATCH(B2429,Leases!$A$2:$A$101,0)),""))</f>
      </c>
      <c r="G2429" s="16">
        <f>IF(A2429="","",MONTH(A2429))</f>
      </c>
      <c r="H2429" s="22">
        <f>IF(A2429="",0,IF(YEAR(A2429)&lt;&gt;Properties!$C$5,0,N(D2429)*IFERROR(INDEX(Lists!$B$1:$B$7,MATCH(C2429,Lists!$A$1:$A$7,0)),0)))</f>
      </c>
      <c r="I2429" s="22">
        <f>IF(A2429="",0,IF(YEAR(A2429)&lt;&gt;Properties!$C$5,0,N(D2429)*IFERROR(INDEX(Lists!$C$1:$C$7,MATCH(C2429,Lists!$A$1:$A$7,0)),0)))</f>
      </c>
      <c r="J2429" s="22">
        <f>IF(A2429="",0,IF(YEAR(A2429)&lt;&gt;Properties!$C$5,0,N(D2429)*IFERROR(INDEX(Lists!$D$1:$D$7,MATCH(C2429,Lists!$A$1:$A$7,0)),0)))</f>
      </c>
    </row>
    <row r="2430" spans="1:10" x14ac:dyDescent="0.25">
      <c r="A2430" s="11"/>
      <c r="B2430" s="19"/>
      <c r="C2430" s="19"/>
      <c r="D2430" s="23"/>
      <c r="E2430" s="19"/>
      <c r="F2430" s="13">
        <f>IF(B2430="","",IFERROR(INDEX(Leases!$B$2:$B$101,MATCH(B2430,Leases!$A$2:$A$101,0)),""))</f>
      </c>
      <c r="G2430" s="16">
        <f>IF(A2430="","",MONTH(A2430))</f>
      </c>
      <c r="H2430" s="22">
        <f>IF(A2430="",0,IF(YEAR(A2430)&lt;&gt;Properties!$C$5,0,N(D2430)*IFERROR(INDEX(Lists!$B$1:$B$7,MATCH(C2430,Lists!$A$1:$A$7,0)),0)))</f>
      </c>
      <c r="I2430" s="22">
        <f>IF(A2430="",0,IF(YEAR(A2430)&lt;&gt;Properties!$C$5,0,N(D2430)*IFERROR(INDEX(Lists!$C$1:$C$7,MATCH(C2430,Lists!$A$1:$A$7,0)),0)))</f>
      </c>
      <c r="J2430" s="22">
        <f>IF(A2430="",0,IF(YEAR(A2430)&lt;&gt;Properties!$C$5,0,N(D2430)*IFERROR(INDEX(Lists!$D$1:$D$7,MATCH(C2430,Lists!$A$1:$A$7,0)),0)))</f>
      </c>
    </row>
    <row r="2431" spans="1:10" x14ac:dyDescent="0.25">
      <c r="A2431" s="11"/>
      <c r="B2431" s="19"/>
      <c r="C2431" s="19"/>
      <c r="D2431" s="23"/>
      <c r="E2431" s="19"/>
      <c r="F2431" s="13">
        <f>IF(B2431="","",IFERROR(INDEX(Leases!$B$2:$B$101,MATCH(B2431,Leases!$A$2:$A$101,0)),""))</f>
      </c>
      <c r="G2431" s="16">
        <f>IF(A2431="","",MONTH(A2431))</f>
      </c>
      <c r="H2431" s="22">
        <f>IF(A2431="",0,IF(YEAR(A2431)&lt;&gt;Properties!$C$5,0,N(D2431)*IFERROR(INDEX(Lists!$B$1:$B$7,MATCH(C2431,Lists!$A$1:$A$7,0)),0)))</f>
      </c>
      <c r="I2431" s="22">
        <f>IF(A2431="",0,IF(YEAR(A2431)&lt;&gt;Properties!$C$5,0,N(D2431)*IFERROR(INDEX(Lists!$C$1:$C$7,MATCH(C2431,Lists!$A$1:$A$7,0)),0)))</f>
      </c>
      <c r="J2431" s="22">
        <f>IF(A2431="",0,IF(YEAR(A2431)&lt;&gt;Properties!$C$5,0,N(D2431)*IFERROR(INDEX(Lists!$D$1:$D$7,MATCH(C2431,Lists!$A$1:$A$7,0)),0)))</f>
      </c>
    </row>
    <row r="2432" spans="1:10" x14ac:dyDescent="0.25">
      <c r="A2432" s="11"/>
      <c r="B2432" s="19"/>
      <c r="C2432" s="19"/>
      <c r="D2432" s="23"/>
      <c r="E2432" s="19"/>
      <c r="F2432" s="13">
        <f>IF(B2432="","",IFERROR(INDEX(Leases!$B$2:$B$101,MATCH(B2432,Leases!$A$2:$A$101,0)),""))</f>
      </c>
      <c r="G2432" s="16">
        <f>IF(A2432="","",MONTH(A2432))</f>
      </c>
      <c r="H2432" s="22">
        <f>IF(A2432="",0,IF(YEAR(A2432)&lt;&gt;Properties!$C$5,0,N(D2432)*IFERROR(INDEX(Lists!$B$1:$B$7,MATCH(C2432,Lists!$A$1:$A$7,0)),0)))</f>
      </c>
      <c r="I2432" s="22">
        <f>IF(A2432="",0,IF(YEAR(A2432)&lt;&gt;Properties!$C$5,0,N(D2432)*IFERROR(INDEX(Lists!$C$1:$C$7,MATCH(C2432,Lists!$A$1:$A$7,0)),0)))</f>
      </c>
      <c r="J2432" s="22">
        <f>IF(A2432="",0,IF(YEAR(A2432)&lt;&gt;Properties!$C$5,0,N(D2432)*IFERROR(INDEX(Lists!$D$1:$D$7,MATCH(C2432,Lists!$A$1:$A$7,0)),0)))</f>
      </c>
    </row>
    <row r="2433" spans="1:10" x14ac:dyDescent="0.25">
      <c r="A2433" s="11"/>
      <c r="B2433" s="19"/>
      <c r="C2433" s="19"/>
      <c r="D2433" s="23"/>
      <c r="E2433" s="19"/>
      <c r="F2433" s="13">
        <f>IF(B2433="","",IFERROR(INDEX(Leases!$B$2:$B$101,MATCH(B2433,Leases!$A$2:$A$101,0)),""))</f>
      </c>
      <c r="G2433" s="16">
        <f>IF(A2433="","",MONTH(A2433))</f>
      </c>
      <c r="H2433" s="22">
        <f>IF(A2433="",0,IF(YEAR(A2433)&lt;&gt;Properties!$C$5,0,N(D2433)*IFERROR(INDEX(Lists!$B$1:$B$7,MATCH(C2433,Lists!$A$1:$A$7,0)),0)))</f>
      </c>
      <c r="I2433" s="22">
        <f>IF(A2433="",0,IF(YEAR(A2433)&lt;&gt;Properties!$C$5,0,N(D2433)*IFERROR(INDEX(Lists!$C$1:$C$7,MATCH(C2433,Lists!$A$1:$A$7,0)),0)))</f>
      </c>
      <c r="J2433" s="22">
        <f>IF(A2433="",0,IF(YEAR(A2433)&lt;&gt;Properties!$C$5,0,N(D2433)*IFERROR(INDEX(Lists!$D$1:$D$7,MATCH(C2433,Lists!$A$1:$A$7,0)),0)))</f>
      </c>
    </row>
    <row r="2434" spans="1:10" x14ac:dyDescent="0.25">
      <c r="A2434" s="11"/>
      <c r="B2434" s="19"/>
      <c r="C2434" s="19"/>
      <c r="D2434" s="23"/>
      <c r="E2434" s="19"/>
      <c r="F2434" s="13">
        <f>IF(B2434="","",IFERROR(INDEX(Leases!$B$2:$B$101,MATCH(B2434,Leases!$A$2:$A$101,0)),""))</f>
      </c>
      <c r="G2434" s="16">
        <f>IF(A2434="","",MONTH(A2434))</f>
      </c>
      <c r="H2434" s="22">
        <f>IF(A2434="",0,IF(YEAR(A2434)&lt;&gt;Properties!$C$5,0,N(D2434)*IFERROR(INDEX(Lists!$B$1:$B$7,MATCH(C2434,Lists!$A$1:$A$7,0)),0)))</f>
      </c>
      <c r="I2434" s="22">
        <f>IF(A2434="",0,IF(YEAR(A2434)&lt;&gt;Properties!$C$5,0,N(D2434)*IFERROR(INDEX(Lists!$C$1:$C$7,MATCH(C2434,Lists!$A$1:$A$7,0)),0)))</f>
      </c>
      <c r="J2434" s="22">
        <f>IF(A2434="",0,IF(YEAR(A2434)&lt;&gt;Properties!$C$5,0,N(D2434)*IFERROR(INDEX(Lists!$D$1:$D$7,MATCH(C2434,Lists!$A$1:$A$7,0)),0)))</f>
      </c>
    </row>
    <row r="2435" spans="1:10" x14ac:dyDescent="0.25">
      <c r="A2435" s="11"/>
      <c r="B2435" s="19"/>
      <c r="C2435" s="19"/>
      <c r="D2435" s="23"/>
      <c r="E2435" s="19"/>
      <c r="F2435" s="13">
        <f>IF(B2435="","",IFERROR(INDEX(Leases!$B$2:$B$101,MATCH(B2435,Leases!$A$2:$A$101,0)),""))</f>
      </c>
      <c r="G2435" s="16">
        <f>IF(A2435="","",MONTH(A2435))</f>
      </c>
      <c r="H2435" s="22">
        <f>IF(A2435="",0,IF(YEAR(A2435)&lt;&gt;Properties!$C$5,0,N(D2435)*IFERROR(INDEX(Lists!$B$1:$B$7,MATCH(C2435,Lists!$A$1:$A$7,0)),0)))</f>
      </c>
      <c r="I2435" s="22">
        <f>IF(A2435="",0,IF(YEAR(A2435)&lt;&gt;Properties!$C$5,0,N(D2435)*IFERROR(INDEX(Lists!$C$1:$C$7,MATCH(C2435,Lists!$A$1:$A$7,0)),0)))</f>
      </c>
      <c r="J2435" s="22">
        <f>IF(A2435="",0,IF(YEAR(A2435)&lt;&gt;Properties!$C$5,0,N(D2435)*IFERROR(INDEX(Lists!$D$1:$D$7,MATCH(C2435,Lists!$A$1:$A$7,0)),0)))</f>
      </c>
    </row>
    <row r="2436" spans="1:10" x14ac:dyDescent="0.25">
      <c r="A2436" s="11"/>
      <c r="B2436" s="19"/>
      <c r="C2436" s="19"/>
      <c r="D2436" s="23"/>
      <c r="E2436" s="19"/>
      <c r="F2436" s="13">
        <f>IF(B2436="","",IFERROR(INDEX(Leases!$B$2:$B$101,MATCH(B2436,Leases!$A$2:$A$101,0)),""))</f>
      </c>
      <c r="G2436" s="16">
        <f>IF(A2436="","",MONTH(A2436))</f>
      </c>
      <c r="H2436" s="22">
        <f>IF(A2436="",0,IF(YEAR(A2436)&lt;&gt;Properties!$C$5,0,N(D2436)*IFERROR(INDEX(Lists!$B$1:$B$7,MATCH(C2436,Lists!$A$1:$A$7,0)),0)))</f>
      </c>
      <c r="I2436" s="22">
        <f>IF(A2436="",0,IF(YEAR(A2436)&lt;&gt;Properties!$C$5,0,N(D2436)*IFERROR(INDEX(Lists!$C$1:$C$7,MATCH(C2436,Lists!$A$1:$A$7,0)),0)))</f>
      </c>
      <c r="J2436" s="22">
        <f>IF(A2436="",0,IF(YEAR(A2436)&lt;&gt;Properties!$C$5,0,N(D2436)*IFERROR(INDEX(Lists!$D$1:$D$7,MATCH(C2436,Lists!$A$1:$A$7,0)),0)))</f>
      </c>
    </row>
    <row r="2437" spans="1:10" x14ac:dyDescent="0.25">
      <c r="A2437" s="11"/>
      <c r="B2437" s="19"/>
      <c r="C2437" s="19"/>
      <c r="D2437" s="23"/>
      <c r="E2437" s="19"/>
      <c r="F2437" s="13">
        <f>IF(B2437="","",IFERROR(INDEX(Leases!$B$2:$B$101,MATCH(B2437,Leases!$A$2:$A$101,0)),""))</f>
      </c>
      <c r="G2437" s="16">
        <f>IF(A2437="","",MONTH(A2437))</f>
      </c>
      <c r="H2437" s="22">
        <f>IF(A2437="",0,IF(YEAR(A2437)&lt;&gt;Properties!$C$5,0,N(D2437)*IFERROR(INDEX(Lists!$B$1:$B$7,MATCH(C2437,Lists!$A$1:$A$7,0)),0)))</f>
      </c>
      <c r="I2437" s="22">
        <f>IF(A2437="",0,IF(YEAR(A2437)&lt;&gt;Properties!$C$5,0,N(D2437)*IFERROR(INDEX(Lists!$C$1:$C$7,MATCH(C2437,Lists!$A$1:$A$7,0)),0)))</f>
      </c>
      <c r="J2437" s="22">
        <f>IF(A2437="",0,IF(YEAR(A2437)&lt;&gt;Properties!$C$5,0,N(D2437)*IFERROR(INDEX(Lists!$D$1:$D$7,MATCH(C2437,Lists!$A$1:$A$7,0)),0)))</f>
      </c>
    </row>
    <row r="2438" spans="1:10" x14ac:dyDescent="0.25">
      <c r="A2438" s="11"/>
      <c r="B2438" s="19"/>
      <c r="C2438" s="19"/>
      <c r="D2438" s="23"/>
      <c r="E2438" s="19"/>
      <c r="F2438" s="13">
        <f>IF(B2438="","",IFERROR(INDEX(Leases!$B$2:$B$101,MATCH(B2438,Leases!$A$2:$A$101,0)),""))</f>
      </c>
      <c r="G2438" s="16">
        <f>IF(A2438="","",MONTH(A2438))</f>
      </c>
      <c r="H2438" s="22">
        <f>IF(A2438="",0,IF(YEAR(A2438)&lt;&gt;Properties!$C$5,0,N(D2438)*IFERROR(INDEX(Lists!$B$1:$B$7,MATCH(C2438,Lists!$A$1:$A$7,0)),0)))</f>
      </c>
      <c r="I2438" s="22">
        <f>IF(A2438="",0,IF(YEAR(A2438)&lt;&gt;Properties!$C$5,0,N(D2438)*IFERROR(INDEX(Lists!$C$1:$C$7,MATCH(C2438,Lists!$A$1:$A$7,0)),0)))</f>
      </c>
      <c r="J2438" s="22">
        <f>IF(A2438="",0,IF(YEAR(A2438)&lt;&gt;Properties!$C$5,0,N(D2438)*IFERROR(INDEX(Lists!$D$1:$D$7,MATCH(C2438,Lists!$A$1:$A$7,0)),0)))</f>
      </c>
    </row>
    <row r="2439" spans="1:10" x14ac:dyDescent="0.25">
      <c r="A2439" s="11"/>
      <c r="B2439" s="19"/>
      <c r="C2439" s="19"/>
      <c r="D2439" s="23"/>
      <c r="E2439" s="19"/>
      <c r="F2439" s="13">
        <f>IF(B2439="","",IFERROR(INDEX(Leases!$B$2:$B$101,MATCH(B2439,Leases!$A$2:$A$101,0)),""))</f>
      </c>
      <c r="G2439" s="16">
        <f>IF(A2439="","",MONTH(A2439))</f>
      </c>
      <c r="H2439" s="22">
        <f>IF(A2439="",0,IF(YEAR(A2439)&lt;&gt;Properties!$C$5,0,N(D2439)*IFERROR(INDEX(Lists!$B$1:$B$7,MATCH(C2439,Lists!$A$1:$A$7,0)),0)))</f>
      </c>
      <c r="I2439" s="22">
        <f>IF(A2439="",0,IF(YEAR(A2439)&lt;&gt;Properties!$C$5,0,N(D2439)*IFERROR(INDEX(Lists!$C$1:$C$7,MATCH(C2439,Lists!$A$1:$A$7,0)),0)))</f>
      </c>
      <c r="J2439" s="22">
        <f>IF(A2439="",0,IF(YEAR(A2439)&lt;&gt;Properties!$C$5,0,N(D2439)*IFERROR(INDEX(Lists!$D$1:$D$7,MATCH(C2439,Lists!$A$1:$A$7,0)),0)))</f>
      </c>
    </row>
    <row r="2440" spans="1:10" x14ac:dyDescent="0.25">
      <c r="A2440" s="11"/>
      <c r="B2440" s="19"/>
      <c r="C2440" s="19"/>
      <c r="D2440" s="23"/>
      <c r="E2440" s="19"/>
      <c r="F2440" s="13">
        <f>IF(B2440="","",IFERROR(INDEX(Leases!$B$2:$B$101,MATCH(B2440,Leases!$A$2:$A$101,0)),""))</f>
      </c>
      <c r="G2440" s="16">
        <f>IF(A2440="","",MONTH(A2440))</f>
      </c>
      <c r="H2440" s="22">
        <f>IF(A2440="",0,IF(YEAR(A2440)&lt;&gt;Properties!$C$5,0,N(D2440)*IFERROR(INDEX(Lists!$B$1:$B$7,MATCH(C2440,Lists!$A$1:$A$7,0)),0)))</f>
      </c>
      <c r="I2440" s="22">
        <f>IF(A2440="",0,IF(YEAR(A2440)&lt;&gt;Properties!$C$5,0,N(D2440)*IFERROR(INDEX(Lists!$C$1:$C$7,MATCH(C2440,Lists!$A$1:$A$7,0)),0)))</f>
      </c>
      <c r="J2440" s="22">
        <f>IF(A2440="",0,IF(YEAR(A2440)&lt;&gt;Properties!$C$5,0,N(D2440)*IFERROR(INDEX(Lists!$D$1:$D$7,MATCH(C2440,Lists!$A$1:$A$7,0)),0)))</f>
      </c>
    </row>
    <row r="2441" spans="1:10" x14ac:dyDescent="0.25">
      <c r="A2441" s="11"/>
      <c r="B2441" s="19"/>
      <c r="C2441" s="19"/>
      <c r="D2441" s="23"/>
      <c r="E2441" s="19"/>
      <c r="F2441" s="13">
        <f>IF(B2441="","",IFERROR(INDEX(Leases!$B$2:$B$101,MATCH(B2441,Leases!$A$2:$A$101,0)),""))</f>
      </c>
      <c r="G2441" s="16">
        <f>IF(A2441="","",MONTH(A2441))</f>
      </c>
      <c r="H2441" s="22">
        <f>IF(A2441="",0,IF(YEAR(A2441)&lt;&gt;Properties!$C$5,0,N(D2441)*IFERROR(INDEX(Lists!$B$1:$B$7,MATCH(C2441,Lists!$A$1:$A$7,0)),0)))</f>
      </c>
      <c r="I2441" s="22">
        <f>IF(A2441="",0,IF(YEAR(A2441)&lt;&gt;Properties!$C$5,0,N(D2441)*IFERROR(INDEX(Lists!$C$1:$C$7,MATCH(C2441,Lists!$A$1:$A$7,0)),0)))</f>
      </c>
      <c r="J2441" s="22">
        <f>IF(A2441="",0,IF(YEAR(A2441)&lt;&gt;Properties!$C$5,0,N(D2441)*IFERROR(INDEX(Lists!$D$1:$D$7,MATCH(C2441,Lists!$A$1:$A$7,0)),0)))</f>
      </c>
    </row>
    <row r="2442" spans="1:10" x14ac:dyDescent="0.25">
      <c r="A2442" s="11"/>
      <c r="B2442" s="19"/>
      <c r="C2442" s="19"/>
      <c r="D2442" s="23"/>
      <c r="E2442" s="19"/>
      <c r="F2442" s="13">
        <f>IF(B2442="","",IFERROR(INDEX(Leases!$B$2:$B$101,MATCH(B2442,Leases!$A$2:$A$101,0)),""))</f>
      </c>
      <c r="G2442" s="16">
        <f>IF(A2442="","",MONTH(A2442))</f>
      </c>
      <c r="H2442" s="22">
        <f>IF(A2442="",0,IF(YEAR(A2442)&lt;&gt;Properties!$C$5,0,N(D2442)*IFERROR(INDEX(Lists!$B$1:$B$7,MATCH(C2442,Lists!$A$1:$A$7,0)),0)))</f>
      </c>
      <c r="I2442" s="22">
        <f>IF(A2442="",0,IF(YEAR(A2442)&lt;&gt;Properties!$C$5,0,N(D2442)*IFERROR(INDEX(Lists!$C$1:$C$7,MATCH(C2442,Lists!$A$1:$A$7,0)),0)))</f>
      </c>
      <c r="J2442" s="22">
        <f>IF(A2442="",0,IF(YEAR(A2442)&lt;&gt;Properties!$C$5,0,N(D2442)*IFERROR(INDEX(Lists!$D$1:$D$7,MATCH(C2442,Lists!$A$1:$A$7,0)),0)))</f>
      </c>
    </row>
    <row r="2443" spans="1:10" x14ac:dyDescent="0.25">
      <c r="A2443" s="11"/>
      <c r="B2443" s="19"/>
      <c r="C2443" s="19"/>
      <c r="D2443" s="23"/>
      <c r="E2443" s="19"/>
      <c r="F2443" s="13">
        <f>IF(B2443="","",IFERROR(INDEX(Leases!$B$2:$B$101,MATCH(B2443,Leases!$A$2:$A$101,0)),""))</f>
      </c>
      <c r="G2443" s="16">
        <f>IF(A2443="","",MONTH(A2443))</f>
      </c>
      <c r="H2443" s="22">
        <f>IF(A2443="",0,IF(YEAR(A2443)&lt;&gt;Properties!$C$5,0,N(D2443)*IFERROR(INDEX(Lists!$B$1:$B$7,MATCH(C2443,Lists!$A$1:$A$7,0)),0)))</f>
      </c>
      <c r="I2443" s="22">
        <f>IF(A2443="",0,IF(YEAR(A2443)&lt;&gt;Properties!$C$5,0,N(D2443)*IFERROR(INDEX(Lists!$C$1:$C$7,MATCH(C2443,Lists!$A$1:$A$7,0)),0)))</f>
      </c>
      <c r="J2443" s="22">
        <f>IF(A2443="",0,IF(YEAR(A2443)&lt;&gt;Properties!$C$5,0,N(D2443)*IFERROR(INDEX(Lists!$D$1:$D$7,MATCH(C2443,Lists!$A$1:$A$7,0)),0)))</f>
      </c>
    </row>
    <row r="2444" spans="1:10" x14ac:dyDescent="0.25">
      <c r="A2444" s="11"/>
      <c r="B2444" s="19"/>
      <c r="C2444" s="19"/>
      <c r="D2444" s="23"/>
      <c r="E2444" s="19"/>
      <c r="F2444" s="13">
        <f>IF(B2444="","",IFERROR(INDEX(Leases!$B$2:$B$101,MATCH(B2444,Leases!$A$2:$A$101,0)),""))</f>
      </c>
      <c r="G2444" s="16">
        <f>IF(A2444="","",MONTH(A2444))</f>
      </c>
      <c r="H2444" s="22">
        <f>IF(A2444="",0,IF(YEAR(A2444)&lt;&gt;Properties!$C$5,0,N(D2444)*IFERROR(INDEX(Lists!$B$1:$B$7,MATCH(C2444,Lists!$A$1:$A$7,0)),0)))</f>
      </c>
      <c r="I2444" s="22">
        <f>IF(A2444="",0,IF(YEAR(A2444)&lt;&gt;Properties!$C$5,0,N(D2444)*IFERROR(INDEX(Lists!$C$1:$C$7,MATCH(C2444,Lists!$A$1:$A$7,0)),0)))</f>
      </c>
      <c r="J2444" s="22">
        <f>IF(A2444="",0,IF(YEAR(A2444)&lt;&gt;Properties!$C$5,0,N(D2444)*IFERROR(INDEX(Lists!$D$1:$D$7,MATCH(C2444,Lists!$A$1:$A$7,0)),0)))</f>
      </c>
    </row>
    <row r="2445" spans="1:10" x14ac:dyDescent="0.25">
      <c r="A2445" s="11"/>
      <c r="B2445" s="19"/>
      <c r="C2445" s="19"/>
      <c r="D2445" s="23"/>
      <c r="E2445" s="19"/>
      <c r="F2445" s="13">
        <f>IF(B2445="","",IFERROR(INDEX(Leases!$B$2:$B$101,MATCH(B2445,Leases!$A$2:$A$101,0)),""))</f>
      </c>
      <c r="G2445" s="16">
        <f>IF(A2445="","",MONTH(A2445))</f>
      </c>
      <c r="H2445" s="22">
        <f>IF(A2445="",0,IF(YEAR(A2445)&lt;&gt;Properties!$C$5,0,N(D2445)*IFERROR(INDEX(Lists!$B$1:$B$7,MATCH(C2445,Lists!$A$1:$A$7,0)),0)))</f>
      </c>
      <c r="I2445" s="22">
        <f>IF(A2445="",0,IF(YEAR(A2445)&lt;&gt;Properties!$C$5,0,N(D2445)*IFERROR(INDEX(Lists!$C$1:$C$7,MATCH(C2445,Lists!$A$1:$A$7,0)),0)))</f>
      </c>
      <c r="J2445" s="22">
        <f>IF(A2445="",0,IF(YEAR(A2445)&lt;&gt;Properties!$C$5,0,N(D2445)*IFERROR(INDEX(Lists!$D$1:$D$7,MATCH(C2445,Lists!$A$1:$A$7,0)),0)))</f>
      </c>
    </row>
    <row r="2446" spans="1:10" x14ac:dyDescent="0.25">
      <c r="A2446" s="11"/>
      <c r="B2446" s="19"/>
      <c r="C2446" s="19"/>
      <c r="D2446" s="23"/>
      <c r="E2446" s="19"/>
      <c r="F2446" s="13">
        <f>IF(B2446="","",IFERROR(INDEX(Leases!$B$2:$B$101,MATCH(B2446,Leases!$A$2:$A$101,0)),""))</f>
      </c>
      <c r="G2446" s="16">
        <f>IF(A2446="","",MONTH(A2446))</f>
      </c>
      <c r="H2446" s="22">
        <f>IF(A2446="",0,IF(YEAR(A2446)&lt;&gt;Properties!$C$5,0,N(D2446)*IFERROR(INDEX(Lists!$B$1:$B$7,MATCH(C2446,Lists!$A$1:$A$7,0)),0)))</f>
      </c>
      <c r="I2446" s="22">
        <f>IF(A2446="",0,IF(YEAR(A2446)&lt;&gt;Properties!$C$5,0,N(D2446)*IFERROR(INDEX(Lists!$C$1:$C$7,MATCH(C2446,Lists!$A$1:$A$7,0)),0)))</f>
      </c>
      <c r="J2446" s="22">
        <f>IF(A2446="",0,IF(YEAR(A2446)&lt;&gt;Properties!$C$5,0,N(D2446)*IFERROR(INDEX(Lists!$D$1:$D$7,MATCH(C2446,Lists!$A$1:$A$7,0)),0)))</f>
      </c>
    </row>
    <row r="2447" spans="1:10" x14ac:dyDescent="0.25">
      <c r="A2447" s="11"/>
      <c r="B2447" s="19"/>
      <c r="C2447" s="19"/>
      <c r="D2447" s="23"/>
      <c r="E2447" s="19"/>
      <c r="F2447" s="13">
        <f>IF(B2447="","",IFERROR(INDEX(Leases!$B$2:$B$101,MATCH(B2447,Leases!$A$2:$A$101,0)),""))</f>
      </c>
      <c r="G2447" s="16">
        <f>IF(A2447="","",MONTH(A2447))</f>
      </c>
      <c r="H2447" s="22">
        <f>IF(A2447="",0,IF(YEAR(A2447)&lt;&gt;Properties!$C$5,0,N(D2447)*IFERROR(INDEX(Lists!$B$1:$B$7,MATCH(C2447,Lists!$A$1:$A$7,0)),0)))</f>
      </c>
      <c r="I2447" s="22">
        <f>IF(A2447="",0,IF(YEAR(A2447)&lt;&gt;Properties!$C$5,0,N(D2447)*IFERROR(INDEX(Lists!$C$1:$C$7,MATCH(C2447,Lists!$A$1:$A$7,0)),0)))</f>
      </c>
      <c r="J2447" s="22">
        <f>IF(A2447="",0,IF(YEAR(A2447)&lt;&gt;Properties!$C$5,0,N(D2447)*IFERROR(INDEX(Lists!$D$1:$D$7,MATCH(C2447,Lists!$A$1:$A$7,0)),0)))</f>
      </c>
    </row>
    <row r="2448" spans="1:10" x14ac:dyDescent="0.25">
      <c r="A2448" s="11"/>
      <c r="B2448" s="19"/>
      <c r="C2448" s="19"/>
      <c r="D2448" s="23"/>
      <c r="E2448" s="19"/>
      <c r="F2448" s="13">
        <f>IF(B2448="","",IFERROR(INDEX(Leases!$B$2:$B$101,MATCH(B2448,Leases!$A$2:$A$101,0)),""))</f>
      </c>
      <c r="G2448" s="16">
        <f>IF(A2448="","",MONTH(A2448))</f>
      </c>
      <c r="H2448" s="22">
        <f>IF(A2448="",0,IF(YEAR(A2448)&lt;&gt;Properties!$C$5,0,N(D2448)*IFERROR(INDEX(Lists!$B$1:$B$7,MATCH(C2448,Lists!$A$1:$A$7,0)),0)))</f>
      </c>
      <c r="I2448" s="22">
        <f>IF(A2448="",0,IF(YEAR(A2448)&lt;&gt;Properties!$C$5,0,N(D2448)*IFERROR(INDEX(Lists!$C$1:$C$7,MATCH(C2448,Lists!$A$1:$A$7,0)),0)))</f>
      </c>
      <c r="J2448" s="22">
        <f>IF(A2448="",0,IF(YEAR(A2448)&lt;&gt;Properties!$C$5,0,N(D2448)*IFERROR(INDEX(Lists!$D$1:$D$7,MATCH(C2448,Lists!$A$1:$A$7,0)),0)))</f>
      </c>
    </row>
    <row r="2449" spans="1:10" x14ac:dyDescent="0.25">
      <c r="A2449" s="11"/>
      <c r="B2449" s="19"/>
      <c r="C2449" s="19"/>
      <c r="D2449" s="23"/>
      <c r="E2449" s="19"/>
      <c r="F2449" s="13">
        <f>IF(B2449="","",IFERROR(INDEX(Leases!$B$2:$B$101,MATCH(B2449,Leases!$A$2:$A$101,0)),""))</f>
      </c>
      <c r="G2449" s="16">
        <f>IF(A2449="","",MONTH(A2449))</f>
      </c>
      <c r="H2449" s="22">
        <f>IF(A2449="",0,IF(YEAR(A2449)&lt;&gt;Properties!$C$5,0,N(D2449)*IFERROR(INDEX(Lists!$B$1:$B$7,MATCH(C2449,Lists!$A$1:$A$7,0)),0)))</f>
      </c>
      <c r="I2449" s="22">
        <f>IF(A2449="",0,IF(YEAR(A2449)&lt;&gt;Properties!$C$5,0,N(D2449)*IFERROR(INDEX(Lists!$C$1:$C$7,MATCH(C2449,Lists!$A$1:$A$7,0)),0)))</f>
      </c>
      <c r="J2449" s="22">
        <f>IF(A2449="",0,IF(YEAR(A2449)&lt;&gt;Properties!$C$5,0,N(D2449)*IFERROR(INDEX(Lists!$D$1:$D$7,MATCH(C2449,Lists!$A$1:$A$7,0)),0)))</f>
      </c>
    </row>
    <row r="2450" spans="1:10" x14ac:dyDescent="0.25">
      <c r="A2450" s="11"/>
      <c r="B2450" s="19"/>
      <c r="C2450" s="19"/>
      <c r="D2450" s="23"/>
      <c r="E2450" s="19"/>
      <c r="F2450" s="13">
        <f>IF(B2450="","",IFERROR(INDEX(Leases!$B$2:$B$101,MATCH(B2450,Leases!$A$2:$A$101,0)),""))</f>
      </c>
      <c r="G2450" s="16">
        <f>IF(A2450="","",MONTH(A2450))</f>
      </c>
      <c r="H2450" s="22">
        <f>IF(A2450="",0,IF(YEAR(A2450)&lt;&gt;Properties!$C$5,0,N(D2450)*IFERROR(INDEX(Lists!$B$1:$B$7,MATCH(C2450,Lists!$A$1:$A$7,0)),0)))</f>
      </c>
      <c r="I2450" s="22">
        <f>IF(A2450="",0,IF(YEAR(A2450)&lt;&gt;Properties!$C$5,0,N(D2450)*IFERROR(INDEX(Lists!$C$1:$C$7,MATCH(C2450,Lists!$A$1:$A$7,0)),0)))</f>
      </c>
      <c r="J2450" s="22">
        <f>IF(A2450="",0,IF(YEAR(A2450)&lt;&gt;Properties!$C$5,0,N(D2450)*IFERROR(INDEX(Lists!$D$1:$D$7,MATCH(C2450,Lists!$A$1:$A$7,0)),0)))</f>
      </c>
    </row>
    <row r="2451" spans="1:10" x14ac:dyDescent="0.25">
      <c r="A2451" s="11"/>
      <c r="B2451" s="19"/>
      <c r="C2451" s="19"/>
      <c r="D2451" s="23"/>
      <c r="E2451" s="19"/>
      <c r="F2451" s="13">
        <f>IF(B2451="","",IFERROR(INDEX(Leases!$B$2:$B$101,MATCH(B2451,Leases!$A$2:$A$101,0)),""))</f>
      </c>
      <c r="G2451" s="16">
        <f>IF(A2451="","",MONTH(A2451))</f>
      </c>
      <c r="H2451" s="22">
        <f>IF(A2451="",0,IF(YEAR(A2451)&lt;&gt;Properties!$C$5,0,N(D2451)*IFERROR(INDEX(Lists!$B$1:$B$7,MATCH(C2451,Lists!$A$1:$A$7,0)),0)))</f>
      </c>
      <c r="I2451" s="22">
        <f>IF(A2451="",0,IF(YEAR(A2451)&lt;&gt;Properties!$C$5,0,N(D2451)*IFERROR(INDEX(Lists!$C$1:$C$7,MATCH(C2451,Lists!$A$1:$A$7,0)),0)))</f>
      </c>
      <c r="J2451" s="22">
        <f>IF(A2451="",0,IF(YEAR(A2451)&lt;&gt;Properties!$C$5,0,N(D2451)*IFERROR(INDEX(Lists!$D$1:$D$7,MATCH(C2451,Lists!$A$1:$A$7,0)),0)))</f>
      </c>
    </row>
    <row r="2452" spans="1:10" x14ac:dyDescent="0.25">
      <c r="A2452" s="11"/>
      <c r="B2452" s="19"/>
      <c r="C2452" s="19"/>
      <c r="D2452" s="23"/>
      <c r="E2452" s="19"/>
      <c r="F2452" s="13">
        <f>IF(B2452="","",IFERROR(INDEX(Leases!$B$2:$B$101,MATCH(B2452,Leases!$A$2:$A$101,0)),""))</f>
      </c>
      <c r="G2452" s="16">
        <f>IF(A2452="","",MONTH(A2452))</f>
      </c>
      <c r="H2452" s="22">
        <f>IF(A2452="",0,IF(YEAR(A2452)&lt;&gt;Properties!$C$5,0,N(D2452)*IFERROR(INDEX(Lists!$B$1:$B$7,MATCH(C2452,Lists!$A$1:$A$7,0)),0)))</f>
      </c>
      <c r="I2452" s="22">
        <f>IF(A2452="",0,IF(YEAR(A2452)&lt;&gt;Properties!$C$5,0,N(D2452)*IFERROR(INDEX(Lists!$C$1:$C$7,MATCH(C2452,Lists!$A$1:$A$7,0)),0)))</f>
      </c>
      <c r="J2452" s="22">
        <f>IF(A2452="",0,IF(YEAR(A2452)&lt;&gt;Properties!$C$5,0,N(D2452)*IFERROR(INDEX(Lists!$D$1:$D$7,MATCH(C2452,Lists!$A$1:$A$7,0)),0)))</f>
      </c>
    </row>
    <row r="2453" spans="1:10" x14ac:dyDescent="0.25">
      <c r="A2453" s="11"/>
      <c r="B2453" s="19"/>
      <c r="C2453" s="19"/>
      <c r="D2453" s="23"/>
      <c r="E2453" s="19"/>
      <c r="F2453" s="13">
        <f>IF(B2453="","",IFERROR(INDEX(Leases!$B$2:$B$101,MATCH(B2453,Leases!$A$2:$A$101,0)),""))</f>
      </c>
      <c r="G2453" s="16">
        <f>IF(A2453="","",MONTH(A2453))</f>
      </c>
      <c r="H2453" s="22">
        <f>IF(A2453="",0,IF(YEAR(A2453)&lt;&gt;Properties!$C$5,0,N(D2453)*IFERROR(INDEX(Lists!$B$1:$B$7,MATCH(C2453,Lists!$A$1:$A$7,0)),0)))</f>
      </c>
      <c r="I2453" s="22">
        <f>IF(A2453="",0,IF(YEAR(A2453)&lt;&gt;Properties!$C$5,0,N(D2453)*IFERROR(INDEX(Lists!$C$1:$C$7,MATCH(C2453,Lists!$A$1:$A$7,0)),0)))</f>
      </c>
      <c r="J2453" s="22">
        <f>IF(A2453="",0,IF(YEAR(A2453)&lt;&gt;Properties!$C$5,0,N(D2453)*IFERROR(INDEX(Lists!$D$1:$D$7,MATCH(C2453,Lists!$A$1:$A$7,0)),0)))</f>
      </c>
    </row>
    <row r="2454" spans="1:10" x14ac:dyDescent="0.25">
      <c r="A2454" s="11"/>
      <c r="B2454" s="19"/>
      <c r="C2454" s="19"/>
      <c r="D2454" s="23"/>
      <c r="E2454" s="19"/>
      <c r="F2454" s="13">
        <f>IF(B2454="","",IFERROR(INDEX(Leases!$B$2:$B$101,MATCH(B2454,Leases!$A$2:$A$101,0)),""))</f>
      </c>
      <c r="G2454" s="16">
        <f>IF(A2454="","",MONTH(A2454))</f>
      </c>
      <c r="H2454" s="22">
        <f>IF(A2454="",0,IF(YEAR(A2454)&lt;&gt;Properties!$C$5,0,N(D2454)*IFERROR(INDEX(Lists!$B$1:$B$7,MATCH(C2454,Lists!$A$1:$A$7,0)),0)))</f>
      </c>
      <c r="I2454" s="22">
        <f>IF(A2454="",0,IF(YEAR(A2454)&lt;&gt;Properties!$C$5,0,N(D2454)*IFERROR(INDEX(Lists!$C$1:$C$7,MATCH(C2454,Lists!$A$1:$A$7,0)),0)))</f>
      </c>
      <c r="J2454" s="22">
        <f>IF(A2454="",0,IF(YEAR(A2454)&lt;&gt;Properties!$C$5,0,N(D2454)*IFERROR(INDEX(Lists!$D$1:$D$7,MATCH(C2454,Lists!$A$1:$A$7,0)),0)))</f>
      </c>
    </row>
    <row r="2455" spans="1:10" x14ac:dyDescent="0.25">
      <c r="A2455" s="11"/>
      <c r="B2455" s="19"/>
      <c r="C2455" s="19"/>
      <c r="D2455" s="23"/>
      <c r="E2455" s="19"/>
      <c r="F2455" s="13">
        <f>IF(B2455="","",IFERROR(INDEX(Leases!$B$2:$B$101,MATCH(B2455,Leases!$A$2:$A$101,0)),""))</f>
      </c>
      <c r="G2455" s="16">
        <f>IF(A2455="","",MONTH(A2455))</f>
      </c>
      <c r="H2455" s="22">
        <f>IF(A2455="",0,IF(YEAR(A2455)&lt;&gt;Properties!$C$5,0,N(D2455)*IFERROR(INDEX(Lists!$B$1:$B$7,MATCH(C2455,Lists!$A$1:$A$7,0)),0)))</f>
      </c>
      <c r="I2455" s="22">
        <f>IF(A2455="",0,IF(YEAR(A2455)&lt;&gt;Properties!$C$5,0,N(D2455)*IFERROR(INDEX(Lists!$C$1:$C$7,MATCH(C2455,Lists!$A$1:$A$7,0)),0)))</f>
      </c>
      <c r="J2455" s="22">
        <f>IF(A2455="",0,IF(YEAR(A2455)&lt;&gt;Properties!$C$5,0,N(D2455)*IFERROR(INDEX(Lists!$D$1:$D$7,MATCH(C2455,Lists!$A$1:$A$7,0)),0)))</f>
      </c>
    </row>
    <row r="2456" spans="1:10" x14ac:dyDescent="0.25">
      <c r="A2456" s="11"/>
      <c r="B2456" s="19"/>
      <c r="C2456" s="19"/>
      <c r="D2456" s="23"/>
      <c r="E2456" s="19"/>
      <c r="F2456" s="13">
        <f>IF(B2456="","",IFERROR(INDEX(Leases!$B$2:$B$101,MATCH(B2456,Leases!$A$2:$A$101,0)),""))</f>
      </c>
      <c r="G2456" s="16">
        <f>IF(A2456="","",MONTH(A2456))</f>
      </c>
      <c r="H2456" s="22">
        <f>IF(A2456="",0,IF(YEAR(A2456)&lt;&gt;Properties!$C$5,0,N(D2456)*IFERROR(INDEX(Lists!$B$1:$B$7,MATCH(C2456,Lists!$A$1:$A$7,0)),0)))</f>
      </c>
      <c r="I2456" s="22">
        <f>IF(A2456="",0,IF(YEAR(A2456)&lt;&gt;Properties!$C$5,0,N(D2456)*IFERROR(INDEX(Lists!$C$1:$C$7,MATCH(C2456,Lists!$A$1:$A$7,0)),0)))</f>
      </c>
      <c r="J2456" s="22">
        <f>IF(A2456="",0,IF(YEAR(A2456)&lt;&gt;Properties!$C$5,0,N(D2456)*IFERROR(INDEX(Lists!$D$1:$D$7,MATCH(C2456,Lists!$A$1:$A$7,0)),0)))</f>
      </c>
    </row>
    <row r="2457" spans="1:10" x14ac:dyDescent="0.25">
      <c r="A2457" s="11"/>
      <c r="B2457" s="19"/>
      <c r="C2457" s="19"/>
      <c r="D2457" s="23"/>
      <c r="E2457" s="19"/>
      <c r="F2457" s="13">
        <f>IF(B2457="","",IFERROR(INDEX(Leases!$B$2:$B$101,MATCH(B2457,Leases!$A$2:$A$101,0)),""))</f>
      </c>
      <c r="G2457" s="16">
        <f>IF(A2457="","",MONTH(A2457))</f>
      </c>
      <c r="H2457" s="22">
        <f>IF(A2457="",0,IF(YEAR(A2457)&lt;&gt;Properties!$C$5,0,N(D2457)*IFERROR(INDEX(Lists!$B$1:$B$7,MATCH(C2457,Lists!$A$1:$A$7,0)),0)))</f>
      </c>
      <c r="I2457" s="22">
        <f>IF(A2457="",0,IF(YEAR(A2457)&lt;&gt;Properties!$C$5,0,N(D2457)*IFERROR(INDEX(Lists!$C$1:$C$7,MATCH(C2457,Lists!$A$1:$A$7,0)),0)))</f>
      </c>
      <c r="J2457" s="22">
        <f>IF(A2457="",0,IF(YEAR(A2457)&lt;&gt;Properties!$C$5,0,N(D2457)*IFERROR(INDEX(Lists!$D$1:$D$7,MATCH(C2457,Lists!$A$1:$A$7,0)),0)))</f>
      </c>
    </row>
    <row r="2458" spans="1:10" x14ac:dyDescent="0.25">
      <c r="A2458" s="11"/>
      <c r="B2458" s="19"/>
      <c r="C2458" s="19"/>
      <c r="D2458" s="23"/>
      <c r="E2458" s="19"/>
      <c r="F2458" s="13">
        <f>IF(B2458="","",IFERROR(INDEX(Leases!$B$2:$B$101,MATCH(B2458,Leases!$A$2:$A$101,0)),""))</f>
      </c>
      <c r="G2458" s="16">
        <f>IF(A2458="","",MONTH(A2458))</f>
      </c>
      <c r="H2458" s="22">
        <f>IF(A2458="",0,IF(YEAR(A2458)&lt;&gt;Properties!$C$5,0,N(D2458)*IFERROR(INDEX(Lists!$B$1:$B$7,MATCH(C2458,Lists!$A$1:$A$7,0)),0)))</f>
      </c>
      <c r="I2458" s="22">
        <f>IF(A2458="",0,IF(YEAR(A2458)&lt;&gt;Properties!$C$5,0,N(D2458)*IFERROR(INDEX(Lists!$C$1:$C$7,MATCH(C2458,Lists!$A$1:$A$7,0)),0)))</f>
      </c>
      <c r="J2458" s="22">
        <f>IF(A2458="",0,IF(YEAR(A2458)&lt;&gt;Properties!$C$5,0,N(D2458)*IFERROR(INDEX(Lists!$D$1:$D$7,MATCH(C2458,Lists!$A$1:$A$7,0)),0)))</f>
      </c>
    </row>
    <row r="2459" spans="1:10" x14ac:dyDescent="0.25">
      <c r="A2459" s="11"/>
      <c r="B2459" s="19"/>
      <c r="C2459" s="19"/>
      <c r="D2459" s="23"/>
      <c r="E2459" s="19"/>
      <c r="F2459" s="13">
        <f>IF(B2459="","",IFERROR(INDEX(Leases!$B$2:$B$101,MATCH(B2459,Leases!$A$2:$A$101,0)),""))</f>
      </c>
      <c r="G2459" s="16">
        <f>IF(A2459="","",MONTH(A2459))</f>
      </c>
      <c r="H2459" s="22">
        <f>IF(A2459="",0,IF(YEAR(A2459)&lt;&gt;Properties!$C$5,0,N(D2459)*IFERROR(INDEX(Lists!$B$1:$B$7,MATCH(C2459,Lists!$A$1:$A$7,0)),0)))</f>
      </c>
      <c r="I2459" s="22">
        <f>IF(A2459="",0,IF(YEAR(A2459)&lt;&gt;Properties!$C$5,0,N(D2459)*IFERROR(INDEX(Lists!$C$1:$C$7,MATCH(C2459,Lists!$A$1:$A$7,0)),0)))</f>
      </c>
      <c r="J2459" s="22">
        <f>IF(A2459="",0,IF(YEAR(A2459)&lt;&gt;Properties!$C$5,0,N(D2459)*IFERROR(INDEX(Lists!$D$1:$D$7,MATCH(C2459,Lists!$A$1:$A$7,0)),0)))</f>
      </c>
    </row>
    <row r="2460" spans="1:10" x14ac:dyDescent="0.25">
      <c r="A2460" s="11"/>
      <c r="B2460" s="19"/>
      <c r="C2460" s="19"/>
      <c r="D2460" s="23"/>
      <c r="E2460" s="19"/>
      <c r="F2460" s="13">
        <f>IF(B2460="","",IFERROR(INDEX(Leases!$B$2:$B$101,MATCH(B2460,Leases!$A$2:$A$101,0)),""))</f>
      </c>
      <c r="G2460" s="16">
        <f>IF(A2460="","",MONTH(A2460))</f>
      </c>
      <c r="H2460" s="22">
        <f>IF(A2460="",0,IF(YEAR(A2460)&lt;&gt;Properties!$C$5,0,N(D2460)*IFERROR(INDEX(Lists!$B$1:$B$7,MATCH(C2460,Lists!$A$1:$A$7,0)),0)))</f>
      </c>
      <c r="I2460" s="22">
        <f>IF(A2460="",0,IF(YEAR(A2460)&lt;&gt;Properties!$C$5,0,N(D2460)*IFERROR(INDEX(Lists!$C$1:$C$7,MATCH(C2460,Lists!$A$1:$A$7,0)),0)))</f>
      </c>
      <c r="J2460" s="22">
        <f>IF(A2460="",0,IF(YEAR(A2460)&lt;&gt;Properties!$C$5,0,N(D2460)*IFERROR(INDEX(Lists!$D$1:$D$7,MATCH(C2460,Lists!$A$1:$A$7,0)),0)))</f>
      </c>
    </row>
    <row r="2461" spans="1:10" x14ac:dyDescent="0.25">
      <c r="A2461" s="11"/>
      <c r="B2461" s="19"/>
      <c r="C2461" s="19"/>
      <c r="D2461" s="23"/>
      <c r="E2461" s="19"/>
      <c r="F2461" s="13">
        <f>IF(B2461="","",IFERROR(INDEX(Leases!$B$2:$B$101,MATCH(B2461,Leases!$A$2:$A$101,0)),""))</f>
      </c>
      <c r="G2461" s="16">
        <f>IF(A2461="","",MONTH(A2461))</f>
      </c>
      <c r="H2461" s="22">
        <f>IF(A2461="",0,IF(YEAR(A2461)&lt;&gt;Properties!$C$5,0,N(D2461)*IFERROR(INDEX(Lists!$B$1:$B$7,MATCH(C2461,Lists!$A$1:$A$7,0)),0)))</f>
      </c>
      <c r="I2461" s="22">
        <f>IF(A2461="",0,IF(YEAR(A2461)&lt;&gt;Properties!$C$5,0,N(D2461)*IFERROR(INDEX(Lists!$C$1:$C$7,MATCH(C2461,Lists!$A$1:$A$7,0)),0)))</f>
      </c>
      <c r="J2461" s="22">
        <f>IF(A2461="",0,IF(YEAR(A2461)&lt;&gt;Properties!$C$5,0,N(D2461)*IFERROR(INDEX(Lists!$D$1:$D$7,MATCH(C2461,Lists!$A$1:$A$7,0)),0)))</f>
      </c>
    </row>
    <row r="2462" spans="1:10" x14ac:dyDescent="0.25">
      <c r="A2462" s="11"/>
      <c r="B2462" s="19"/>
      <c r="C2462" s="19"/>
      <c r="D2462" s="23"/>
      <c r="E2462" s="19"/>
      <c r="F2462" s="13">
        <f>IF(B2462="","",IFERROR(INDEX(Leases!$B$2:$B$101,MATCH(B2462,Leases!$A$2:$A$101,0)),""))</f>
      </c>
      <c r="G2462" s="16">
        <f>IF(A2462="","",MONTH(A2462))</f>
      </c>
      <c r="H2462" s="22">
        <f>IF(A2462="",0,IF(YEAR(A2462)&lt;&gt;Properties!$C$5,0,N(D2462)*IFERROR(INDEX(Lists!$B$1:$B$7,MATCH(C2462,Lists!$A$1:$A$7,0)),0)))</f>
      </c>
      <c r="I2462" s="22">
        <f>IF(A2462="",0,IF(YEAR(A2462)&lt;&gt;Properties!$C$5,0,N(D2462)*IFERROR(INDEX(Lists!$C$1:$C$7,MATCH(C2462,Lists!$A$1:$A$7,0)),0)))</f>
      </c>
      <c r="J2462" s="22">
        <f>IF(A2462="",0,IF(YEAR(A2462)&lt;&gt;Properties!$C$5,0,N(D2462)*IFERROR(INDEX(Lists!$D$1:$D$7,MATCH(C2462,Lists!$A$1:$A$7,0)),0)))</f>
      </c>
    </row>
    <row r="2463" spans="1:10" x14ac:dyDescent="0.25">
      <c r="A2463" s="11"/>
      <c r="B2463" s="19"/>
      <c r="C2463" s="19"/>
      <c r="D2463" s="23"/>
      <c r="E2463" s="19"/>
      <c r="F2463" s="13">
        <f>IF(B2463="","",IFERROR(INDEX(Leases!$B$2:$B$101,MATCH(B2463,Leases!$A$2:$A$101,0)),""))</f>
      </c>
      <c r="G2463" s="16">
        <f>IF(A2463="","",MONTH(A2463))</f>
      </c>
      <c r="H2463" s="22">
        <f>IF(A2463="",0,IF(YEAR(A2463)&lt;&gt;Properties!$C$5,0,N(D2463)*IFERROR(INDEX(Lists!$B$1:$B$7,MATCH(C2463,Lists!$A$1:$A$7,0)),0)))</f>
      </c>
      <c r="I2463" s="22">
        <f>IF(A2463="",0,IF(YEAR(A2463)&lt;&gt;Properties!$C$5,0,N(D2463)*IFERROR(INDEX(Lists!$C$1:$C$7,MATCH(C2463,Lists!$A$1:$A$7,0)),0)))</f>
      </c>
      <c r="J2463" s="22">
        <f>IF(A2463="",0,IF(YEAR(A2463)&lt;&gt;Properties!$C$5,0,N(D2463)*IFERROR(INDEX(Lists!$D$1:$D$7,MATCH(C2463,Lists!$A$1:$A$7,0)),0)))</f>
      </c>
    </row>
    <row r="2464" spans="1:10" x14ac:dyDescent="0.25">
      <c r="A2464" s="11"/>
      <c r="B2464" s="19"/>
      <c r="C2464" s="19"/>
      <c r="D2464" s="23"/>
      <c r="E2464" s="19"/>
      <c r="F2464" s="13">
        <f>IF(B2464="","",IFERROR(INDEX(Leases!$B$2:$B$101,MATCH(B2464,Leases!$A$2:$A$101,0)),""))</f>
      </c>
      <c r="G2464" s="16">
        <f>IF(A2464="","",MONTH(A2464))</f>
      </c>
      <c r="H2464" s="22">
        <f>IF(A2464="",0,IF(YEAR(A2464)&lt;&gt;Properties!$C$5,0,N(D2464)*IFERROR(INDEX(Lists!$B$1:$B$7,MATCH(C2464,Lists!$A$1:$A$7,0)),0)))</f>
      </c>
      <c r="I2464" s="22">
        <f>IF(A2464="",0,IF(YEAR(A2464)&lt;&gt;Properties!$C$5,0,N(D2464)*IFERROR(INDEX(Lists!$C$1:$C$7,MATCH(C2464,Lists!$A$1:$A$7,0)),0)))</f>
      </c>
      <c r="J2464" s="22">
        <f>IF(A2464="",0,IF(YEAR(A2464)&lt;&gt;Properties!$C$5,0,N(D2464)*IFERROR(INDEX(Lists!$D$1:$D$7,MATCH(C2464,Lists!$A$1:$A$7,0)),0)))</f>
      </c>
    </row>
    <row r="2465" spans="1:10" x14ac:dyDescent="0.25">
      <c r="A2465" s="11"/>
      <c r="B2465" s="19"/>
      <c r="C2465" s="19"/>
      <c r="D2465" s="23"/>
      <c r="E2465" s="19"/>
      <c r="F2465" s="13">
        <f>IF(B2465="","",IFERROR(INDEX(Leases!$B$2:$B$101,MATCH(B2465,Leases!$A$2:$A$101,0)),""))</f>
      </c>
      <c r="G2465" s="16">
        <f>IF(A2465="","",MONTH(A2465))</f>
      </c>
      <c r="H2465" s="22">
        <f>IF(A2465="",0,IF(YEAR(A2465)&lt;&gt;Properties!$C$5,0,N(D2465)*IFERROR(INDEX(Lists!$B$1:$B$7,MATCH(C2465,Lists!$A$1:$A$7,0)),0)))</f>
      </c>
      <c r="I2465" s="22">
        <f>IF(A2465="",0,IF(YEAR(A2465)&lt;&gt;Properties!$C$5,0,N(D2465)*IFERROR(INDEX(Lists!$C$1:$C$7,MATCH(C2465,Lists!$A$1:$A$7,0)),0)))</f>
      </c>
      <c r="J2465" s="22">
        <f>IF(A2465="",0,IF(YEAR(A2465)&lt;&gt;Properties!$C$5,0,N(D2465)*IFERROR(INDEX(Lists!$D$1:$D$7,MATCH(C2465,Lists!$A$1:$A$7,0)),0)))</f>
      </c>
    </row>
    <row r="2466" spans="1:10" x14ac:dyDescent="0.25">
      <c r="A2466" s="11"/>
      <c r="B2466" s="19"/>
      <c r="C2466" s="19"/>
      <c r="D2466" s="23"/>
      <c r="E2466" s="19"/>
      <c r="F2466" s="13">
        <f>IF(B2466="","",IFERROR(INDEX(Leases!$B$2:$B$101,MATCH(B2466,Leases!$A$2:$A$101,0)),""))</f>
      </c>
      <c r="G2466" s="16">
        <f>IF(A2466="","",MONTH(A2466))</f>
      </c>
      <c r="H2466" s="22">
        <f>IF(A2466="",0,IF(YEAR(A2466)&lt;&gt;Properties!$C$5,0,N(D2466)*IFERROR(INDEX(Lists!$B$1:$B$7,MATCH(C2466,Lists!$A$1:$A$7,0)),0)))</f>
      </c>
      <c r="I2466" s="22">
        <f>IF(A2466="",0,IF(YEAR(A2466)&lt;&gt;Properties!$C$5,0,N(D2466)*IFERROR(INDEX(Lists!$C$1:$C$7,MATCH(C2466,Lists!$A$1:$A$7,0)),0)))</f>
      </c>
      <c r="J2466" s="22">
        <f>IF(A2466="",0,IF(YEAR(A2466)&lt;&gt;Properties!$C$5,0,N(D2466)*IFERROR(INDEX(Lists!$D$1:$D$7,MATCH(C2466,Lists!$A$1:$A$7,0)),0)))</f>
      </c>
    </row>
    <row r="2467" spans="1:10" x14ac:dyDescent="0.25">
      <c r="A2467" s="11"/>
      <c r="B2467" s="19"/>
      <c r="C2467" s="19"/>
      <c r="D2467" s="23"/>
      <c r="E2467" s="19"/>
      <c r="F2467" s="13">
        <f>IF(B2467="","",IFERROR(INDEX(Leases!$B$2:$B$101,MATCH(B2467,Leases!$A$2:$A$101,0)),""))</f>
      </c>
      <c r="G2467" s="16">
        <f>IF(A2467="","",MONTH(A2467))</f>
      </c>
      <c r="H2467" s="22">
        <f>IF(A2467="",0,IF(YEAR(A2467)&lt;&gt;Properties!$C$5,0,N(D2467)*IFERROR(INDEX(Lists!$B$1:$B$7,MATCH(C2467,Lists!$A$1:$A$7,0)),0)))</f>
      </c>
      <c r="I2467" s="22">
        <f>IF(A2467="",0,IF(YEAR(A2467)&lt;&gt;Properties!$C$5,0,N(D2467)*IFERROR(INDEX(Lists!$C$1:$C$7,MATCH(C2467,Lists!$A$1:$A$7,0)),0)))</f>
      </c>
      <c r="J2467" s="22">
        <f>IF(A2467="",0,IF(YEAR(A2467)&lt;&gt;Properties!$C$5,0,N(D2467)*IFERROR(INDEX(Lists!$D$1:$D$7,MATCH(C2467,Lists!$A$1:$A$7,0)),0)))</f>
      </c>
    </row>
    <row r="2468" spans="1:10" x14ac:dyDescent="0.25">
      <c r="A2468" s="11"/>
      <c r="B2468" s="19"/>
      <c r="C2468" s="19"/>
      <c r="D2468" s="23"/>
      <c r="E2468" s="19"/>
      <c r="F2468" s="13">
        <f>IF(B2468="","",IFERROR(INDEX(Leases!$B$2:$B$101,MATCH(B2468,Leases!$A$2:$A$101,0)),""))</f>
      </c>
      <c r="G2468" s="16">
        <f>IF(A2468="","",MONTH(A2468))</f>
      </c>
      <c r="H2468" s="22">
        <f>IF(A2468="",0,IF(YEAR(A2468)&lt;&gt;Properties!$C$5,0,N(D2468)*IFERROR(INDEX(Lists!$B$1:$B$7,MATCH(C2468,Lists!$A$1:$A$7,0)),0)))</f>
      </c>
      <c r="I2468" s="22">
        <f>IF(A2468="",0,IF(YEAR(A2468)&lt;&gt;Properties!$C$5,0,N(D2468)*IFERROR(INDEX(Lists!$C$1:$C$7,MATCH(C2468,Lists!$A$1:$A$7,0)),0)))</f>
      </c>
      <c r="J2468" s="22">
        <f>IF(A2468="",0,IF(YEAR(A2468)&lt;&gt;Properties!$C$5,0,N(D2468)*IFERROR(INDEX(Lists!$D$1:$D$7,MATCH(C2468,Lists!$A$1:$A$7,0)),0)))</f>
      </c>
    </row>
    <row r="2469" spans="1:10" x14ac:dyDescent="0.25">
      <c r="A2469" s="11"/>
      <c r="B2469" s="19"/>
      <c r="C2469" s="19"/>
      <c r="D2469" s="23"/>
      <c r="E2469" s="19"/>
      <c r="F2469" s="13">
        <f>IF(B2469="","",IFERROR(INDEX(Leases!$B$2:$B$101,MATCH(B2469,Leases!$A$2:$A$101,0)),""))</f>
      </c>
      <c r="G2469" s="16">
        <f>IF(A2469="","",MONTH(A2469))</f>
      </c>
      <c r="H2469" s="22">
        <f>IF(A2469="",0,IF(YEAR(A2469)&lt;&gt;Properties!$C$5,0,N(D2469)*IFERROR(INDEX(Lists!$B$1:$B$7,MATCH(C2469,Lists!$A$1:$A$7,0)),0)))</f>
      </c>
      <c r="I2469" s="22">
        <f>IF(A2469="",0,IF(YEAR(A2469)&lt;&gt;Properties!$C$5,0,N(D2469)*IFERROR(INDEX(Lists!$C$1:$C$7,MATCH(C2469,Lists!$A$1:$A$7,0)),0)))</f>
      </c>
      <c r="J2469" s="22">
        <f>IF(A2469="",0,IF(YEAR(A2469)&lt;&gt;Properties!$C$5,0,N(D2469)*IFERROR(INDEX(Lists!$D$1:$D$7,MATCH(C2469,Lists!$A$1:$A$7,0)),0)))</f>
      </c>
    </row>
    <row r="2470" spans="1:10" x14ac:dyDescent="0.25">
      <c r="A2470" s="11"/>
      <c r="B2470" s="19"/>
      <c r="C2470" s="19"/>
      <c r="D2470" s="23"/>
      <c r="E2470" s="19"/>
      <c r="F2470" s="13">
        <f>IF(B2470="","",IFERROR(INDEX(Leases!$B$2:$B$101,MATCH(B2470,Leases!$A$2:$A$101,0)),""))</f>
      </c>
      <c r="G2470" s="16">
        <f>IF(A2470="","",MONTH(A2470))</f>
      </c>
      <c r="H2470" s="22">
        <f>IF(A2470="",0,IF(YEAR(A2470)&lt;&gt;Properties!$C$5,0,N(D2470)*IFERROR(INDEX(Lists!$B$1:$B$7,MATCH(C2470,Lists!$A$1:$A$7,0)),0)))</f>
      </c>
      <c r="I2470" s="22">
        <f>IF(A2470="",0,IF(YEAR(A2470)&lt;&gt;Properties!$C$5,0,N(D2470)*IFERROR(INDEX(Lists!$C$1:$C$7,MATCH(C2470,Lists!$A$1:$A$7,0)),0)))</f>
      </c>
      <c r="J2470" s="22">
        <f>IF(A2470="",0,IF(YEAR(A2470)&lt;&gt;Properties!$C$5,0,N(D2470)*IFERROR(INDEX(Lists!$D$1:$D$7,MATCH(C2470,Lists!$A$1:$A$7,0)),0)))</f>
      </c>
    </row>
    <row r="2471" spans="1:10" x14ac:dyDescent="0.25">
      <c r="A2471" s="11"/>
      <c r="B2471" s="19"/>
      <c r="C2471" s="19"/>
      <c r="D2471" s="23"/>
      <c r="E2471" s="19"/>
      <c r="F2471" s="13">
        <f>IF(B2471="","",IFERROR(INDEX(Leases!$B$2:$B$101,MATCH(B2471,Leases!$A$2:$A$101,0)),""))</f>
      </c>
      <c r="G2471" s="16">
        <f>IF(A2471="","",MONTH(A2471))</f>
      </c>
      <c r="H2471" s="22">
        <f>IF(A2471="",0,IF(YEAR(A2471)&lt;&gt;Properties!$C$5,0,N(D2471)*IFERROR(INDEX(Lists!$B$1:$B$7,MATCH(C2471,Lists!$A$1:$A$7,0)),0)))</f>
      </c>
      <c r="I2471" s="22">
        <f>IF(A2471="",0,IF(YEAR(A2471)&lt;&gt;Properties!$C$5,0,N(D2471)*IFERROR(INDEX(Lists!$C$1:$C$7,MATCH(C2471,Lists!$A$1:$A$7,0)),0)))</f>
      </c>
      <c r="J2471" s="22">
        <f>IF(A2471="",0,IF(YEAR(A2471)&lt;&gt;Properties!$C$5,0,N(D2471)*IFERROR(INDEX(Lists!$D$1:$D$7,MATCH(C2471,Lists!$A$1:$A$7,0)),0)))</f>
      </c>
    </row>
    <row r="2472" spans="1:10" x14ac:dyDescent="0.25">
      <c r="A2472" s="11"/>
      <c r="B2472" s="19"/>
      <c r="C2472" s="19"/>
      <c r="D2472" s="23"/>
      <c r="E2472" s="19"/>
      <c r="F2472" s="13">
        <f>IF(B2472="","",IFERROR(INDEX(Leases!$B$2:$B$101,MATCH(B2472,Leases!$A$2:$A$101,0)),""))</f>
      </c>
      <c r="G2472" s="16">
        <f>IF(A2472="","",MONTH(A2472))</f>
      </c>
      <c r="H2472" s="22">
        <f>IF(A2472="",0,IF(YEAR(A2472)&lt;&gt;Properties!$C$5,0,N(D2472)*IFERROR(INDEX(Lists!$B$1:$B$7,MATCH(C2472,Lists!$A$1:$A$7,0)),0)))</f>
      </c>
      <c r="I2472" s="22">
        <f>IF(A2472="",0,IF(YEAR(A2472)&lt;&gt;Properties!$C$5,0,N(D2472)*IFERROR(INDEX(Lists!$C$1:$C$7,MATCH(C2472,Lists!$A$1:$A$7,0)),0)))</f>
      </c>
      <c r="J2472" s="22">
        <f>IF(A2472="",0,IF(YEAR(A2472)&lt;&gt;Properties!$C$5,0,N(D2472)*IFERROR(INDEX(Lists!$D$1:$D$7,MATCH(C2472,Lists!$A$1:$A$7,0)),0)))</f>
      </c>
    </row>
    <row r="2473" spans="1:10" x14ac:dyDescent="0.25">
      <c r="A2473" s="11"/>
      <c r="B2473" s="19"/>
      <c r="C2473" s="19"/>
      <c r="D2473" s="23"/>
      <c r="E2473" s="19"/>
      <c r="F2473" s="13">
        <f>IF(B2473="","",IFERROR(INDEX(Leases!$B$2:$B$101,MATCH(B2473,Leases!$A$2:$A$101,0)),""))</f>
      </c>
      <c r="G2473" s="16">
        <f>IF(A2473="","",MONTH(A2473))</f>
      </c>
      <c r="H2473" s="22">
        <f>IF(A2473="",0,IF(YEAR(A2473)&lt;&gt;Properties!$C$5,0,N(D2473)*IFERROR(INDEX(Lists!$B$1:$B$7,MATCH(C2473,Lists!$A$1:$A$7,0)),0)))</f>
      </c>
      <c r="I2473" s="22">
        <f>IF(A2473="",0,IF(YEAR(A2473)&lt;&gt;Properties!$C$5,0,N(D2473)*IFERROR(INDEX(Lists!$C$1:$C$7,MATCH(C2473,Lists!$A$1:$A$7,0)),0)))</f>
      </c>
      <c r="J2473" s="22">
        <f>IF(A2473="",0,IF(YEAR(A2473)&lt;&gt;Properties!$C$5,0,N(D2473)*IFERROR(INDEX(Lists!$D$1:$D$7,MATCH(C2473,Lists!$A$1:$A$7,0)),0)))</f>
      </c>
    </row>
    <row r="2474" spans="1:10" x14ac:dyDescent="0.25">
      <c r="A2474" s="11"/>
      <c r="B2474" s="19"/>
      <c r="C2474" s="19"/>
      <c r="D2474" s="23"/>
      <c r="E2474" s="19"/>
      <c r="F2474" s="13">
        <f>IF(B2474="","",IFERROR(INDEX(Leases!$B$2:$B$101,MATCH(B2474,Leases!$A$2:$A$101,0)),""))</f>
      </c>
      <c r="G2474" s="16">
        <f>IF(A2474="","",MONTH(A2474))</f>
      </c>
      <c r="H2474" s="22">
        <f>IF(A2474="",0,IF(YEAR(A2474)&lt;&gt;Properties!$C$5,0,N(D2474)*IFERROR(INDEX(Lists!$B$1:$B$7,MATCH(C2474,Lists!$A$1:$A$7,0)),0)))</f>
      </c>
      <c r="I2474" s="22">
        <f>IF(A2474="",0,IF(YEAR(A2474)&lt;&gt;Properties!$C$5,0,N(D2474)*IFERROR(INDEX(Lists!$C$1:$C$7,MATCH(C2474,Lists!$A$1:$A$7,0)),0)))</f>
      </c>
      <c r="J2474" s="22">
        <f>IF(A2474="",0,IF(YEAR(A2474)&lt;&gt;Properties!$C$5,0,N(D2474)*IFERROR(INDEX(Lists!$D$1:$D$7,MATCH(C2474,Lists!$A$1:$A$7,0)),0)))</f>
      </c>
    </row>
    <row r="2475" spans="1:10" x14ac:dyDescent="0.25">
      <c r="A2475" s="11"/>
      <c r="B2475" s="19"/>
      <c r="C2475" s="19"/>
      <c r="D2475" s="23"/>
      <c r="E2475" s="19"/>
      <c r="F2475" s="13">
        <f>IF(B2475="","",IFERROR(INDEX(Leases!$B$2:$B$101,MATCH(B2475,Leases!$A$2:$A$101,0)),""))</f>
      </c>
      <c r="G2475" s="16">
        <f>IF(A2475="","",MONTH(A2475))</f>
      </c>
      <c r="H2475" s="22">
        <f>IF(A2475="",0,IF(YEAR(A2475)&lt;&gt;Properties!$C$5,0,N(D2475)*IFERROR(INDEX(Lists!$B$1:$B$7,MATCH(C2475,Lists!$A$1:$A$7,0)),0)))</f>
      </c>
      <c r="I2475" s="22">
        <f>IF(A2475="",0,IF(YEAR(A2475)&lt;&gt;Properties!$C$5,0,N(D2475)*IFERROR(INDEX(Lists!$C$1:$C$7,MATCH(C2475,Lists!$A$1:$A$7,0)),0)))</f>
      </c>
      <c r="J2475" s="22">
        <f>IF(A2475="",0,IF(YEAR(A2475)&lt;&gt;Properties!$C$5,0,N(D2475)*IFERROR(INDEX(Lists!$D$1:$D$7,MATCH(C2475,Lists!$A$1:$A$7,0)),0)))</f>
      </c>
    </row>
    <row r="2476" spans="1:10" x14ac:dyDescent="0.25">
      <c r="A2476" s="11"/>
      <c r="B2476" s="19"/>
      <c r="C2476" s="19"/>
      <c r="D2476" s="23"/>
      <c r="E2476" s="19"/>
      <c r="F2476" s="13">
        <f>IF(B2476="","",IFERROR(INDEX(Leases!$B$2:$B$101,MATCH(B2476,Leases!$A$2:$A$101,0)),""))</f>
      </c>
      <c r="G2476" s="16">
        <f>IF(A2476="","",MONTH(A2476))</f>
      </c>
      <c r="H2476" s="22">
        <f>IF(A2476="",0,IF(YEAR(A2476)&lt;&gt;Properties!$C$5,0,N(D2476)*IFERROR(INDEX(Lists!$B$1:$B$7,MATCH(C2476,Lists!$A$1:$A$7,0)),0)))</f>
      </c>
      <c r="I2476" s="22">
        <f>IF(A2476="",0,IF(YEAR(A2476)&lt;&gt;Properties!$C$5,0,N(D2476)*IFERROR(INDEX(Lists!$C$1:$C$7,MATCH(C2476,Lists!$A$1:$A$7,0)),0)))</f>
      </c>
      <c r="J2476" s="22">
        <f>IF(A2476="",0,IF(YEAR(A2476)&lt;&gt;Properties!$C$5,0,N(D2476)*IFERROR(INDEX(Lists!$D$1:$D$7,MATCH(C2476,Lists!$A$1:$A$7,0)),0)))</f>
      </c>
    </row>
    <row r="2477" spans="1:10" x14ac:dyDescent="0.25">
      <c r="A2477" s="11"/>
      <c r="B2477" s="19"/>
      <c r="C2477" s="19"/>
      <c r="D2477" s="23"/>
      <c r="E2477" s="19"/>
      <c r="F2477" s="13">
        <f>IF(B2477="","",IFERROR(INDEX(Leases!$B$2:$B$101,MATCH(B2477,Leases!$A$2:$A$101,0)),""))</f>
      </c>
      <c r="G2477" s="16">
        <f>IF(A2477="","",MONTH(A2477))</f>
      </c>
      <c r="H2477" s="22">
        <f>IF(A2477="",0,IF(YEAR(A2477)&lt;&gt;Properties!$C$5,0,N(D2477)*IFERROR(INDEX(Lists!$B$1:$B$7,MATCH(C2477,Lists!$A$1:$A$7,0)),0)))</f>
      </c>
      <c r="I2477" s="22">
        <f>IF(A2477="",0,IF(YEAR(A2477)&lt;&gt;Properties!$C$5,0,N(D2477)*IFERROR(INDEX(Lists!$C$1:$C$7,MATCH(C2477,Lists!$A$1:$A$7,0)),0)))</f>
      </c>
      <c r="J2477" s="22">
        <f>IF(A2477="",0,IF(YEAR(A2477)&lt;&gt;Properties!$C$5,0,N(D2477)*IFERROR(INDEX(Lists!$D$1:$D$7,MATCH(C2477,Lists!$A$1:$A$7,0)),0)))</f>
      </c>
    </row>
    <row r="2478" spans="1:10" x14ac:dyDescent="0.25">
      <c r="A2478" s="11"/>
      <c r="B2478" s="19"/>
      <c r="C2478" s="19"/>
      <c r="D2478" s="23"/>
      <c r="E2478" s="19"/>
      <c r="F2478" s="13">
        <f>IF(B2478="","",IFERROR(INDEX(Leases!$B$2:$B$101,MATCH(B2478,Leases!$A$2:$A$101,0)),""))</f>
      </c>
      <c r="G2478" s="16">
        <f>IF(A2478="","",MONTH(A2478))</f>
      </c>
      <c r="H2478" s="22">
        <f>IF(A2478="",0,IF(YEAR(A2478)&lt;&gt;Properties!$C$5,0,N(D2478)*IFERROR(INDEX(Lists!$B$1:$B$7,MATCH(C2478,Lists!$A$1:$A$7,0)),0)))</f>
      </c>
      <c r="I2478" s="22">
        <f>IF(A2478="",0,IF(YEAR(A2478)&lt;&gt;Properties!$C$5,0,N(D2478)*IFERROR(INDEX(Lists!$C$1:$C$7,MATCH(C2478,Lists!$A$1:$A$7,0)),0)))</f>
      </c>
      <c r="J2478" s="22">
        <f>IF(A2478="",0,IF(YEAR(A2478)&lt;&gt;Properties!$C$5,0,N(D2478)*IFERROR(INDEX(Lists!$D$1:$D$7,MATCH(C2478,Lists!$A$1:$A$7,0)),0)))</f>
      </c>
    </row>
    <row r="2479" spans="1:10" x14ac:dyDescent="0.25">
      <c r="A2479" s="11"/>
      <c r="B2479" s="19"/>
      <c r="C2479" s="19"/>
      <c r="D2479" s="23"/>
      <c r="E2479" s="19"/>
      <c r="F2479" s="13">
        <f>IF(B2479="","",IFERROR(INDEX(Leases!$B$2:$B$101,MATCH(B2479,Leases!$A$2:$A$101,0)),""))</f>
      </c>
      <c r="G2479" s="16">
        <f>IF(A2479="","",MONTH(A2479))</f>
      </c>
      <c r="H2479" s="22">
        <f>IF(A2479="",0,IF(YEAR(A2479)&lt;&gt;Properties!$C$5,0,N(D2479)*IFERROR(INDEX(Lists!$B$1:$B$7,MATCH(C2479,Lists!$A$1:$A$7,0)),0)))</f>
      </c>
      <c r="I2479" s="22">
        <f>IF(A2479="",0,IF(YEAR(A2479)&lt;&gt;Properties!$C$5,0,N(D2479)*IFERROR(INDEX(Lists!$C$1:$C$7,MATCH(C2479,Lists!$A$1:$A$7,0)),0)))</f>
      </c>
      <c r="J2479" s="22">
        <f>IF(A2479="",0,IF(YEAR(A2479)&lt;&gt;Properties!$C$5,0,N(D2479)*IFERROR(INDEX(Lists!$D$1:$D$7,MATCH(C2479,Lists!$A$1:$A$7,0)),0)))</f>
      </c>
    </row>
    <row r="2480" spans="1:10" x14ac:dyDescent="0.25">
      <c r="A2480" s="11"/>
      <c r="B2480" s="19"/>
      <c r="C2480" s="19"/>
      <c r="D2480" s="23"/>
      <c r="E2480" s="19"/>
      <c r="F2480" s="13">
        <f>IF(B2480="","",IFERROR(INDEX(Leases!$B$2:$B$101,MATCH(B2480,Leases!$A$2:$A$101,0)),""))</f>
      </c>
      <c r="G2480" s="16">
        <f>IF(A2480="","",MONTH(A2480))</f>
      </c>
      <c r="H2480" s="22">
        <f>IF(A2480="",0,IF(YEAR(A2480)&lt;&gt;Properties!$C$5,0,N(D2480)*IFERROR(INDEX(Lists!$B$1:$B$7,MATCH(C2480,Lists!$A$1:$A$7,0)),0)))</f>
      </c>
      <c r="I2480" s="22">
        <f>IF(A2480="",0,IF(YEAR(A2480)&lt;&gt;Properties!$C$5,0,N(D2480)*IFERROR(INDEX(Lists!$C$1:$C$7,MATCH(C2480,Lists!$A$1:$A$7,0)),0)))</f>
      </c>
      <c r="J2480" s="22">
        <f>IF(A2480="",0,IF(YEAR(A2480)&lt;&gt;Properties!$C$5,0,N(D2480)*IFERROR(INDEX(Lists!$D$1:$D$7,MATCH(C2480,Lists!$A$1:$A$7,0)),0)))</f>
      </c>
    </row>
    <row r="2481" spans="1:10" x14ac:dyDescent="0.25">
      <c r="A2481" s="11"/>
      <c r="B2481" s="19"/>
      <c r="C2481" s="19"/>
      <c r="D2481" s="23"/>
      <c r="E2481" s="19"/>
      <c r="F2481" s="13">
        <f>IF(B2481="","",IFERROR(INDEX(Leases!$B$2:$B$101,MATCH(B2481,Leases!$A$2:$A$101,0)),""))</f>
      </c>
      <c r="G2481" s="16">
        <f>IF(A2481="","",MONTH(A2481))</f>
      </c>
      <c r="H2481" s="22">
        <f>IF(A2481="",0,IF(YEAR(A2481)&lt;&gt;Properties!$C$5,0,N(D2481)*IFERROR(INDEX(Lists!$B$1:$B$7,MATCH(C2481,Lists!$A$1:$A$7,0)),0)))</f>
      </c>
      <c r="I2481" s="22">
        <f>IF(A2481="",0,IF(YEAR(A2481)&lt;&gt;Properties!$C$5,0,N(D2481)*IFERROR(INDEX(Lists!$C$1:$C$7,MATCH(C2481,Lists!$A$1:$A$7,0)),0)))</f>
      </c>
      <c r="J2481" s="22">
        <f>IF(A2481="",0,IF(YEAR(A2481)&lt;&gt;Properties!$C$5,0,N(D2481)*IFERROR(INDEX(Lists!$D$1:$D$7,MATCH(C2481,Lists!$A$1:$A$7,0)),0)))</f>
      </c>
    </row>
    <row r="2482" spans="1:10" x14ac:dyDescent="0.25">
      <c r="A2482" s="11"/>
      <c r="B2482" s="19"/>
      <c r="C2482" s="19"/>
      <c r="D2482" s="23"/>
      <c r="E2482" s="19"/>
      <c r="F2482" s="13">
        <f>IF(B2482="","",IFERROR(INDEX(Leases!$B$2:$B$101,MATCH(B2482,Leases!$A$2:$A$101,0)),""))</f>
      </c>
      <c r="G2482" s="16">
        <f>IF(A2482="","",MONTH(A2482))</f>
      </c>
      <c r="H2482" s="22">
        <f>IF(A2482="",0,IF(YEAR(A2482)&lt;&gt;Properties!$C$5,0,N(D2482)*IFERROR(INDEX(Lists!$B$1:$B$7,MATCH(C2482,Lists!$A$1:$A$7,0)),0)))</f>
      </c>
      <c r="I2482" s="22">
        <f>IF(A2482="",0,IF(YEAR(A2482)&lt;&gt;Properties!$C$5,0,N(D2482)*IFERROR(INDEX(Lists!$C$1:$C$7,MATCH(C2482,Lists!$A$1:$A$7,0)),0)))</f>
      </c>
      <c r="J2482" s="22">
        <f>IF(A2482="",0,IF(YEAR(A2482)&lt;&gt;Properties!$C$5,0,N(D2482)*IFERROR(INDEX(Lists!$D$1:$D$7,MATCH(C2482,Lists!$A$1:$A$7,0)),0)))</f>
      </c>
    </row>
    <row r="2483" spans="1:10" x14ac:dyDescent="0.25">
      <c r="A2483" s="11"/>
      <c r="B2483" s="19"/>
      <c r="C2483" s="19"/>
      <c r="D2483" s="23"/>
      <c r="E2483" s="19"/>
      <c r="F2483" s="13">
        <f>IF(B2483="","",IFERROR(INDEX(Leases!$B$2:$B$101,MATCH(B2483,Leases!$A$2:$A$101,0)),""))</f>
      </c>
      <c r="G2483" s="16">
        <f>IF(A2483="","",MONTH(A2483))</f>
      </c>
      <c r="H2483" s="22">
        <f>IF(A2483="",0,IF(YEAR(A2483)&lt;&gt;Properties!$C$5,0,N(D2483)*IFERROR(INDEX(Lists!$B$1:$B$7,MATCH(C2483,Lists!$A$1:$A$7,0)),0)))</f>
      </c>
      <c r="I2483" s="22">
        <f>IF(A2483="",0,IF(YEAR(A2483)&lt;&gt;Properties!$C$5,0,N(D2483)*IFERROR(INDEX(Lists!$C$1:$C$7,MATCH(C2483,Lists!$A$1:$A$7,0)),0)))</f>
      </c>
      <c r="J2483" s="22">
        <f>IF(A2483="",0,IF(YEAR(A2483)&lt;&gt;Properties!$C$5,0,N(D2483)*IFERROR(INDEX(Lists!$D$1:$D$7,MATCH(C2483,Lists!$A$1:$A$7,0)),0)))</f>
      </c>
    </row>
    <row r="2484" spans="1:10" x14ac:dyDescent="0.25">
      <c r="A2484" s="11"/>
      <c r="B2484" s="19"/>
      <c r="C2484" s="19"/>
      <c r="D2484" s="23"/>
      <c r="E2484" s="19"/>
      <c r="F2484" s="13">
        <f>IF(B2484="","",IFERROR(INDEX(Leases!$B$2:$B$101,MATCH(B2484,Leases!$A$2:$A$101,0)),""))</f>
      </c>
      <c r="G2484" s="16">
        <f>IF(A2484="","",MONTH(A2484))</f>
      </c>
      <c r="H2484" s="22">
        <f>IF(A2484="",0,IF(YEAR(A2484)&lt;&gt;Properties!$C$5,0,N(D2484)*IFERROR(INDEX(Lists!$B$1:$B$7,MATCH(C2484,Lists!$A$1:$A$7,0)),0)))</f>
      </c>
      <c r="I2484" s="22">
        <f>IF(A2484="",0,IF(YEAR(A2484)&lt;&gt;Properties!$C$5,0,N(D2484)*IFERROR(INDEX(Lists!$C$1:$C$7,MATCH(C2484,Lists!$A$1:$A$7,0)),0)))</f>
      </c>
      <c r="J2484" s="22">
        <f>IF(A2484="",0,IF(YEAR(A2484)&lt;&gt;Properties!$C$5,0,N(D2484)*IFERROR(INDEX(Lists!$D$1:$D$7,MATCH(C2484,Lists!$A$1:$A$7,0)),0)))</f>
      </c>
    </row>
    <row r="2485" spans="1:10" x14ac:dyDescent="0.25">
      <c r="A2485" s="11"/>
      <c r="B2485" s="19"/>
      <c r="C2485" s="19"/>
      <c r="D2485" s="23"/>
      <c r="E2485" s="19"/>
      <c r="F2485" s="13">
        <f>IF(B2485="","",IFERROR(INDEX(Leases!$B$2:$B$101,MATCH(B2485,Leases!$A$2:$A$101,0)),""))</f>
      </c>
      <c r="G2485" s="16">
        <f>IF(A2485="","",MONTH(A2485))</f>
      </c>
      <c r="H2485" s="22">
        <f>IF(A2485="",0,IF(YEAR(A2485)&lt;&gt;Properties!$C$5,0,N(D2485)*IFERROR(INDEX(Lists!$B$1:$B$7,MATCH(C2485,Lists!$A$1:$A$7,0)),0)))</f>
      </c>
      <c r="I2485" s="22">
        <f>IF(A2485="",0,IF(YEAR(A2485)&lt;&gt;Properties!$C$5,0,N(D2485)*IFERROR(INDEX(Lists!$C$1:$C$7,MATCH(C2485,Lists!$A$1:$A$7,0)),0)))</f>
      </c>
      <c r="J2485" s="22">
        <f>IF(A2485="",0,IF(YEAR(A2485)&lt;&gt;Properties!$C$5,0,N(D2485)*IFERROR(INDEX(Lists!$D$1:$D$7,MATCH(C2485,Lists!$A$1:$A$7,0)),0)))</f>
      </c>
    </row>
    <row r="2486" spans="1:10" x14ac:dyDescent="0.25">
      <c r="A2486" s="11"/>
      <c r="B2486" s="19"/>
      <c r="C2486" s="19"/>
      <c r="D2486" s="23"/>
      <c r="E2486" s="19"/>
      <c r="F2486" s="13">
        <f>IF(B2486="","",IFERROR(INDEX(Leases!$B$2:$B$101,MATCH(B2486,Leases!$A$2:$A$101,0)),""))</f>
      </c>
      <c r="G2486" s="16">
        <f>IF(A2486="","",MONTH(A2486))</f>
      </c>
      <c r="H2486" s="22">
        <f>IF(A2486="",0,IF(YEAR(A2486)&lt;&gt;Properties!$C$5,0,N(D2486)*IFERROR(INDEX(Lists!$B$1:$B$7,MATCH(C2486,Lists!$A$1:$A$7,0)),0)))</f>
      </c>
      <c r="I2486" s="22">
        <f>IF(A2486="",0,IF(YEAR(A2486)&lt;&gt;Properties!$C$5,0,N(D2486)*IFERROR(INDEX(Lists!$C$1:$C$7,MATCH(C2486,Lists!$A$1:$A$7,0)),0)))</f>
      </c>
      <c r="J2486" s="22">
        <f>IF(A2486="",0,IF(YEAR(A2486)&lt;&gt;Properties!$C$5,0,N(D2486)*IFERROR(INDEX(Lists!$D$1:$D$7,MATCH(C2486,Lists!$A$1:$A$7,0)),0)))</f>
      </c>
    </row>
    <row r="2487" spans="1:10" x14ac:dyDescent="0.25">
      <c r="A2487" s="11"/>
      <c r="B2487" s="19"/>
      <c r="C2487" s="19"/>
      <c r="D2487" s="23"/>
      <c r="E2487" s="19"/>
      <c r="F2487" s="13">
        <f>IF(B2487="","",IFERROR(INDEX(Leases!$B$2:$B$101,MATCH(B2487,Leases!$A$2:$A$101,0)),""))</f>
      </c>
      <c r="G2487" s="16">
        <f>IF(A2487="","",MONTH(A2487))</f>
      </c>
      <c r="H2487" s="22">
        <f>IF(A2487="",0,IF(YEAR(A2487)&lt;&gt;Properties!$C$5,0,N(D2487)*IFERROR(INDEX(Lists!$B$1:$B$7,MATCH(C2487,Lists!$A$1:$A$7,0)),0)))</f>
      </c>
      <c r="I2487" s="22">
        <f>IF(A2487="",0,IF(YEAR(A2487)&lt;&gt;Properties!$C$5,0,N(D2487)*IFERROR(INDEX(Lists!$C$1:$C$7,MATCH(C2487,Lists!$A$1:$A$7,0)),0)))</f>
      </c>
      <c r="J2487" s="22">
        <f>IF(A2487="",0,IF(YEAR(A2487)&lt;&gt;Properties!$C$5,0,N(D2487)*IFERROR(INDEX(Lists!$D$1:$D$7,MATCH(C2487,Lists!$A$1:$A$7,0)),0)))</f>
      </c>
    </row>
    <row r="2488" spans="1:10" x14ac:dyDescent="0.25">
      <c r="A2488" s="11"/>
      <c r="B2488" s="19"/>
      <c r="C2488" s="19"/>
      <c r="D2488" s="23"/>
      <c r="E2488" s="19"/>
      <c r="F2488" s="13">
        <f>IF(B2488="","",IFERROR(INDEX(Leases!$B$2:$B$101,MATCH(B2488,Leases!$A$2:$A$101,0)),""))</f>
      </c>
      <c r="G2488" s="16">
        <f>IF(A2488="","",MONTH(A2488))</f>
      </c>
      <c r="H2488" s="22">
        <f>IF(A2488="",0,IF(YEAR(A2488)&lt;&gt;Properties!$C$5,0,N(D2488)*IFERROR(INDEX(Lists!$B$1:$B$7,MATCH(C2488,Lists!$A$1:$A$7,0)),0)))</f>
      </c>
      <c r="I2488" s="22">
        <f>IF(A2488="",0,IF(YEAR(A2488)&lt;&gt;Properties!$C$5,0,N(D2488)*IFERROR(INDEX(Lists!$C$1:$C$7,MATCH(C2488,Lists!$A$1:$A$7,0)),0)))</f>
      </c>
      <c r="J2488" s="22">
        <f>IF(A2488="",0,IF(YEAR(A2488)&lt;&gt;Properties!$C$5,0,N(D2488)*IFERROR(INDEX(Lists!$D$1:$D$7,MATCH(C2488,Lists!$A$1:$A$7,0)),0)))</f>
      </c>
    </row>
    <row r="2489" spans="1:10" x14ac:dyDescent="0.25">
      <c r="A2489" s="11"/>
      <c r="B2489" s="19"/>
      <c r="C2489" s="19"/>
      <c r="D2489" s="23"/>
      <c r="E2489" s="19"/>
      <c r="F2489" s="13">
        <f>IF(B2489="","",IFERROR(INDEX(Leases!$B$2:$B$101,MATCH(B2489,Leases!$A$2:$A$101,0)),""))</f>
      </c>
      <c r="G2489" s="16">
        <f>IF(A2489="","",MONTH(A2489))</f>
      </c>
      <c r="H2489" s="22">
        <f>IF(A2489="",0,IF(YEAR(A2489)&lt;&gt;Properties!$C$5,0,N(D2489)*IFERROR(INDEX(Lists!$B$1:$B$7,MATCH(C2489,Lists!$A$1:$A$7,0)),0)))</f>
      </c>
      <c r="I2489" s="22">
        <f>IF(A2489="",0,IF(YEAR(A2489)&lt;&gt;Properties!$C$5,0,N(D2489)*IFERROR(INDEX(Lists!$C$1:$C$7,MATCH(C2489,Lists!$A$1:$A$7,0)),0)))</f>
      </c>
      <c r="J2489" s="22">
        <f>IF(A2489="",0,IF(YEAR(A2489)&lt;&gt;Properties!$C$5,0,N(D2489)*IFERROR(INDEX(Lists!$D$1:$D$7,MATCH(C2489,Lists!$A$1:$A$7,0)),0)))</f>
      </c>
    </row>
    <row r="2490" spans="1:10" x14ac:dyDescent="0.25">
      <c r="A2490" s="11"/>
      <c r="B2490" s="19"/>
      <c r="C2490" s="19"/>
      <c r="D2490" s="23"/>
      <c r="E2490" s="19"/>
      <c r="F2490" s="13">
        <f>IF(B2490="","",IFERROR(INDEX(Leases!$B$2:$B$101,MATCH(B2490,Leases!$A$2:$A$101,0)),""))</f>
      </c>
      <c r="G2490" s="16">
        <f>IF(A2490="","",MONTH(A2490))</f>
      </c>
      <c r="H2490" s="22">
        <f>IF(A2490="",0,IF(YEAR(A2490)&lt;&gt;Properties!$C$5,0,N(D2490)*IFERROR(INDEX(Lists!$B$1:$B$7,MATCH(C2490,Lists!$A$1:$A$7,0)),0)))</f>
      </c>
      <c r="I2490" s="22">
        <f>IF(A2490="",0,IF(YEAR(A2490)&lt;&gt;Properties!$C$5,0,N(D2490)*IFERROR(INDEX(Lists!$C$1:$C$7,MATCH(C2490,Lists!$A$1:$A$7,0)),0)))</f>
      </c>
      <c r="J2490" s="22">
        <f>IF(A2490="",0,IF(YEAR(A2490)&lt;&gt;Properties!$C$5,0,N(D2490)*IFERROR(INDEX(Lists!$D$1:$D$7,MATCH(C2490,Lists!$A$1:$A$7,0)),0)))</f>
      </c>
    </row>
    <row r="2491" spans="1:10" x14ac:dyDescent="0.25">
      <c r="A2491" s="11"/>
      <c r="B2491" s="19"/>
      <c r="C2491" s="19"/>
      <c r="D2491" s="23"/>
      <c r="E2491" s="19"/>
      <c r="F2491" s="13">
        <f>IF(B2491="","",IFERROR(INDEX(Leases!$B$2:$B$101,MATCH(B2491,Leases!$A$2:$A$101,0)),""))</f>
      </c>
      <c r="G2491" s="16">
        <f>IF(A2491="","",MONTH(A2491))</f>
      </c>
      <c r="H2491" s="22">
        <f>IF(A2491="",0,IF(YEAR(A2491)&lt;&gt;Properties!$C$5,0,N(D2491)*IFERROR(INDEX(Lists!$B$1:$B$7,MATCH(C2491,Lists!$A$1:$A$7,0)),0)))</f>
      </c>
      <c r="I2491" s="22">
        <f>IF(A2491="",0,IF(YEAR(A2491)&lt;&gt;Properties!$C$5,0,N(D2491)*IFERROR(INDEX(Lists!$C$1:$C$7,MATCH(C2491,Lists!$A$1:$A$7,0)),0)))</f>
      </c>
      <c r="J2491" s="22">
        <f>IF(A2491="",0,IF(YEAR(A2491)&lt;&gt;Properties!$C$5,0,N(D2491)*IFERROR(INDEX(Lists!$D$1:$D$7,MATCH(C2491,Lists!$A$1:$A$7,0)),0)))</f>
      </c>
    </row>
    <row r="2492" spans="1:10" x14ac:dyDescent="0.25">
      <c r="A2492" s="11"/>
      <c r="B2492" s="19"/>
      <c r="C2492" s="19"/>
      <c r="D2492" s="23"/>
      <c r="E2492" s="19"/>
      <c r="F2492" s="13">
        <f>IF(B2492="","",IFERROR(INDEX(Leases!$B$2:$B$101,MATCH(B2492,Leases!$A$2:$A$101,0)),""))</f>
      </c>
      <c r="G2492" s="16">
        <f>IF(A2492="","",MONTH(A2492))</f>
      </c>
      <c r="H2492" s="22">
        <f>IF(A2492="",0,IF(YEAR(A2492)&lt;&gt;Properties!$C$5,0,N(D2492)*IFERROR(INDEX(Lists!$B$1:$B$7,MATCH(C2492,Lists!$A$1:$A$7,0)),0)))</f>
      </c>
      <c r="I2492" s="22">
        <f>IF(A2492="",0,IF(YEAR(A2492)&lt;&gt;Properties!$C$5,0,N(D2492)*IFERROR(INDEX(Lists!$C$1:$C$7,MATCH(C2492,Lists!$A$1:$A$7,0)),0)))</f>
      </c>
      <c r="J2492" s="22">
        <f>IF(A2492="",0,IF(YEAR(A2492)&lt;&gt;Properties!$C$5,0,N(D2492)*IFERROR(INDEX(Lists!$D$1:$D$7,MATCH(C2492,Lists!$A$1:$A$7,0)),0)))</f>
      </c>
    </row>
    <row r="2493" spans="1:10" x14ac:dyDescent="0.25">
      <c r="A2493" s="11"/>
      <c r="B2493" s="19"/>
      <c r="C2493" s="19"/>
      <c r="D2493" s="23"/>
      <c r="E2493" s="19"/>
      <c r="F2493" s="13">
        <f>IF(B2493="","",IFERROR(INDEX(Leases!$B$2:$B$101,MATCH(B2493,Leases!$A$2:$A$101,0)),""))</f>
      </c>
      <c r="G2493" s="16">
        <f>IF(A2493="","",MONTH(A2493))</f>
      </c>
      <c r="H2493" s="22">
        <f>IF(A2493="",0,IF(YEAR(A2493)&lt;&gt;Properties!$C$5,0,N(D2493)*IFERROR(INDEX(Lists!$B$1:$B$7,MATCH(C2493,Lists!$A$1:$A$7,0)),0)))</f>
      </c>
      <c r="I2493" s="22">
        <f>IF(A2493="",0,IF(YEAR(A2493)&lt;&gt;Properties!$C$5,0,N(D2493)*IFERROR(INDEX(Lists!$C$1:$C$7,MATCH(C2493,Lists!$A$1:$A$7,0)),0)))</f>
      </c>
      <c r="J2493" s="22">
        <f>IF(A2493="",0,IF(YEAR(A2493)&lt;&gt;Properties!$C$5,0,N(D2493)*IFERROR(INDEX(Lists!$D$1:$D$7,MATCH(C2493,Lists!$A$1:$A$7,0)),0)))</f>
      </c>
    </row>
    <row r="2494" spans="1:10" x14ac:dyDescent="0.25">
      <c r="A2494" s="11"/>
      <c r="B2494" s="19"/>
      <c r="C2494" s="19"/>
      <c r="D2494" s="23"/>
      <c r="E2494" s="19"/>
      <c r="F2494" s="13">
        <f>IF(B2494="","",IFERROR(INDEX(Leases!$B$2:$B$101,MATCH(B2494,Leases!$A$2:$A$101,0)),""))</f>
      </c>
      <c r="G2494" s="16">
        <f>IF(A2494="","",MONTH(A2494))</f>
      </c>
      <c r="H2494" s="22">
        <f>IF(A2494="",0,IF(YEAR(A2494)&lt;&gt;Properties!$C$5,0,N(D2494)*IFERROR(INDEX(Lists!$B$1:$B$7,MATCH(C2494,Lists!$A$1:$A$7,0)),0)))</f>
      </c>
      <c r="I2494" s="22">
        <f>IF(A2494="",0,IF(YEAR(A2494)&lt;&gt;Properties!$C$5,0,N(D2494)*IFERROR(INDEX(Lists!$C$1:$C$7,MATCH(C2494,Lists!$A$1:$A$7,0)),0)))</f>
      </c>
      <c r="J2494" s="22">
        <f>IF(A2494="",0,IF(YEAR(A2494)&lt;&gt;Properties!$C$5,0,N(D2494)*IFERROR(INDEX(Lists!$D$1:$D$7,MATCH(C2494,Lists!$A$1:$A$7,0)),0)))</f>
      </c>
    </row>
    <row r="2495" spans="1:10" x14ac:dyDescent="0.25">
      <c r="A2495" s="11"/>
      <c r="B2495" s="19"/>
      <c r="C2495" s="19"/>
      <c r="D2495" s="23"/>
      <c r="E2495" s="19"/>
      <c r="F2495" s="13">
        <f>IF(B2495="","",IFERROR(INDEX(Leases!$B$2:$B$101,MATCH(B2495,Leases!$A$2:$A$101,0)),""))</f>
      </c>
      <c r="G2495" s="16">
        <f>IF(A2495="","",MONTH(A2495))</f>
      </c>
      <c r="H2495" s="22">
        <f>IF(A2495="",0,IF(YEAR(A2495)&lt;&gt;Properties!$C$5,0,N(D2495)*IFERROR(INDEX(Lists!$B$1:$B$7,MATCH(C2495,Lists!$A$1:$A$7,0)),0)))</f>
      </c>
      <c r="I2495" s="22">
        <f>IF(A2495="",0,IF(YEAR(A2495)&lt;&gt;Properties!$C$5,0,N(D2495)*IFERROR(INDEX(Lists!$C$1:$C$7,MATCH(C2495,Lists!$A$1:$A$7,0)),0)))</f>
      </c>
      <c r="J2495" s="22">
        <f>IF(A2495="",0,IF(YEAR(A2495)&lt;&gt;Properties!$C$5,0,N(D2495)*IFERROR(INDEX(Lists!$D$1:$D$7,MATCH(C2495,Lists!$A$1:$A$7,0)),0)))</f>
      </c>
    </row>
    <row r="2496" spans="1:10" x14ac:dyDescent="0.25">
      <c r="A2496" s="11"/>
      <c r="B2496" s="19"/>
      <c r="C2496" s="19"/>
      <c r="D2496" s="23"/>
      <c r="E2496" s="19"/>
      <c r="F2496" s="13">
        <f>IF(B2496="","",IFERROR(INDEX(Leases!$B$2:$B$101,MATCH(B2496,Leases!$A$2:$A$101,0)),""))</f>
      </c>
      <c r="G2496" s="16">
        <f>IF(A2496="","",MONTH(A2496))</f>
      </c>
      <c r="H2496" s="22">
        <f>IF(A2496="",0,IF(YEAR(A2496)&lt;&gt;Properties!$C$5,0,N(D2496)*IFERROR(INDEX(Lists!$B$1:$B$7,MATCH(C2496,Lists!$A$1:$A$7,0)),0)))</f>
      </c>
      <c r="I2496" s="22">
        <f>IF(A2496="",0,IF(YEAR(A2496)&lt;&gt;Properties!$C$5,0,N(D2496)*IFERROR(INDEX(Lists!$C$1:$C$7,MATCH(C2496,Lists!$A$1:$A$7,0)),0)))</f>
      </c>
      <c r="J2496" s="22">
        <f>IF(A2496="",0,IF(YEAR(A2496)&lt;&gt;Properties!$C$5,0,N(D2496)*IFERROR(INDEX(Lists!$D$1:$D$7,MATCH(C2496,Lists!$A$1:$A$7,0)),0)))</f>
      </c>
    </row>
    <row r="2497" spans="1:10" x14ac:dyDescent="0.25">
      <c r="A2497" s="11"/>
      <c r="B2497" s="19"/>
      <c r="C2497" s="19"/>
      <c r="D2497" s="23"/>
      <c r="E2497" s="19"/>
      <c r="F2497" s="13">
        <f>IF(B2497="","",IFERROR(INDEX(Leases!$B$2:$B$101,MATCH(B2497,Leases!$A$2:$A$101,0)),""))</f>
      </c>
      <c r="G2497" s="16">
        <f>IF(A2497="","",MONTH(A2497))</f>
      </c>
      <c r="H2497" s="22">
        <f>IF(A2497="",0,IF(YEAR(A2497)&lt;&gt;Properties!$C$5,0,N(D2497)*IFERROR(INDEX(Lists!$B$1:$B$7,MATCH(C2497,Lists!$A$1:$A$7,0)),0)))</f>
      </c>
      <c r="I2497" s="22">
        <f>IF(A2497="",0,IF(YEAR(A2497)&lt;&gt;Properties!$C$5,0,N(D2497)*IFERROR(INDEX(Lists!$C$1:$C$7,MATCH(C2497,Lists!$A$1:$A$7,0)),0)))</f>
      </c>
      <c r="J2497" s="22">
        <f>IF(A2497="",0,IF(YEAR(A2497)&lt;&gt;Properties!$C$5,0,N(D2497)*IFERROR(INDEX(Lists!$D$1:$D$7,MATCH(C2497,Lists!$A$1:$A$7,0)),0)))</f>
      </c>
    </row>
    <row r="2498" spans="1:10" x14ac:dyDescent="0.25">
      <c r="A2498" s="11"/>
      <c r="B2498" s="19"/>
      <c r="C2498" s="19"/>
      <c r="D2498" s="23"/>
      <c r="E2498" s="19"/>
      <c r="F2498" s="13">
        <f>IF(B2498="","",IFERROR(INDEX(Leases!$B$2:$B$101,MATCH(B2498,Leases!$A$2:$A$101,0)),""))</f>
      </c>
      <c r="G2498" s="16">
        <f>IF(A2498="","",MONTH(A2498))</f>
      </c>
      <c r="H2498" s="22">
        <f>IF(A2498="",0,IF(YEAR(A2498)&lt;&gt;Properties!$C$5,0,N(D2498)*IFERROR(INDEX(Lists!$B$1:$B$7,MATCH(C2498,Lists!$A$1:$A$7,0)),0)))</f>
      </c>
      <c r="I2498" s="22">
        <f>IF(A2498="",0,IF(YEAR(A2498)&lt;&gt;Properties!$C$5,0,N(D2498)*IFERROR(INDEX(Lists!$C$1:$C$7,MATCH(C2498,Lists!$A$1:$A$7,0)),0)))</f>
      </c>
      <c r="J2498" s="22">
        <f>IF(A2498="",0,IF(YEAR(A2498)&lt;&gt;Properties!$C$5,0,N(D2498)*IFERROR(INDEX(Lists!$D$1:$D$7,MATCH(C2498,Lists!$A$1:$A$7,0)),0)))</f>
      </c>
    </row>
    <row r="2499" spans="1:10" x14ac:dyDescent="0.25">
      <c r="A2499" s="11"/>
      <c r="B2499" s="19"/>
      <c r="C2499" s="19"/>
      <c r="D2499" s="23"/>
      <c r="E2499" s="19"/>
      <c r="F2499" s="13">
        <f>IF(B2499="","",IFERROR(INDEX(Leases!$B$2:$B$101,MATCH(B2499,Leases!$A$2:$A$101,0)),""))</f>
      </c>
      <c r="G2499" s="16">
        <f>IF(A2499="","",MONTH(A2499))</f>
      </c>
      <c r="H2499" s="22">
        <f>IF(A2499="",0,IF(YEAR(A2499)&lt;&gt;Properties!$C$5,0,N(D2499)*IFERROR(INDEX(Lists!$B$1:$B$7,MATCH(C2499,Lists!$A$1:$A$7,0)),0)))</f>
      </c>
      <c r="I2499" s="22">
        <f>IF(A2499="",0,IF(YEAR(A2499)&lt;&gt;Properties!$C$5,0,N(D2499)*IFERROR(INDEX(Lists!$C$1:$C$7,MATCH(C2499,Lists!$A$1:$A$7,0)),0)))</f>
      </c>
      <c r="J2499" s="22">
        <f>IF(A2499="",0,IF(YEAR(A2499)&lt;&gt;Properties!$C$5,0,N(D2499)*IFERROR(INDEX(Lists!$D$1:$D$7,MATCH(C2499,Lists!$A$1:$A$7,0)),0)))</f>
      </c>
    </row>
    <row r="2500" spans="1:10" x14ac:dyDescent="0.25">
      <c r="A2500" s="11"/>
      <c r="B2500" s="19"/>
      <c r="C2500" s="19"/>
      <c r="D2500" s="23"/>
      <c r="E2500" s="19"/>
      <c r="F2500" s="13">
        <f>IF(B2500="","",IFERROR(INDEX(Leases!$B$2:$B$101,MATCH(B2500,Leases!$A$2:$A$101,0)),""))</f>
      </c>
      <c r="G2500" s="16">
        <f>IF(A2500="","",MONTH(A2500))</f>
      </c>
      <c r="H2500" s="22">
        <f>IF(A2500="",0,IF(YEAR(A2500)&lt;&gt;Properties!$C$5,0,N(D2500)*IFERROR(INDEX(Lists!$B$1:$B$7,MATCH(C2500,Lists!$A$1:$A$7,0)),0)))</f>
      </c>
      <c r="I2500" s="22">
        <f>IF(A2500="",0,IF(YEAR(A2500)&lt;&gt;Properties!$C$5,0,N(D2500)*IFERROR(INDEX(Lists!$C$1:$C$7,MATCH(C2500,Lists!$A$1:$A$7,0)),0)))</f>
      </c>
      <c r="J2500" s="22">
        <f>IF(A2500="",0,IF(YEAR(A2500)&lt;&gt;Properties!$C$5,0,N(D2500)*IFERROR(INDEX(Lists!$D$1:$D$7,MATCH(C2500,Lists!$A$1:$A$7,0)),0)))</f>
      </c>
    </row>
    <row r="2501" spans="1:10" x14ac:dyDescent="0.25">
      <c r="A2501" s="11"/>
      <c r="B2501" s="19"/>
      <c r="C2501" s="19"/>
      <c r="D2501" s="23"/>
      <c r="E2501" s="19"/>
      <c r="F2501" s="13">
        <f>IF(B2501="","",IFERROR(INDEX(Leases!$B$2:$B$101,MATCH(B2501,Leases!$A$2:$A$101,0)),""))</f>
      </c>
      <c r="G2501" s="16">
        <f>IF(A2501="","",MONTH(A2501))</f>
      </c>
      <c r="H2501" s="22">
        <f>IF(A2501="",0,IF(YEAR(A2501)&lt;&gt;Properties!$C$5,0,N(D2501)*IFERROR(INDEX(Lists!$B$1:$B$7,MATCH(C2501,Lists!$A$1:$A$7,0)),0)))</f>
      </c>
      <c r="I2501" s="22">
        <f>IF(A2501="",0,IF(YEAR(A2501)&lt;&gt;Properties!$C$5,0,N(D2501)*IFERROR(INDEX(Lists!$C$1:$C$7,MATCH(C2501,Lists!$A$1:$A$7,0)),0)))</f>
      </c>
      <c r="J2501" s="22">
        <f>IF(A2501="",0,IF(YEAR(A2501)&lt;&gt;Properties!$C$5,0,N(D2501)*IFERROR(INDEX(Lists!$D$1:$D$7,MATCH(C2501,Lists!$A$1:$A$7,0)),0)))</f>
      </c>
    </row>
    <row r="2502" spans="1:10" x14ac:dyDescent="0.25">
      <c r="A2502" s="11"/>
      <c r="B2502" s="19"/>
      <c r="C2502" s="19"/>
      <c r="D2502" s="23"/>
      <c r="E2502" s="19"/>
      <c r="F2502" s="13">
        <f>IF(B2502="","",IFERROR(INDEX(Leases!$B$2:$B$101,MATCH(B2502,Leases!$A$2:$A$101,0)),""))</f>
      </c>
      <c r="G2502" s="16">
        <f>IF(A2502="","",MONTH(A2502))</f>
      </c>
      <c r="H2502" s="22">
        <f>IF(A2502="",0,IF(YEAR(A2502)&lt;&gt;Properties!$C$5,0,N(D2502)*IFERROR(INDEX(Lists!$B$1:$B$7,MATCH(C2502,Lists!$A$1:$A$7,0)),0)))</f>
      </c>
      <c r="I2502" s="22">
        <f>IF(A2502="",0,IF(YEAR(A2502)&lt;&gt;Properties!$C$5,0,N(D2502)*IFERROR(INDEX(Lists!$C$1:$C$7,MATCH(C2502,Lists!$A$1:$A$7,0)),0)))</f>
      </c>
      <c r="J2502" s="22">
        <f>IF(A2502="",0,IF(YEAR(A2502)&lt;&gt;Properties!$C$5,0,N(D2502)*IFERROR(INDEX(Lists!$D$1:$D$7,MATCH(C2502,Lists!$A$1:$A$7,0)),0)))</f>
      </c>
    </row>
    <row r="2503" spans="1:10" x14ac:dyDescent="0.25">
      <c r="A2503" s="11"/>
      <c r="B2503" s="19"/>
      <c r="C2503" s="19"/>
      <c r="D2503" s="23"/>
      <c r="E2503" s="19"/>
      <c r="F2503" s="13">
        <f>IF(B2503="","",IFERROR(INDEX(Leases!$B$2:$B$101,MATCH(B2503,Leases!$A$2:$A$101,0)),""))</f>
      </c>
      <c r="G2503" s="16">
        <f>IF(A2503="","",MONTH(A2503))</f>
      </c>
      <c r="H2503" s="22">
        <f>IF(A2503="",0,IF(YEAR(A2503)&lt;&gt;Properties!$C$5,0,N(D2503)*IFERROR(INDEX(Lists!$B$1:$B$7,MATCH(C2503,Lists!$A$1:$A$7,0)),0)))</f>
      </c>
      <c r="I2503" s="22">
        <f>IF(A2503="",0,IF(YEAR(A2503)&lt;&gt;Properties!$C$5,0,N(D2503)*IFERROR(INDEX(Lists!$C$1:$C$7,MATCH(C2503,Lists!$A$1:$A$7,0)),0)))</f>
      </c>
      <c r="J2503" s="22">
        <f>IF(A2503="",0,IF(YEAR(A2503)&lt;&gt;Properties!$C$5,0,N(D2503)*IFERROR(INDEX(Lists!$D$1:$D$7,MATCH(C2503,Lists!$A$1:$A$7,0)),0)))</f>
      </c>
    </row>
    <row r="2504" spans="1:10" x14ac:dyDescent="0.25">
      <c r="A2504" s="11"/>
      <c r="B2504" s="19"/>
      <c r="C2504" s="19"/>
      <c r="D2504" s="23"/>
      <c r="E2504" s="19"/>
      <c r="F2504" s="13">
        <f>IF(B2504="","",IFERROR(INDEX(Leases!$B$2:$B$101,MATCH(B2504,Leases!$A$2:$A$101,0)),""))</f>
      </c>
      <c r="G2504" s="16">
        <f>IF(A2504="","",MONTH(A2504))</f>
      </c>
      <c r="H2504" s="22">
        <f>IF(A2504="",0,IF(YEAR(A2504)&lt;&gt;Properties!$C$5,0,N(D2504)*IFERROR(INDEX(Lists!$B$1:$B$7,MATCH(C2504,Lists!$A$1:$A$7,0)),0)))</f>
      </c>
      <c r="I2504" s="22">
        <f>IF(A2504="",0,IF(YEAR(A2504)&lt;&gt;Properties!$C$5,0,N(D2504)*IFERROR(INDEX(Lists!$C$1:$C$7,MATCH(C2504,Lists!$A$1:$A$7,0)),0)))</f>
      </c>
      <c r="J2504" s="22">
        <f>IF(A2504="",0,IF(YEAR(A2504)&lt;&gt;Properties!$C$5,0,N(D2504)*IFERROR(INDEX(Lists!$D$1:$D$7,MATCH(C2504,Lists!$A$1:$A$7,0)),0)))</f>
      </c>
    </row>
    <row r="2505" spans="1:10" x14ac:dyDescent="0.25">
      <c r="A2505" s="11"/>
      <c r="B2505" s="19"/>
      <c r="C2505" s="19"/>
      <c r="D2505" s="23"/>
      <c r="E2505" s="19"/>
      <c r="F2505" s="13">
        <f>IF(B2505="","",IFERROR(INDEX(Leases!$B$2:$B$101,MATCH(B2505,Leases!$A$2:$A$101,0)),""))</f>
      </c>
      <c r="G2505" s="16">
        <f>IF(A2505="","",MONTH(A2505))</f>
      </c>
      <c r="H2505" s="22">
        <f>IF(A2505="",0,IF(YEAR(A2505)&lt;&gt;Properties!$C$5,0,N(D2505)*IFERROR(INDEX(Lists!$B$1:$B$7,MATCH(C2505,Lists!$A$1:$A$7,0)),0)))</f>
      </c>
      <c r="I2505" s="22">
        <f>IF(A2505="",0,IF(YEAR(A2505)&lt;&gt;Properties!$C$5,0,N(D2505)*IFERROR(INDEX(Lists!$C$1:$C$7,MATCH(C2505,Lists!$A$1:$A$7,0)),0)))</f>
      </c>
      <c r="J2505" s="22">
        <f>IF(A2505="",0,IF(YEAR(A2505)&lt;&gt;Properties!$C$5,0,N(D2505)*IFERROR(INDEX(Lists!$D$1:$D$7,MATCH(C2505,Lists!$A$1:$A$7,0)),0)))</f>
      </c>
    </row>
    <row r="2506" spans="1:10" x14ac:dyDescent="0.25">
      <c r="A2506" s="11"/>
      <c r="B2506" s="19"/>
      <c r="C2506" s="19"/>
      <c r="D2506" s="23"/>
      <c r="E2506" s="19"/>
      <c r="F2506" s="13">
        <f>IF(B2506="","",IFERROR(INDEX(Leases!$B$2:$B$101,MATCH(B2506,Leases!$A$2:$A$101,0)),""))</f>
      </c>
      <c r="G2506" s="16">
        <f>IF(A2506="","",MONTH(A2506))</f>
      </c>
      <c r="H2506" s="22">
        <f>IF(A2506="",0,IF(YEAR(A2506)&lt;&gt;Properties!$C$5,0,N(D2506)*IFERROR(INDEX(Lists!$B$1:$B$7,MATCH(C2506,Lists!$A$1:$A$7,0)),0)))</f>
      </c>
      <c r="I2506" s="22">
        <f>IF(A2506="",0,IF(YEAR(A2506)&lt;&gt;Properties!$C$5,0,N(D2506)*IFERROR(INDEX(Lists!$C$1:$C$7,MATCH(C2506,Lists!$A$1:$A$7,0)),0)))</f>
      </c>
      <c r="J2506" s="22">
        <f>IF(A2506="",0,IF(YEAR(A2506)&lt;&gt;Properties!$C$5,0,N(D2506)*IFERROR(INDEX(Lists!$D$1:$D$7,MATCH(C2506,Lists!$A$1:$A$7,0)),0)))</f>
      </c>
    </row>
    <row r="2507" spans="1:10" x14ac:dyDescent="0.25">
      <c r="A2507" s="11"/>
      <c r="B2507" s="19"/>
      <c r="C2507" s="19"/>
      <c r="D2507" s="23"/>
      <c r="E2507" s="19"/>
      <c r="F2507" s="13">
        <f>IF(B2507="","",IFERROR(INDEX(Leases!$B$2:$B$101,MATCH(B2507,Leases!$A$2:$A$101,0)),""))</f>
      </c>
      <c r="G2507" s="16">
        <f>IF(A2507="","",MONTH(A2507))</f>
      </c>
      <c r="H2507" s="22">
        <f>IF(A2507="",0,IF(YEAR(A2507)&lt;&gt;Properties!$C$5,0,N(D2507)*IFERROR(INDEX(Lists!$B$1:$B$7,MATCH(C2507,Lists!$A$1:$A$7,0)),0)))</f>
      </c>
      <c r="I2507" s="22">
        <f>IF(A2507="",0,IF(YEAR(A2507)&lt;&gt;Properties!$C$5,0,N(D2507)*IFERROR(INDEX(Lists!$C$1:$C$7,MATCH(C2507,Lists!$A$1:$A$7,0)),0)))</f>
      </c>
      <c r="J2507" s="22">
        <f>IF(A2507="",0,IF(YEAR(A2507)&lt;&gt;Properties!$C$5,0,N(D2507)*IFERROR(INDEX(Lists!$D$1:$D$7,MATCH(C2507,Lists!$A$1:$A$7,0)),0)))</f>
      </c>
    </row>
    <row r="2508" spans="1:10" x14ac:dyDescent="0.25">
      <c r="A2508" s="11"/>
      <c r="B2508" s="19"/>
      <c r="C2508" s="19"/>
      <c r="D2508" s="23"/>
      <c r="E2508" s="19"/>
      <c r="F2508" s="13">
        <f>IF(B2508="","",IFERROR(INDEX(Leases!$B$2:$B$101,MATCH(B2508,Leases!$A$2:$A$101,0)),""))</f>
      </c>
      <c r="G2508" s="16">
        <f>IF(A2508="","",MONTH(A2508))</f>
      </c>
      <c r="H2508" s="22">
        <f>IF(A2508="",0,IF(YEAR(A2508)&lt;&gt;Properties!$C$5,0,N(D2508)*IFERROR(INDEX(Lists!$B$1:$B$7,MATCH(C2508,Lists!$A$1:$A$7,0)),0)))</f>
      </c>
      <c r="I2508" s="22">
        <f>IF(A2508="",0,IF(YEAR(A2508)&lt;&gt;Properties!$C$5,0,N(D2508)*IFERROR(INDEX(Lists!$C$1:$C$7,MATCH(C2508,Lists!$A$1:$A$7,0)),0)))</f>
      </c>
      <c r="J2508" s="22">
        <f>IF(A2508="",0,IF(YEAR(A2508)&lt;&gt;Properties!$C$5,0,N(D2508)*IFERROR(INDEX(Lists!$D$1:$D$7,MATCH(C2508,Lists!$A$1:$A$7,0)),0)))</f>
      </c>
    </row>
    <row r="2509" spans="1:10" x14ac:dyDescent="0.25">
      <c r="A2509" s="11"/>
      <c r="B2509" s="19"/>
      <c r="C2509" s="19"/>
      <c r="D2509" s="23"/>
      <c r="E2509" s="19"/>
      <c r="F2509" s="13">
        <f>IF(B2509="","",IFERROR(INDEX(Leases!$B$2:$B$101,MATCH(B2509,Leases!$A$2:$A$101,0)),""))</f>
      </c>
      <c r="G2509" s="16">
        <f>IF(A2509="","",MONTH(A2509))</f>
      </c>
      <c r="H2509" s="22">
        <f>IF(A2509="",0,IF(YEAR(A2509)&lt;&gt;Properties!$C$5,0,N(D2509)*IFERROR(INDEX(Lists!$B$1:$B$7,MATCH(C2509,Lists!$A$1:$A$7,0)),0)))</f>
      </c>
      <c r="I2509" s="22">
        <f>IF(A2509="",0,IF(YEAR(A2509)&lt;&gt;Properties!$C$5,0,N(D2509)*IFERROR(INDEX(Lists!$C$1:$C$7,MATCH(C2509,Lists!$A$1:$A$7,0)),0)))</f>
      </c>
      <c r="J2509" s="22">
        <f>IF(A2509="",0,IF(YEAR(A2509)&lt;&gt;Properties!$C$5,0,N(D2509)*IFERROR(INDEX(Lists!$D$1:$D$7,MATCH(C2509,Lists!$A$1:$A$7,0)),0)))</f>
      </c>
    </row>
    <row r="2510" spans="1:10" x14ac:dyDescent="0.25">
      <c r="A2510" s="11"/>
      <c r="B2510" s="19"/>
      <c r="C2510" s="19"/>
      <c r="D2510" s="23"/>
      <c r="E2510" s="19"/>
      <c r="F2510" s="13">
        <f>IF(B2510="","",IFERROR(INDEX(Leases!$B$2:$B$101,MATCH(B2510,Leases!$A$2:$A$101,0)),""))</f>
      </c>
      <c r="G2510" s="16">
        <f>IF(A2510="","",MONTH(A2510))</f>
      </c>
      <c r="H2510" s="22">
        <f>IF(A2510="",0,IF(YEAR(A2510)&lt;&gt;Properties!$C$5,0,N(D2510)*IFERROR(INDEX(Lists!$B$1:$B$7,MATCH(C2510,Lists!$A$1:$A$7,0)),0)))</f>
      </c>
      <c r="I2510" s="22">
        <f>IF(A2510="",0,IF(YEAR(A2510)&lt;&gt;Properties!$C$5,0,N(D2510)*IFERROR(INDEX(Lists!$C$1:$C$7,MATCH(C2510,Lists!$A$1:$A$7,0)),0)))</f>
      </c>
      <c r="J2510" s="22">
        <f>IF(A2510="",0,IF(YEAR(A2510)&lt;&gt;Properties!$C$5,0,N(D2510)*IFERROR(INDEX(Lists!$D$1:$D$7,MATCH(C2510,Lists!$A$1:$A$7,0)),0)))</f>
      </c>
    </row>
    <row r="2511" spans="1:10" x14ac:dyDescent="0.25">
      <c r="A2511" s="11"/>
      <c r="B2511" s="19"/>
      <c r="C2511" s="19"/>
      <c r="D2511" s="23"/>
      <c r="E2511" s="19"/>
      <c r="F2511" s="13">
        <f>IF(B2511="","",IFERROR(INDEX(Leases!$B$2:$B$101,MATCH(B2511,Leases!$A$2:$A$101,0)),""))</f>
      </c>
      <c r="G2511" s="16">
        <f>IF(A2511="","",MONTH(A2511))</f>
      </c>
      <c r="H2511" s="22">
        <f>IF(A2511="",0,IF(YEAR(A2511)&lt;&gt;Properties!$C$5,0,N(D2511)*IFERROR(INDEX(Lists!$B$1:$B$7,MATCH(C2511,Lists!$A$1:$A$7,0)),0)))</f>
      </c>
      <c r="I2511" s="22">
        <f>IF(A2511="",0,IF(YEAR(A2511)&lt;&gt;Properties!$C$5,0,N(D2511)*IFERROR(INDEX(Lists!$C$1:$C$7,MATCH(C2511,Lists!$A$1:$A$7,0)),0)))</f>
      </c>
      <c r="J2511" s="22">
        <f>IF(A2511="",0,IF(YEAR(A2511)&lt;&gt;Properties!$C$5,0,N(D2511)*IFERROR(INDEX(Lists!$D$1:$D$7,MATCH(C2511,Lists!$A$1:$A$7,0)),0)))</f>
      </c>
    </row>
    <row r="2512" spans="1:10" x14ac:dyDescent="0.25">
      <c r="A2512" s="11"/>
      <c r="B2512" s="19"/>
      <c r="C2512" s="19"/>
      <c r="D2512" s="23"/>
      <c r="E2512" s="19"/>
      <c r="F2512" s="13">
        <f>IF(B2512="","",IFERROR(INDEX(Leases!$B$2:$B$101,MATCH(B2512,Leases!$A$2:$A$101,0)),""))</f>
      </c>
      <c r="G2512" s="16">
        <f>IF(A2512="","",MONTH(A2512))</f>
      </c>
      <c r="H2512" s="22">
        <f>IF(A2512="",0,IF(YEAR(A2512)&lt;&gt;Properties!$C$5,0,N(D2512)*IFERROR(INDEX(Lists!$B$1:$B$7,MATCH(C2512,Lists!$A$1:$A$7,0)),0)))</f>
      </c>
      <c r="I2512" s="22">
        <f>IF(A2512="",0,IF(YEAR(A2512)&lt;&gt;Properties!$C$5,0,N(D2512)*IFERROR(INDEX(Lists!$C$1:$C$7,MATCH(C2512,Lists!$A$1:$A$7,0)),0)))</f>
      </c>
      <c r="J2512" s="22">
        <f>IF(A2512="",0,IF(YEAR(A2512)&lt;&gt;Properties!$C$5,0,N(D2512)*IFERROR(INDEX(Lists!$D$1:$D$7,MATCH(C2512,Lists!$A$1:$A$7,0)),0)))</f>
      </c>
    </row>
    <row r="2513" spans="1:10" x14ac:dyDescent="0.25">
      <c r="A2513" s="11"/>
      <c r="B2513" s="19"/>
      <c r="C2513" s="19"/>
      <c r="D2513" s="23"/>
      <c r="E2513" s="19"/>
      <c r="F2513" s="13">
        <f>IF(B2513="","",IFERROR(INDEX(Leases!$B$2:$B$101,MATCH(B2513,Leases!$A$2:$A$101,0)),""))</f>
      </c>
      <c r="G2513" s="16">
        <f>IF(A2513="","",MONTH(A2513))</f>
      </c>
      <c r="H2513" s="22">
        <f>IF(A2513="",0,IF(YEAR(A2513)&lt;&gt;Properties!$C$5,0,N(D2513)*IFERROR(INDEX(Lists!$B$1:$B$7,MATCH(C2513,Lists!$A$1:$A$7,0)),0)))</f>
      </c>
      <c r="I2513" s="22">
        <f>IF(A2513="",0,IF(YEAR(A2513)&lt;&gt;Properties!$C$5,0,N(D2513)*IFERROR(INDEX(Lists!$C$1:$C$7,MATCH(C2513,Lists!$A$1:$A$7,0)),0)))</f>
      </c>
      <c r="J2513" s="22">
        <f>IF(A2513="",0,IF(YEAR(A2513)&lt;&gt;Properties!$C$5,0,N(D2513)*IFERROR(INDEX(Lists!$D$1:$D$7,MATCH(C2513,Lists!$A$1:$A$7,0)),0)))</f>
      </c>
    </row>
    <row r="2514" spans="1:10" x14ac:dyDescent="0.25">
      <c r="A2514" s="11"/>
      <c r="B2514" s="19"/>
      <c r="C2514" s="19"/>
      <c r="D2514" s="23"/>
      <c r="E2514" s="19"/>
      <c r="F2514" s="13">
        <f>IF(B2514="","",IFERROR(INDEX(Leases!$B$2:$B$101,MATCH(B2514,Leases!$A$2:$A$101,0)),""))</f>
      </c>
      <c r="G2514" s="16">
        <f>IF(A2514="","",MONTH(A2514))</f>
      </c>
      <c r="H2514" s="22">
        <f>IF(A2514="",0,IF(YEAR(A2514)&lt;&gt;Properties!$C$5,0,N(D2514)*IFERROR(INDEX(Lists!$B$1:$B$7,MATCH(C2514,Lists!$A$1:$A$7,0)),0)))</f>
      </c>
      <c r="I2514" s="22">
        <f>IF(A2514="",0,IF(YEAR(A2514)&lt;&gt;Properties!$C$5,0,N(D2514)*IFERROR(INDEX(Lists!$C$1:$C$7,MATCH(C2514,Lists!$A$1:$A$7,0)),0)))</f>
      </c>
      <c r="J2514" s="22">
        <f>IF(A2514="",0,IF(YEAR(A2514)&lt;&gt;Properties!$C$5,0,N(D2514)*IFERROR(INDEX(Lists!$D$1:$D$7,MATCH(C2514,Lists!$A$1:$A$7,0)),0)))</f>
      </c>
    </row>
    <row r="2515" spans="1:10" x14ac:dyDescent="0.25">
      <c r="A2515" s="11"/>
      <c r="B2515" s="19"/>
      <c r="C2515" s="19"/>
      <c r="D2515" s="23"/>
      <c r="E2515" s="19"/>
      <c r="F2515" s="13">
        <f>IF(B2515="","",IFERROR(INDEX(Leases!$B$2:$B$101,MATCH(B2515,Leases!$A$2:$A$101,0)),""))</f>
      </c>
      <c r="G2515" s="16">
        <f>IF(A2515="","",MONTH(A2515))</f>
      </c>
      <c r="H2515" s="22">
        <f>IF(A2515="",0,IF(YEAR(A2515)&lt;&gt;Properties!$C$5,0,N(D2515)*IFERROR(INDEX(Lists!$B$1:$B$7,MATCH(C2515,Lists!$A$1:$A$7,0)),0)))</f>
      </c>
      <c r="I2515" s="22">
        <f>IF(A2515="",0,IF(YEAR(A2515)&lt;&gt;Properties!$C$5,0,N(D2515)*IFERROR(INDEX(Lists!$C$1:$C$7,MATCH(C2515,Lists!$A$1:$A$7,0)),0)))</f>
      </c>
      <c r="J2515" s="22">
        <f>IF(A2515="",0,IF(YEAR(A2515)&lt;&gt;Properties!$C$5,0,N(D2515)*IFERROR(INDEX(Lists!$D$1:$D$7,MATCH(C2515,Lists!$A$1:$A$7,0)),0)))</f>
      </c>
    </row>
    <row r="2516" spans="1:10" x14ac:dyDescent="0.25">
      <c r="A2516" s="11"/>
      <c r="B2516" s="19"/>
      <c r="C2516" s="19"/>
      <c r="D2516" s="23"/>
      <c r="E2516" s="19"/>
      <c r="F2516" s="13">
        <f>IF(B2516="","",IFERROR(INDEX(Leases!$B$2:$B$101,MATCH(B2516,Leases!$A$2:$A$101,0)),""))</f>
      </c>
      <c r="G2516" s="16">
        <f>IF(A2516="","",MONTH(A2516))</f>
      </c>
      <c r="H2516" s="22">
        <f>IF(A2516="",0,IF(YEAR(A2516)&lt;&gt;Properties!$C$5,0,N(D2516)*IFERROR(INDEX(Lists!$B$1:$B$7,MATCH(C2516,Lists!$A$1:$A$7,0)),0)))</f>
      </c>
      <c r="I2516" s="22">
        <f>IF(A2516="",0,IF(YEAR(A2516)&lt;&gt;Properties!$C$5,0,N(D2516)*IFERROR(INDEX(Lists!$C$1:$C$7,MATCH(C2516,Lists!$A$1:$A$7,0)),0)))</f>
      </c>
      <c r="J2516" s="22">
        <f>IF(A2516="",0,IF(YEAR(A2516)&lt;&gt;Properties!$C$5,0,N(D2516)*IFERROR(INDEX(Lists!$D$1:$D$7,MATCH(C2516,Lists!$A$1:$A$7,0)),0)))</f>
      </c>
    </row>
    <row r="2517" spans="1:10" x14ac:dyDescent="0.25">
      <c r="A2517" s="11"/>
      <c r="B2517" s="19"/>
      <c r="C2517" s="19"/>
      <c r="D2517" s="23"/>
      <c r="E2517" s="19"/>
      <c r="F2517" s="13">
        <f>IF(B2517="","",IFERROR(INDEX(Leases!$B$2:$B$101,MATCH(B2517,Leases!$A$2:$A$101,0)),""))</f>
      </c>
      <c r="G2517" s="16">
        <f>IF(A2517="","",MONTH(A2517))</f>
      </c>
      <c r="H2517" s="22">
        <f>IF(A2517="",0,IF(YEAR(A2517)&lt;&gt;Properties!$C$5,0,N(D2517)*IFERROR(INDEX(Lists!$B$1:$B$7,MATCH(C2517,Lists!$A$1:$A$7,0)),0)))</f>
      </c>
      <c r="I2517" s="22">
        <f>IF(A2517="",0,IF(YEAR(A2517)&lt;&gt;Properties!$C$5,0,N(D2517)*IFERROR(INDEX(Lists!$C$1:$C$7,MATCH(C2517,Lists!$A$1:$A$7,0)),0)))</f>
      </c>
      <c r="J2517" s="22">
        <f>IF(A2517="",0,IF(YEAR(A2517)&lt;&gt;Properties!$C$5,0,N(D2517)*IFERROR(INDEX(Lists!$D$1:$D$7,MATCH(C2517,Lists!$A$1:$A$7,0)),0)))</f>
      </c>
    </row>
    <row r="2518" spans="1:10" x14ac:dyDescent="0.25">
      <c r="A2518" s="11"/>
      <c r="B2518" s="19"/>
      <c r="C2518" s="19"/>
      <c r="D2518" s="23"/>
      <c r="E2518" s="19"/>
      <c r="F2518" s="13">
        <f>IF(B2518="","",IFERROR(INDEX(Leases!$B$2:$B$101,MATCH(B2518,Leases!$A$2:$A$101,0)),""))</f>
      </c>
      <c r="G2518" s="16">
        <f>IF(A2518="","",MONTH(A2518))</f>
      </c>
      <c r="H2518" s="22">
        <f>IF(A2518="",0,IF(YEAR(A2518)&lt;&gt;Properties!$C$5,0,N(D2518)*IFERROR(INDEX(Lists!$B$1:$B$7,MATCH(C2518,Lists!$A$1:$A$7,0)),0)))</f>
      </c>
      <c r="I2518" s="22">
        <f>IF(A2518="",0,IF(YEAR(A2518)&lt;&gt;Properties!$C$5,0,N(D2518)*IFERROR(INDEX(Lists!$C$1:$C$7,MATCH(C2518,Lists!$A$1:$A$7,0)),0)))</f>
      </c>
      <c r="J2518" s="22">
        <f>IF(A2518="",0,IF(YEAR(A2518)&lt;&gt;Properties!$C$5,0,N(D2518)*IFERROR(INDEX(Lists!$D$1:$D$7,MATCH(C2518,Lists!$A$1:$A$7,0)),0)))</f>
      </c>
    </row>
    <row r="2519" spans="1:10" x14ac:dyDescent="0.25">
      <c r="A2519" s="11"/>
      <c r="B2519" s="19"/>
      <c r="C2519" s="19"/>
      <c r="D2519" s="23"/>
      <c r="E2519" s="19"/>
      <c r="F2519" s="13">
        <f>IF(B2519="","",IFERROR(INDEX(Leases!$B$2:$B$101,MATCH(B2519,Leases!$A$2:$A$101,0)),""))</f>
      </c>
      <c r="G2519" s="16">
        <f>IF(A2519="","",MONTH(A2519))</f>
      </c>
      <c r="H2519" s="22">
        <f>IF(A2519="",0,IF(YEAR(A2519)&lt;&gt;Properties!$C$5,0,N(D2519)*IFERROR(INDEX(Lists!$B$1:$B$7,MATCH(C2519,Lists!$A$1:$A$7,0)),0)))</f>
      </c>
      <c r="I2519" s="22">
        <f>IF(A2519="",0,IF(YEAR(A2519)&lt;&gt;Properties!$C$5,0,N(D2519)*IFERROR(INDEX(Lists!$C$1:$C$7,MATCH(C2519,Lists!$A$1:$A$7,0)),0)))</f>
      </c>
      <c r="J2519" s="22">
        <f>IF(A2519="",0,IF(YEAR(A2519)&lt;&gt;Properties!$C$5,0,N(D2519)*IFERROR(INDEX(Lists!$D$1:$D$7,MATCH(C2519,Lists!$A$1:$A$7,0)),0)))</f>
      </c>
    </row>
    <row r="2520" spans="1:10" x14ac:dyDescent="0.25">
      <c r="A2520" s="11"/>
      <c r="B2520" s="19"/>
      <c r="C2520" s="19"/>
      <c r="D2520" s="23"/>
      <c r="E2520" s="19"/>
      <c r="F2520" s="13">
        <f>IF(B2520="","",IFERROR(INDEX(Leases!$B$2:$B$101,MATCH(B2520,Leases!$A$2:$A$101,0)),""))</f>
      </c>
      <c r="G2520" s="16">
        <f>IF(A2520="","",MONTH(A2520))</f>
      </c>
      <c r="H2520" s="22">
        <f>IF(A2520="",0,IF(YEAR(A2520)&lt;&gt;Properties!$C$5,0,N(D2520)*IFERROR(INDEX(Lists!$B$1:$B$7,MATCH(C2520,Lists!$A$1:$A$7,0)),0)))</f>
      </c>
      <c r="I2520" s="22">
        <f>IF(A2520="",0,IF(YEAR(A2520)&lt;&gt;Properties!$C$5,0,N(D2520)*IFERROR(INDEX(Lists!$C$1:$C$7,MATCH(C2520,Lists!$A$1:$A$7,0)),0)))</f>
      </c>
      <c r="J2520" s="22">
        <f>IF(A2520="",0,IF(YEAR(A2520)&lt;&gt;Properties!$C$5,0,N(D2520)*IFERROR(INDEX(Lists!$D$1:$D$7,MATCH(C2520,Lists!$A$1:$A$7,0)),0)))</f>
      </c>
    </row>
    <row r="2521" spans="1:10" x14ac:dyDescent="0.25">
      <c r="A2521" s="11"/>
      <c r="B2521" s="19"/>
      <c r="C2521" s="19"/>
      <c r="D2521" s="23"/>
      <c r="E2521" s="19"/>
      <c r="F2521" s="13">
        <f>IF(B2521="","",IFERROR(INDEX(Leases!$B$2:$B$101,MATCH(B2521,Leases!$A$2:$A$101,0)),""))</f>
      </c>
      <c r="G2521" s="16">
        <f>IF(A2521="","",MONTH(A2521))</f>
      </c>
      <c r="H2521" s="22">
        <f>IF(A2521="",0,IF(YEAR(A2521)&lt;&gt;Properties!$C$5,0,N(D2521)*IFERROR(INDEX(Lists!$B$1:$B$7,MATCH(C2521,Lists!$A$1:$A$7,0)),0)))</f>
      </c>
      <c r="I2521" s="22">
        <f>IF(A2521="",0,IF(YEAR(A2521)&lt;&gt;Properties!$C$5,0,N(D2521)*IFERROR(INDEX(Lists!$C$1:$C$7,MATCH(C2521,Lists!$A$1:$A$7,0)),0)))</f>
      </c>
      <c r="J2521" s="22">
        <f>IF(A2521="",0,IF(YEAR(A2521)&lt;&gt;Properties!$C$5,0,N(D2521)*IFERROR(INDEX(Lists!$D$1:$D$7,MATCH(C2521,Lists!$A$1:$A$7,0)),0)))</f>
      </c>
    </row>
    <row r="2522" spans="1:10" x14ac:dyDescent="0.25">
      <c r="A2522" s="11"/>
      <c r="B2522" s="19"/>
      <c r="C2522" s="19"/>
      <c r="D2522" s="23"/>
      <c r="E2522" s="19"/>
      <c r="F2522" s="13">
        <f>IF(B2522="","",IFERROR(INDEX(Leases!$B$2:$B$101,MATCH(B2522,Leases!$A$2:$A$101,0)),""))</f>
      </c>
      <c r="G2522" s="16">
        <f>IF(A2522="","",MONTH(A2522))</f>
      </c>
      <c r="H2522" s="22">
        <f>IF(A2522="",0,IF(YEAR(A2522)&lt;&gt;Properties!$C$5,0,N(D2522)*IFERROR(INDEX(Lists!$B$1:$B$7,MATCH(C2522,Lists!$A$1:$A$7,0)),0)))</f>
      </c>
      <c r="I2522" s="22">
        <f>IF(A2522="",0,IF(YEAR(A2522)&lt;&gt;Properties!$C$5,0,N(D2522)*IFERROR(INDEX(Lists!$C$1:$C$7,MATCH(C2522,Lists!$A$1:$A$7,0)),0)))</f>
      </c>
      <c r="J2522" s="22">
        <f>IF(A2522="",0,IF(YEAR(A2522)&lt;&gt;Properties!$C$5,0,N(D2522)*IFERROR(INDEX(Lists!$D$1:$D$7,MATCH(C2522,Lists!$A$1:$A$7,0)),0)))</f>
      </c>
    </row>
    <row r="2523" spans="1:10" x14ac:dyDescent="0.25">
      <c r="A2523" s="11"/>
      <c r="B2523" s="19"/>
      <c r="C2523" s="19"/>
      <c r="D2523" s="23"/>
      <c r="E2523" s="19"/>
      <c r="F2523" s="13">
        <f>IF(B2523="","",IFERROR(INDEX(Leases!$B$2:$B$101,MATCH(B2523,Leases!$A$2:$A$101,0)),""))</f>
      </c>
      <c r="G2523" s="16">
        <f>IF(A2523="","",MONTH(A2523))</f>
      </c>
      <c r="H2523" s="22">
        <f>IF(A2523="",0,IF(YEAR(A2523)&lt;&gt;Properties!$C$5,0,N(D2523)*IFERROR(INDEX(Lists!$B$1:$B$7,MATCH(C2523,Lists!$A$1:$A$7,0)),0)))</f>
      </c>
      <c r="I2523" s="22">
        <f>IF(A2523="",0,IF(YEAR(A2523)&lt;&gt;Properties!$C$5,0,N(D2523)*IFERROR(INDEX(Lists!$C$1:$C$7,MATCH(C2523,Lists!$A$1:$A$7,0)),0)))</f>
      </c>
      <c r="J2523" s="22">
        <f>IF(A2523="",0,IF(YEAR(A2523)&lt;&gt;Properties!$C$5,0,N(D2523)*IFERROR(INDEX(Lists!$D$1:$D$7,MATCH(C2523,Lists!$A$1:$A$7,0)),0)))</f>
      </c>
    </row>
    <row r="2524" spans="1:10" x14ac:dyDescent="0.25">
      <c r="A2524" s="11"/>
      <c r="B2524" s="19"/>
      <c r="C2524" s="19"/>
      <c r="D2524" s="23"/>
      <c r="E2524" s="19"/>
      <c r="F2524" s="13">
        <f>IF(B2524="","",IFERROR(INDEX(Leases!$B$2:$B$101,MATCH(B2524,Leases!$A$2:$A$101,0)),""))</f>
      </c>
      <c r="G2524" s="16">
        <f>IF(A2524="","",MONTH(A2524))</f>
      </c>
      <c r="H2524" s="22">
        <f>IF(A2524="",0,IF(YEAR(A2524)&lt;&gt;Properties!$C$5,0,N(D2524)*IFERROR(INDEX(Lists!$B$1:$B$7,MATCH(C2524,Lists!$A$1:$A$7,0)),0)))</f>
      </c>
      <c r="I2524" s="22">
        <f>IF(A2524="",0,IF(YEAR(A2524)&lt;&gt;Properties!$C$5,0,N(D2524)*IFERROR(INDEX(Lists!$C$1:$C$7,MATCH(C2524,Lists!$A$1:$A$7,0)),0)))</f>
      </c>
      <c r="J2524" s="22">
        <f>IF(A2524="",0,IF(YEAR(A2524)&lt;&gt;Properties!$C$5,0,N(D2524)*IFERROR(INDEX(Lists!$D$1:$D$7,MATCH(C2524,Lists!$A$1:$A$7,0)),0)))</f>
      </c>
    </row>
    <row r="2525" spans="1:10" x14ac:dyDescent="0.25">
      <c r="A2525" s="11"/>
      <c r="B2525" s="19"/>
      <c r="C2525" s="19"/>
      <c r="D2525" s="23"/>
      <c r="E2525" s="19"/>
      <c r="F2525" s="13">
        <f>IF(B2525="","",IFERROR(INDEX(Leases!$B$2:$B$101,MATCH(B2525,Leases!$A$2:$A$101,0)),""))</f>
      </c>
      <c r="G2525" s="16">
        <f>IF(A2525="","",MONTH(A2525))</f>
      </c>
      <c r="H2525" s="22">
        <f>IF(A2525="",0,IF(YEAR(A2525)&lt;&gt;Properties!$C$5,0,N(D2525)*IFERROR(INDEX(Lists!$B$1:$B$7,MATCH(C2525,Lists!$A$1:$A$7,0)),0)))</f>
      </c>
      <c r="I2525" s="22">
        <f>IF(A2525="",0,IF(YEAR(A2525)&lt;&gt;Properties!$C$5,0,N(D2525)*IFERROR(INDEX(Lists!$C$1:$C$7,MATCH(C2525,Lists!$A$1:$A$7,0)),0)))</f>
      </c>
      <c r="J2525" s="22">
        <f>IF(A2525="",0,IF(YEAR(A2525)&lt;&gt;Properties!$C$5,0,N(D2525)*IFERROR(INDEX(Lists!$D$1:$D$7,MATCH(C2525,Lists!$A$1:$A$7,0)),0)))</f>
      </c>
    </row>
    <row r="2526" spans="1:10" x14ac:dyDescent="0.25">
      <c r="A2526" s="11"/>
      <c r="B2526" s="19"/>
      <c r="C2526" s="19"/>
      <c r="D2526" s="23"/>
      <c r="E2526" s="19"/>
      <c r="F2526" s="13">
        <f>IF(B2526="","",IFERROR(INDEX(Leases!$B$2:$B$101,MATCH(B2526,Leases!$A$2:$A$101,0)),""))</f>
      </c>
      <c r="G2526" s="16">
        <f>IF(A2526="","",MONTH(A2526))</f>
      </c>
      <c r="H2526" s="22">
        <f>IF(A2526="",0,IF(YEAR(A2526)&lt;&gt;Properties!$C$5,0,N(D2526)*IFERROR(INDEX(Lists!$B$1:$B$7,MATCH(C2526,Lists!$A$1:$A$7,0)),0)))</f>
      </c>
      <c r="I2526" s="22">
        <f>IF(A2526="",0,IF(YEAR(A2526)&lt;&gt;Properties!$C$5,0,N(D2526)*IFERROR(INDEX(Lists!$C$1:$C$7,MATCH(C2526,Lists!$A$1:$A$7,0)),0)))</f>
      </c>
      <c r="J2526" s="22">
        <f>IF(A2526="",0,IF(YEAR(A2526)&lt;&gt;Properties!$C$5,0,N(D2526)*IFERROR(INDEX(Lists!$D$1:$D$7,MATCH(C2526,Lists!$A$1:$A$7,0)),0)))</f>
      </c>
    </row>
    <row r="2527" spans="1:10" x14ac:dyDescent="0.25">
      <c r="A2527" s="11"/>
      <c r="B2527" s="19"/>
      <c r="C2527" s="19"/>
      <c r="D2527" s="23"/>
      <c r="E2527" s="19"/>
      <c r="F2527" s="13">
        <f>IF(B2527="","",IFERROR(INDEX(Leases!$B$2:$B$101,MATCH(B2527,Leases!$A$2:$A$101,0)),""))</f>
      </c>
      <c r="G2527" s="16">
        <f>IF(A2527="","",MONTH(A2527))</f>
      </c>
      <c r="H2527" s="22">
        <f>IF(A2527="",0,IF(YEAR(A2527)&lt;&gt;Properties!$C$5,0,N(D2527)*IFERROR(INDEX(Lists!$B$1:$B$7,MATCH(C2527,Lists!$A$1:$A$7,0)),0)))</f>
      </c>
      <c r="I2527" s="22">
        <f>IF(A2527="",0,IF(YEAR(A2527)&lt;&gt;Properties!$C$5,0,N(D2527)*IFERROR(INDEX(Lists!$C$1:$C$7,MATCH(C2527,Lists!$A$1:$A$7,0)),0)))</f>
      </c>
      <c r="J2527" s="22">
        <f>IF(A2527="",0,IF(YEAR(A2527)&lt;&gt;Properties!$C$5,0,N(D2527)*IFERROR(INDEX(Lists!$D$1:$D$7,MATCH(C2527,Lists!$A$1:$A$7,0)),0)))</f>
      </c>
    </row>
    <row r="2528" spans="1:10" x14ac:dyDescent="0.25">
      <c r="A2528" s="11"/>
      <c r="B2528" s="19"/>
      <c r="C2528" s="19"/>
      <c r="D2528" s="23"/>
      <c r="E2528" s="19"/>
      <c r="F2528" s="13">
        <f>IF(B2528="","",IFERROR(INDEX(Leases!$B$2:$B$101,MATCH(B2528,Leases!$A$2:$A$101,0)),""))</f>
      </c>
      <c r="G2528" s="16">
        <f>IF(A2528="","",MONTH(A2528))</f>
      </c>
      <c r="H2528" s="22">
        <f>IF(A2528="",0,IF(YEAR(A2528)&lt;&gt;Properties!$C$5,0,N(D2528)*IFERROR(INDEX(Lists!$B$1:$B$7,MATCH(C2528,Lists!$A$1:$A$7,0)),0)))</f>
      </c>
      <c r="I2528" s="22">
        <f>IF(A2528="",0,IF(YEAR(A2528)&lt;&gt;Properties!$C$5,0,N(D2528)*IFERROR(INDEX(Lists!$C$1:$C$7,MATCH(C2528,Lists!$A$1:$A$7,0)),0)))</f>
      </c>
      <c r="J2528" s="22">
        <f>IF(A2528="",0,IF(YEAR(A2528)&lt;&gt;Properties!$C$5,0,N(D2528)*IFERROR(INDEX(Lists!$D$1:$D$7,MATCH(C2528,Lists!$A$1:$A$7,0)),0)))</f>
      </c>
    </row>
    <row r="2529" spans="1:10" x14ac:dyDescent="0.25">
      <c r="A2529" s="11"/>
      <c r="B2529" s="19"/>
      <c r="C2529" s="19"/>
      <c r="D2529" s="23"/>
      <c r="E2529" s="19"/>
      <c r="F2529" s="13">
        <f>IF(B2529="","",IFERROR(INDEX(Leases!$B$2:$B$101,MATCH(B2529,Leases!$A$2:$A$101,0)),""))</f>
      </c>
      <c r="G2529" s="16">
        <f>IF(A2529="","",MONTH(A2529))</f>
      </c>
      <c r="H2529" s="22">
        <f>IF(A2529="",0,IF(YEAR(A2529)&lt;&gt;Properties!$C$5,0,N(D2529)*IFERROR(INDEX(Lists!$B$1:$B$7,MATCH(C2529,Lists!$A$1:$A$7,0)),0)))</f>
      </c>
      <c r="I2529" s="22">
        <f>IF(A2529="",0,IF(YEAR(A2529)&lt;&gt;Properties!$C$5,0,N(D2529)*IFERROR(INDEX(Lists!$C$1:$C$7,MATCH(C2529,Lists!$A$1:$A$7,0)),0)))</f>
      </c>
      <c r="J2529" s="22">
        <f>IF(A2529="",0,IF(YEAR(A2529)&lt;&gt;Properties!$C$5,0,N(D2529)*IFERROR(INDEX(Lists!$D$1:$D$7,MATCH(C2529,Lists!$A$1:$A$7,0)),0)))</f>
      </c>
    </row>
    <row r="2530" spans="1:10" x14ac:dyDescent="0.25">
      <c r="A2530" s="11"/>
      <c r="B2530" s="19"/>
      <c r="C2530" s="19"/>
      <c r="D2530" s="23"/>
      <c r="E2530" s="19"/>
      <c r="F2530" s="13">
        <f>IF(B2530="","",IFERROR(INDEX(Leases!$B$2:$B$101,MATCH(B2530,Leases!$A$2:$A$101,0)),""))</f>
      </c>
      <c r="G2530" s="16">
        <f>IF(A2530="","",MONTH(A2530))</f>
      </c>
      <c r="H2530" s="22">
        <f>IF(A2530="",0,IF(YEAR(A2530)&lt;&gt;Properties!$C$5,0,N(D2530)*IFERROR(INDEX(Lists!$B$1:$B$7,MATCH(C2530,Lists!$A$1:$A$7,0)),0)))</f>
      </c>
      <c r="I2530" s="22">
        <f>IF(A2530="",0,IF(YEAR(A2530)&lt;&gt;Properties!$C$5,0,N(D2530)*IFERROR(INDEX(Lists!$C$1:$C$7,MATCH(C2530,Lists!$A$1:$A$7,0)),0)))</f>
      </c>
      <c r="J2530" s="22">
        <f>IF(A2530="",0,IF(YEAR(A2530)&lt;&gt;Properties!$C$5,0,N(D2530)*IFERROR(INDEX(Lists!$D$1:$D$7,MATCH(C2530,Lists!$A$1:$A$7,0)),0)))</f>
      </c>
    </row>
    <row r="2531" spans="1:10" x14ac:dyDescent="0.25">
      <c r="A2531" s="11"/>
      <c r="B2531" s="19"/>
      <c r="C2531" s="19"/>
      <c r="D2531" s="23"/>
      <c r="E2531" s="19"/>
      <c r="F2531" s="13">
        <f>IF(B2531="","",IFERROR(INDEX(Leases!$B$2:$B$101,MATCH(B2531,Leases!$A$2:$A$101,0)),""))</f>
      </c>
      <c r="G2531" s="16">
        <f>IF(A2531="","",MONTH(A2531))</f>
      </c>
      <c r="H2531" s="22">
        <f>IF(A2531="",0,IF(YEAR(A2531)&lt;&gt;Properties!$C$5,0,N(D2531)*IFERROR(INDEX(Lists!$B$1:$B$7,MATCH(C2531,Lists!$A$1:$A$7,0)),0)))</f>
      </c>
      <c r="I2531" s="22">
        <f>IF(A2531="",0,IF(YEAR(A2531)&lt;&gt;Properties!$C$5,0,N(D2531)*IFERROR(INDEX(Lists!$C$1:$C$7,MATCH(C2531,Lists!$A$1:$A$7,0)),0)))</f>
      </c>
      <c r="J2531" s="22">
        <f>IF(A2531="",0,IF(YEAR(A2531)&lt;&gt;Properties!$C$5,0,N(D2531)*IFERROR(INDEX(Lists!$D$1:$D$7,MATCH(C2531,Lists!$A$1:$A$7,0)),0)))</f>
      </c>
    </row>
    <row r="2532" spans="1:10" x14ac:dyDescent="0.25">
      <c r="A2532" s="11"/>
      <c r="B2532" s="19"/>
      <c r="C2532" s="19"/>
      <c r="D2532" s="23"/>
      <c r="E2532" s="19"/>
      <c r="F2532" s="13">
        <f>IF(B2532="","",IFERROR(INDEX(Leases!$B$2:$B$101,MATCH(B2532,Leases!$A$2:$A$101,0)),""))</f>
      </c>
      <c r="G2532" s="16">
        <f>IF(A2532="","",MONTH(A2532))</f>
      </c>
      <c r="H2532" s="22">
        <f>IF(A2532="",0,IF(YEAR(A2532)&lt;&gt;Properties!$C$5,0,N(D2532)*IFERROR(INDEX(Lists!$B$1:$B$7,MATCH(C2532,Lists!$A$1:$A$7,0)),0)))</f>
      </c>
      <c r="I2532" s="22">
        <f>IF(A2532="",0,IF(YEAR(A2532)&lt;&gt;Properties!$C$5,0,N(D2532)*IFERROR(INDEX(Lists!$C$1:$C$7,MATCH(C2532,Lists!$A$1:$A$7,0)),0)))</f>
      </c>
      <c r="J2532" s="22">
        <f>IF(A2532="",0,IF(YEAR(A2532)&lt;&gt;Properties!$C$5,0,N(D2532)*IFERROR(INDEX(Lists!$D$1:$D$7,MATCH(C2532,Lists!$A$1:$A$7,0)),0)))</f>
      </c>
    </row>
    <row r="2533" spans="1:10" x14ac:dyDescent="0.25">
      <c r="A2533" s="11"/>
      <c r="B2533" s="19"/>
      <c r="C2533" s="19"/>
      <c r="D2533" s="23"/>
      <c r="E2533" s="19"/>
      <c r="F2533" s="13">
        <f>IF(B2533="","",IFERROR(INDEX(Leases!$B$2:$B$101,MATCH(B2533,Leases!$A$2:$A$101,0)),""))</f>
      </c>
      <c r="G2533" s="16">
        <f>IF(A2533="","",MONTH(A2533))</f>
      </c>
      <c r="H2533" s="22">
        <f>IF(A2533="",0,IF(YEAR(A2533)&lt;&gt;Properties!$C$5,0,N(D2533)*IFERROR(INDEX(Lists!$B$1:$B$7,MATCH(C2533,Lists!$A$1:$A$7,0)),0)))</f>
      </c>
      <c r="I2533" s="22">
        <f>IF(A2533="",0,IF(YEAR(A2533)&lt;&gt;Properties!$C$5,0,N(D2533)*IFERROR(INDEX(Lists!$C$1:$C$7,MATCH(C2533,Lists!$A$1:$A$7,0)),0)))</f>
      </c>
      <c r="J2533" s="22">
        <f>IF(A2533="",0,IF(YEAR(A2533)&lt;&gt;Properties!$C$5,0,N(D2533)*IFERROR(INDEX(Lists!$D$1:$D$7,MATCH(C2533,Lists!$A$1:$A$7,0)),0)))</f>
      </c>
    </row>
    <row r="2534" spans="1:10" x14ac:dyDescent="0.25">
      <c r="A2534" s="11"/>
      <c r="B2534" s="19"/>
      <c r="C2534" s="19"/>
      <c r="D2534" s="23"/>
      <c r="E2534" s="19"/>
      <c r="F2534" s="13">
        <f>IF(B2534="","",IFERROR(INDEX(Leases!$B$2:$B$101,MATCH(B2534,Leases!$A$2:$A$101,0)),""))</f>
      </c>
      <c r="G2534" s="16">
        <f>IF(A2534="","",MONTH(A2534))</f>
      </c>
      <c r="H2534" s="22">
        <f>IF(A2534="",0,IF(YEAR(A2534)&lt;&gt;Properties!$C$5,0,N(D2534)*IFERROR(INDEX(Lists!$B$1:$B$7,MATCH(C2534,Lists!$A$1:$A$7,0)),0)))</f>
      </c>
      <c r="I2534" s="22">
        <f>IF(A2534="",0,IF(YEAR(A2534)&lt;&gt;Properties!$C$5,0,N(D2534)*IFERROR(INDEX(Lists!$C$1:$C$7,MATCH(C2534,Lists!$A$1:$A$7,0)),0)))</f>
      </c>
      <c r="J2534" s="22">
        <f>IF(A2534="",0,IF(YEAR(A2534)&lt;&gt;Properties!$C$5,0,N(D2534)*IFERROR(INDEX(Lists!$D$1:$D$7,MATCH(C2534,Lists!$A$1:$A$7,0)),0)))</f>
      </c>
    </row>
    <row r="2535" spans="1:10" x14ac:dyDescent="0.25">
      <c r="A2535" s="11"/>
      <c r="B2535" s="19"/>
      <c r="C2535" s="19"/>
      <c r="D2535" s="23"/>
      <c r="E2535" s="19"/>
      <c r="F2535" s="13">
        <f>IF(B2535="","",IFERROR(INDEX(Leases!$B$2:$B$101,MATCH(B2535,Leases!$A$2:$A$101,0)),""))</f>
      </c>
      <c r="G2535" s="16">
        <f>IF(A2535="","",MONTH(A2535))</f>
      </c>
      <c r="H2535" s="22">
        <f>IF(A2535="",0,IF(YEAR(A2535)&lt;&gt;Properties!$C$5,0,N(D2535)*IFERROR(INDEX(Lists!$B$1:$B$7,MATCH(C2535,Lists!$A$1:$A$7,0)),0)))</f>
      </c>
      <c r="I2535" s="22">
        <f>IF(A2535="",0,IF(YEAR(A2535)&lt;&gt;Properties!$C$5,0,N(D2535)*IFERROR(INDEX(Lists!$C$1:$C$7,MATCH(C2535,Lists!$A$1:$A$7,0)),0)))</f>
      </c>
      <c r="J2535" s="22">
        <f>IF(A2535="",0,IF(YEAR(A2535)&lt;&gt;Properties!$C$5,0,N(D2535)*IFERROR(INDEX(Lists!$D$1:$D$7,MATCH(C2535,Lists!$A$1:$A$7,0)),0)))</f>
      </c>
    </row>
    <row r="2536" spans="1:10" x14ac:dyDescent="0.25">
      <c r="A2536" s="11"/>
      <c r="B2536" s="19"/>
      <c r="C2536" s="19"/>
      <c r="D2536" s="23"/>
      <c r="E2536" s="19"/>
      <c r="F2536" s="13">
        <f>IF(B2536="","",IFERROR(INDEX(Leases!$B$2:$B$101,MATCH(B2536,Leases!$A$2:$A$101,0)),""))</f>
      </c>
      <c r="G2536" s="16">
        <f>IF(A2536="","",MONTH(A2536))</f>
      </c>
      <c r="H2536" s="22">
        <f>IF(A2536="",0,IF(YEAR(A2536)&lt;&gt;Properties!$C$5,0,N(D2536)*IFERROR(INDEX(Lists!$B$1:$B$7,MATCH(C2536,Lists!$A$1:$A$7,0)),0)))</f>
      </c>
      <c r="I2536" s="22">
        <f>IF(A2536="",0,IF(YEAR(A2536)&lt;&gt;Properties!$C$5,0,N(D2536)*IFERROR(INDEX(Lists!$C$1:$C$7,MATCH(C2536,Lists!$A$1:$A$7,0)),0)))</f>
      </c>
      <c r="J2536" s="22">
        <f>IF(A2536="",0,IF(YEAR(A2536)&lt;&gt;Properties!$C$5,0,N(D2536)*IFERROR(INDEX(Lists!$D$1:$D$7,MATCH(C2536,Lists!$A$1:$A$7,0)),0)))</f>
      </c>
    </row>
    <row r="2537" spans="1:10" x14ac:dyDescent="0.25">
      <c r="A2537" s="11"/>
      <c r="B2537" s="19"/>
      <c r="C2537" s="19"/>
      <c r="D2537" s="23"/>
      <c r="E2537" s="19"/>
      <c r="F2537" s="13">
        <f>IF(B2537="","",IFERROR(INDEX(Leases!$B$2:$B$101,MATCH(B2537,Leases!$A$2:$A$101,0)),""))</f>
      </c>
      <c r="G2537" s="16">
        <f>IF(A2537="","",MONTH(A2537))</f>
      </c>
      <c r="H2537" s="22">
        <f>IF(A2537="",0,IF(YEAR(A2537)&lt;&gt;Properties!$C$5,0,N(D2537)*IFERROR(INDEX(Lists!$B$1:$B$7,MATCH(C2537,Lists!$A$1:$A$7,0)),0)))</f>
      </c>
      <c r="I2537" s="22">
        <f>IF(A2537="",0,IF(YEAR(A2537)&lt;&gt;Properties!$C$5,0,N(D2537)*IFERROR(INDEX(Lists!$C$1:$C$7,MATCH(C2537,Lists!$A$1:$A$7,0)),0)))</f>
      </c>
      <c r="J2537" s="22">
        <f>IF(A2537="",0,IF(YEAR(A2537)&lt;&gt;Properties!$C$5,0,N(D2537)*IFERROR(INDEX(Lists!$D$1:$D$7,MATCH(C2537,Lists!$A$1:$A$7,0)),0)))</f>
      </c>
    </row>
    <row r="2538" spans="1:10" x14ac:dyDescent="0.25">
      <c r="A2538" s="11"/>
      <c r="B2538" s="19"/>
      <c r="C2538" s="19"/>
      <c r="D2538" s="23"/>
      <c r="E2538" s="19"/>
      <c r="F2538" s="13">
        <f>IF(B2538="","",IFERROR(INDEX(Leases!$B$2:$B$101,MATCH(B2538,Leases!$A$2:$A$101,0)),""))</f>
      </c>
      <c r="G2538" s="16">
        <f>IF(A2538="","",MONTH(A2538))</f>
      </c>
      <c r="H2538" s="22">
        <f>IF(A2538="",0,IF(YEAR(A2538)&lt;&gt;Properties!$C$5,0,N(D2538)*IFERROR(INDEX(Lists!$B$1:$B$7,MATCH(C2538,Lists!$A$1:$A$7,0)),0)))</f>
      </c>
      <c r="I2538" s="22">
        <f>IF(A2538="",0,IF(YEAR(A2538)&lt;&gt;Properties!$C$5,0,N(D2538)*IFERROR(INDEX(Lists!$C$1:$C$7,MATCH(C2538,Lists!$A$1:$A$7,0)),0)))</f>
      </c>
      <c r="J2538" s="22">
        <f>IF(A2538="",0,IF(YEAR(A2538)&lt;&gt;Properties!$C$5,0,N(D2538)*IFERROR(INDEX(Lists!$D$1:$D$7,MATCH(C2538,Lists!$A$1:$A$7,0)),0)))</f>
      </c>
    </row>
    <row r="2539" spans="1:10" x14ac:dyDescent="0.25">
      <c r="A2539" s="11"/>
      <c r="B2539" s="19"/>
      <c r="C2539" s="19"/>
      <c r="D2539" s="23"/>
      <c r="E2539" s="19"/>
      <c r="F2539" s="13">
        <f>IF(B2539="","",IFERROR(INDEX(Leases!$B$2:$B$101,MATCH(B2539,Leases!$A$2:$A$101,0)),""))</f>
      </c>
      <c r="G2539" s="16">
        <f>IF(A2539="","",MONTH(A2539))</f>
      </c>
      <c r="H2539" s="22">
        <f>IF(A2539="",0,IF(YEAR(A2539)&lt;&gt;Properties!$C$5,0,N(D2539)*IFERROR(INDEX(Lists!$B$1:$B$7,MATCH(C2539,Lists!$A$1:$A$7,0)),0)))</f>
      </c>
      <c r="I2539" s="22">
        <f>IF(A2539="",0,IF(YEAR(A2539)&lt;&gt;Properties!$C$5,0,N(D2539)*IFERROR(INDEX(Lists!$C$1:$C$7,MATCH(C2539,Lists!$A$1:$A$7,0)),0)))</f>
      </c>
      <c r="J2539" s="22">
        <f>IF(A2539="",0,IF(YEAR(A2539)&lt;&gt;Properties!$C$5,0,N(D2539)*IFERROR(INDEX(Lists!$D$1:$D$7,MATCH(C2539,Lists!$A$1:$A$7,0)),0)))</f>
      </c>
    </row>
    <row r="2540" spans="1:10" x14ac:dyDescent="0.25">
      <c r="A2540" s="11"/>
      <c r="B2540" s="19"/>
      <c r="C2540" s="19"/>
      <c r="D2540" s="23"/>
      <c r="E2540" s="19"/>
      <c r="F2540" s="13">
        <f>IF(B2540="","",IFERROR(INDEX(Leases!$B$2:$B$101,MATCH(B2540,Leases!$A$2:$A$101,0)),""))</f>
      </c>
      <c r="G2540" s="16">
        <f>IF(A2540="","",MONTH(A2540))</f>
      </c>
      <c r="H2540" s="22">
        <f>IF(A2540="",0,IF(YEAR(A2540)&lt;&gt;Properties!$C$5,0,N(D2540)*IFERROR(INDEX(Lists!$B$1:$B$7,MATCH(C2540,Lists!$A$1:$A$7,0)),0)))</f>
      </c>
      <c r="I2540" s="22">
        <f>IF(A2540="",0,IF(YEAR(A2540)&lt;&gt;Properties!$C$5,0,N(D2540)*IFERROR(INDEX(Lists!$C$1:$C$7,MATCH(C2540,Lists!$A$1:$A$7,0)),0)))</f>
      </c>
      <c r="J2540" s="22">
        <f>IF(A2540="",0,IF(YEAR(A2540)&lt;&gt;Properties!$C$5,0,N(D2540)*IFERROR(INDEX(Lists!$D$1:$D$7,MATCH(C2540,Lists!$A$1:$A$7,0)),0)))</f>
      </c>
    </row>
    <row r="2541" spans="1:10" x14ac:dyDescent="0.25">
      <c r="A2541" s="11"/>
      <c r="B2541" s="19"/>
      <c r="C2541" s="19"/>
      <c r="D2541" s="23"/>
      <c r="E2541" s="19"/>
      <c r="F2541" s="13">
        <f>IF(B2541="","",IFERROR(INDEX(Leases!$B$2:$B$101,MATCH(B2541,Leases!$A$2:$A$101,0)),""))</f>
      </c>
      <c r="G2541" s="16">
        <f>IF(A2541="","",MONTH(A2541))</f>
      </c>
      <c r="H2541" s="22">
        <f>IF(A2541="",0,IF(YEAR(A2541)&lt;&gt;Properties!$C$5,0,N(D2541)*IFERROR(INDEX(Lists!$B$1:$B$7,MATCH(C2541,Lists!$A$1:$A$7,0)),0)))</f>
      </c>
      <c r="I2541" s="22">
        <f>IF(A2541="",0,IF(YEAR(A2541)&lt;&gt;Properties!$C$5,0,N(D2541)*IFERROR(INDEX(Lists!$C$1:$C$7,MATCH(C2541,Lists!$A$1:$A$7,0)),0)))</f>
      </c>
      <c r="J2541" s="22">
        <f>IF(A2541="",0,IF(YEAR(A2541)&lt;&gt;Properties!$C$5,0,N(D2541)*IFERROR(INDEX(Lists!$D$1:$D$7,MATCH(C2541,Lists!$A$1:$A$7,0)),0)))</f>
      </c>
    </row>
    <row r="2542" spans="1:10" x14ac:dyDescent="0.25">
      <c r="A2542" s="11"/>
      <c r="B2542" s="19"/>
      <c r="C2542" s="19"/>
      <c r="D2542" s="23"/>
      <c r="E2542" s="19"/>
      <c r="F2542" s="13">
        <f>IF(B2542="","",IFERROR(INDEX(Leases!$B$2:$B$101,MATCH(B2542,Leases!$A$2:$A$101,0)),""))</f>
      </c>
      <c r="G2542" s="16">
        <f>IF(A2542="","",MONTH(A2542))</f>
      </c>
      <c r="H2542" s="22">
        <f>IF(A2542="",0,IF(YEAR(A2542)&lt;&gt;Properties!$C$5,0,N(D2542)*IFERROR(INDEX(Lists!$B$1:$B$7,MATCH(C2542,Lists!$A$1:$A$7,0)),0)))</f>
      </c>
      <c r="I2542" s="22">
        <f>IF(A2542="",0,IF(YEAR(A2542)&lt;&gt;Properties!$C$5,0,N(D2542)*IFERROR(INDEX(Lists!$C$1:$C$7,MATCH(C2542,Lists!$A$1:$A$7,0)),0)))</f>
      </c>
      <c r="J2542" s="22">
        <f>IF(A2542="",0,IF(YEAR(A2542)&lt;&gt;Properties!$C$5,0,N(D2542)*IFERROR(INDEX(Lists!$D$1:$D$7,MATCH(C2542,Lists!$A$1:$A$7,0)),0)))</f>
      </c>
    </row>
    <row r="2543" spans="1:10" x14ac:dyDescent="0.25">
      <c r="A2543" s="11"/>
      <c r="B2543" s="19"/>
      <c r="C2543" s="19"/>
      <c r="D2543" s="23"/>
      <c r="E2543" s="19"/>
      <c r="F2543" s="13">
        <f>IF(B2543="","",IFERROR(INDEX(Leases!$B$2:$B$101,MATCH(B2543,Leases!$A$2:$A$101,0)),""))</f>
      </c>
      <c r="G2543" s="16">
        <f>IF(A2543="","",MONTH(A2543))</f>
      </c>
      <c r="H2543" s="22">
        <f>IF(A2543="",0,IF(YEAR(A2543)&lt;&gt;Properties!$C$5,0,N(D2543)*IFERROR(INDEX(Lists!$B$1:$B$7,MATCH(C2543,Lists!$A$1:$A$7,0)),0)))</f>
      </c>
      <c r="I2543" s="22">
        <f>IF(A2543="",0,IF(YEAR(A2543)&lt;&gt;Properties!$C$5,0,N(D2543)*IFERROR(INDEX(Lists!$C$1:$C$7,MATCH(C2543,Lists!$A$1:$A$7,0)),0)))</f>
      </c>
      <c r="J2543" s="22">
        <f>IF(A2543="",0,IF(YEAR(A2543)&lt;&gt;Properties!$C$5,0,N(D2543)*IFERROR(INDEX(Lists!$D$1:$D$7,MATCH(C2543,Lists!$A$1:$A$7,0)),0)))</f>
      </c>
    </row>
    <row r="2544" spans="1:10" x14ac:dyDescent="0.25">
      <c r="A2544" s="11"/>
      <c r="B2544" s="19"/>
      <c r="C2544" s="19"/>
      <c r="D2544" s="23"/>
      <c r="E2544" s="19"/>
      <c r="F2544" s="13">
        <f>IF(B2544="","",IFERROR(INDEX(Leases!$B$2:$B$101,MATCH(B2544,Leases!$A$2:$A$101,0)),""))</f>
      </c>
      <c r="G2544" s="16">
        <f>IF(A2544="","",MONTH(A2544))</f>
      </c>
      <c r="H2544" s="22">
        <f>IF(A2544="",0,IF(YEAR(A2544)&lt;&gt;Properties!$C$5,0,N(D2544)*IFERROR(INDEX(Lists!$B$1:$B$7,MATCH(C2544,Lists!$A$1:$A$7,0)),0)))</f>
      </c>
      <c r="I2544" s="22">
        <f>IF(A2544="",0,IF(YEAR(A2544)&lt;&gt;Properties!$C$5,0,N(D2544)*IFERROR(INDEX(Lists!$C$1:$C$7,MATCH(C2544,Lists!$A$1:$A$7,0)),0)))</f>
      </c>
      <c r="J2544" s="22">
        <f>IF(A2544="",0,IF(YEAR(A2544)&lt;&gt;Properties!$C$5,0,N(D2544)*IFERROR(INDEX(Lists!$D$1:$D$7,MATCH(C2544,Lists!$A$1:$A$7,0)),0)))</f>
      </c>
    </row>
    <row r="2545" spans="1:10" x14ac:dyDescent="0.25">
      <c r="A2545" s="11"/>
      <c r="B2545" s="19"/>
      <c r="C2545" s="19"/>
      <c r="D2545" s="23"/>
      <c r="E2545" s="19"/>
      <c r="F2545" s="13">
        <f>IF(B2545="","",IFERROR(INDEX(Leases!$B$2:$B$101,MATCH(B2545,Leases!$A$2:$A$101,0)),""))</f>
      </c>
      <c r="G2545" s="16">
        <f>IF(A2545="","",MONTH(A2545))</f>
      </c>
      <c r="H2545" s="22">
        <f>IF(A2545="",0,IF(YEAR(A2545)&lt;&gt;Properties!$C$5,0,N(D2545)*IFERROR(INDEX(Lists!$B$1:$B$7,MATCH(C2545,Lists!$A$1:$A$7,0)),0)))</f>
      </c>
      <c r="I2545" s="22">
        <f>IF(A2545="",0,IF(YEAR(A2545)&lt;&gt;Properties!$C$5,0,N(D2545)*IFERROR(INDEX(Lists!$C$1:$C$7,MATCH(C2545,Lists!$A$1:$A$7,0)),0)))</f>
      </c>
      <c r="J2545" s="22">
        <f>IF(A2545="",0,IF(YEAR(A2545)&lt;&gt;Properties!$C$5,0,N(D2545)*IFERROR(INDEX(Lists!$D$1:$D$7,MATCH(C2545,Lists!$A$1:$A$7,0)),0)))</f>
      </c>
    </row>
    <row r="2546" spans="1:10" x14ac:dyDescent="0.25">
      <c r="A2546" s="11"/>
      <c r="B2546" s="19"/>
      <c r="C2546" s="19"/>
      <c r="D2546" s="23"/>
      <c r="E2546" s="19"/>
      <c r="F2546" s="13">
        <f>IF(B2546="","",IFERROR(INDEX(Leases!$B$2:$B$101,MATCH(B2546,Leases!$A$2:$A$101,0)),""))</f>
      </c>
      <c r="G2546" s="16">
        <f>IF(A2546="","",MONTH(A2546))</f>
      </c>
      <c r="H2546" s="22">
        <f>IF(A2546="",0,IF(YEAR(A2546)&lt;&gt;Properties!$C$5,0,N(D2546)*IFERROR(INDEX(Lists!$B$1:$B$7,MATCH(C2546,Lists!$A$1:$A$7,0)),0)))</f>
      </c>
      <c r="I2546" s="22">
        <f>IF(A2546="",0,IF(YEAR(A2546)&lt;&gt;Properties!$C$5,0,N(D2546)*IFERROR(INDEX(Lists!$C$1:$C$7,MATCH(C2546,Lists!$A$1:$A$7,0)),0)))</f>
      </c>
      <c r="J2546" s="22">
        <f>IF(A2546="",0,IF(YEAR(A2546)&lt;&gt;Properties!$C$5,0,N(D2546)*IFERROR(INDEX(Lists!$D$1:$D$7,MATCH(C2546,Lists!$A$1:$A$7,0)),0)))</f>
      </c>
    </row>
    <row r="2547" spans="1:10" x14ac:dyDescent="0.25">
      <c r="A2547" s="11"/>
      <c r="B2547" s="19"/>
      <c r="C2547" s="19"/>
      <c r="D2547" s="23"/>
      <c r="E2547" s="19"/>
      <c r="F2547" s="13">
        <f>IF(B2547="","",IFERROR(INDEX(Leases!$B$2:$B$101,MATCH(B2547,Leases!$A$2:$A$101,0)),""))</f>
      </c>
      <c r="G2547" s="16">
        <f>IF(A2547="","",MONTH(A2547))</f>
      </c>
      <c r="H2547" s="22">
        <f>IF(A2547="",0,IF(YEAR(A2547)&lt;&gt;Properties!$C$5,0,N(D2547)*IFERROR(INDEX(Lists!$B$1:$B$7,MATCH(C2547,Lists!$A$1:$A$7,0)),0)))</f>
      </c>
      <c r="I2547" s="22">
        <f>IF(A2547="",0,IF(YEAR(A2547)&lt;&gt;Properties!$C$5,0,N(D2547)*IFERROR(INDEX(Lists!$C$1:$C$7,MATCH(C2547,Lists!$A$1:$A$7,0)),0)))</f>
      </c>
      <c r="J2547" s="22">
        <f>IF(A2547="",0,IF(YEAR(A2547)&lt;&gt;Properties!$C$5,0,N(D2547)*IFERROR(INDEX(Lists!$D$1:$D$7,MATCH(C2547,Lists!$A$1:$A$7,0)),0)))</f>
      </c>
    </row>
    <row r="2548" spans="1:10" x14ac:dyDescent="0.25">
      <c r="A2548" s="11"/>
      <c r="B2548" s="19"/>
      <c r="C2548" s="19"/>
      <c r="D2548" s="23"/>
      <c r="E2548" s="19"/>
      <c r="F2548" s="13">
        <f>IF(B2548="","",IFERROR(INDEX(Leases!$B$2:$B$101,MATCH(B2548,Leases!$A$2:$A$101,0)),""))</f>
      </c>
      <c r="G2548" s="16">
        <f>IF(A2548="","",MONTH(A2548))</f>
      </c>
      <c r="H2548" s="22">
        <f>IF(A2548="",0,IF(YEAR(A2548)&lt;&gt;Properties!$C$5,0,N(D2548)*IFERROR(INDEX(Lists!$B$1:$B$7,MATCH(C2548,Lists!$A$1:$A$7,0)),0)))</f>
      </c>
      <c r="I2548" s="22">
        <f>IF(A2548="",0,IF(YEAR(A2548)&lt;&gt;Properties!$C$5,0,N(D2548)*IFERROR(INDEX(Lists!$C$1:$C$7,MATCH(C2548,Lists!$A$1:$A$7,0)),0)))</f>
      </c>
      <c r="J2548" s="22">
        <f>IF(A2548="",0,IF(YEAR(A2548)&lt;&gt;Properties!$C$5,0,N(D2548)*IFERROR(INDEX(Lists!$D$1:$D$7,MATCH(C2548,Lists!$A$1:$A$7,0)),0)))</f>
      </c>
    </row>
    <row r="2549" spans="1:10" x14ac:dyDescent="0.25">
      <c r="A2549" s="11"/>
      <c r="B2549" s="19"/>
      <c r="C2549" s="19"/>
      <c r="D2549" s="23"/>
      <c r="E2549" s="19"/>
      <c r="F2549" s="13">
        <f>IF(B2549="","",IFERROR(INDEX(Leases!$B$2:$B$101,MATCH(B2549,Leases!$A$2:$A$101,0)),""))</f>
      </c>
      <c r="G2549" s="16">
        <f>IF(A2549="","",MONTH(A2549))</f>
      </c>
      <c r="H2549" s="22">
        <f>IF(A2549="",0,IF(YEAR(A2549)&lt;&gt;Properties!$C$5,0,N(D2549)*IFERROR(INDEX(Lists!$B$1:$B$7,MATCH(C2549,Lists!$A$1:$A$7,0)),0)))</f>
      </c>
      <c r="I2549" s="22">
        <f>IF(A2549="",0,IF(YEAR(A2549)&lt;&gt;Properties!$C$5,0,N(D2549)*IFERROR(INDEX(Lists!$C$1:$C$7,MATCH(C2549,Lists!$A$1:$A$7,0)),0)))</f>
      </c>
      <c r="J2549" s="22">
        <f>IF(A2549="",0,IF(YEAR(A2549)&lt;&gt;Properties!$C$5,0,N(D2549)*IFERROR(INDEX(Lists!$D$1:$D$7,MATCH(C2549,Lists!$A$1:$A$7,0)),0)))</f>
      </c>
    </row>
    <row r="2550" spans="1:10" x14ac:dyDescent="0.25">
      <c r="A2550" s="11"/>
      <c r="B2550" s="19"/>
      <c r="C2550" s="19"/>
      <c r="D2550" s="23"/>
      <c r="E2550" s="19"/>
      <c r="F2550" s="13">
        <f>IF(B2550="","",IFERROR(INDEX(Leases!$B$2:$B$101,MATCH(B2550,Leases!$A$2:$A$101,0)),""))</f>
      </c>
      <c r="G2550" s="16">
        <f>IF(A2550="","",MONTH(A2550))</f>
      </c>
      <c r="H2550" s="22">
        <f>IF(A2550="",0,IF(YEAR(A2550)&lt;&gt;Properties!$C$5,0,N(D2550)*IFERROR(INDEX(Lists!$B$1:$B$7,MATCH(C2550,Lists!$A$1:$A$7,0)),0)))</f>
      </c>
      <c r="I2550" s="22">
        <f>IF(A2550="",0,IF(YEAR(A2550)&lt;&gt;Properties!$C$5,0,N(D2550)*IFERROR(INDEX(Lists!$C$1:$C$7,MATCH(C2550,Lists!$A$1:$A$7,0)),0)))</f>
      </c>
      <c r="J2550" s="22">
        <f>IF(A2550="",0,IF(YEAR(A2550)&lt;&gt;Properties!$C$5,0,N(D2550)*IFERROR(INDEX(Lists!$D$1:$D$7,MATCH(C2550,Lists!$A$1:$A$7,0)),0)))</f>
      </c>
    </row>
    <row r="2551" spans="1:10" x14ac:dyDescent="0.25">
      <c r="A2551" s="11"/>
      <c r="B2551" s="19"/>
      <c r="C2551" s="19"/>
      <c r="D2551" s="23"/>
      <c r="E2551" s="19"/>
      <c r="F2551" s="13">
        <f>IF(B2551="","",IFERROR(INDEX(Leases!$B$2:$B$101,MATCH(B2551,Leases!$A$2:$A$101,0)),""))</f>
      </c>
      <c r="G2551" s="16">
        <f>IF(A2551="","",MONTH(A2551))</f>
      </c>
      <c r="H2551" s="22">
        <f>IF(A2551="",0,IF(YEAR(A2551)&lt;&gt;Properties!$C$5,0,N(D2551)*IFERROR(INDEX(Lists!$B$1:$B$7,MATCH(C2551,Lists!$A$1:$A$7,0)),0)))</f>
      </c>
      <c r="I2551" s="22">
        <f>IF(A2551="",0,IF(YEAR(A2551)&lt;&gt;Properties!$C$5,0,N(D2551)*IFERROR(INDEX(Lists!$C$1:$C$7,MATCH(C2551,Lists!$A$1:$A$7,0)),0)))</f>
      </c>
      <c r="J2551" s="22">
        <f>IF(A2551="",0,IF(YEAR(A2551)&lt;&gt;Properties!$C$5,0,N(D2551)*IFERROR(INDEX(Lists!$D$1:$D$7,MATCH(C2551,Lists!$A$1:$A$7,0)),0)))</f>
      </c>
    </row>
    <row r="2552" spans="1:10" x14ac:dyDescent="0.25">
      <c r="A2552" s="11"/>
      <c r="B2552" s="19"/>
      <c r="C2552" s="19"/>
      <c r="D2552" s="23"/>
      <c r="E2552" s="19"/>
      <c r="F2552" s="13">
        <f>IF(B2552="","",IFERROR(INDEX(Leases!$B$2:$B$101,MATCH(B2552,Leases!$A$2:$A$101,0)),""))</f>
      </c>
      <c r="G2552" s="16">
        <f>IF(A2552="","",MONTH(A2552))</f>
      </c>
      <c r="H2552" s="22">
        <f>IF(A2552="",0,IF(YEAR(A2552)&lt;&gt;Properties!$C$5,0,N(D2552)*IFERROR(INDEX(Lists!$B$1:$B$7,MATCH(C2552,Lists!$A$1:$A$7,0)),0)))</f>
      </c>
      <c r="I2552" s="22">
        <f>IF(A2552="",0,IF(YEAR(A2552)&lt;&gt;Properties!$C$5,0,N(D2552)*IFERROR(INDEX(Lists!$C$1:$C$7,MATCH(C2552,Lists!$A$1:$A$7,0)),0)))</f>
      </c>
      <c r="J2552" s="22">
        <f>IF(A2552="",0,IF(YEAR(A2552)&lt;&gt;Properties!$C$5,0,N(D2552)*IFERROR(INDEX(Lists!$D$1:$D$7,MATCH(C2552,Lists!$A$1:$A$7,0)),0)))</f>
      </c>
    </row>
    <row r="2553" spans="1:10" x14ac:dyDescent="0.25">
      <c r="A2553" s="11"/>
      <c r="B2553" s="19"/>
      <c r="C2553" s="19"/>
      <c r="D2553" s="23"/>
      <c r="E2553" s="19"/>
      <c r="F2553" s="13">
        <f>IF(B2553="","",IFERROR(INDEX(Leases!$B$2:$B$101,MATCH(B2553,Leases!$A$2:$A$101,0)),""))</f>
      </c>
      <c r="G2553" s="16">
        <f>IF(A2553="","",MONTH(A2553))</f>
      </c>
      <c r="H2553" s="22">
        <f>IF(A2553="",0,IF(YEAR(A2553)&lt;&gt;Properties!$C$5,0,N(D2553)*IFERROR(INDEX(Lists!$B$1:$B$7,MATCH(C2553,Lists!$A$1:$A$7,0)),0)))</f>
      </c>
      <c r="I2553" s="22">
        <f>IF(A2553="",0,IF(YEAR(A2553)&lt;&gt;Properties!$C$5,0,N(D2553)*IFERROR(INDEX(Lists!$C$1:$C$7,MATCH(C2553,Lists!$A$1:$A$7,0)),0)))</f>
      </c>
      <c r="J2553" s="22">
        <f>IF(A2553="",0,IF(YEAR(A2553)&lt;&gt;Properties!$C$5,0,N(D2553)*IFERROR(INDEX(Lists!$D$1:$D$7,MATCH(C2553,Lists!$A$1:$A$7,0)),0)))</f>
      </c>
    </row>
    <row r="2554" spans="1:10" x14ac:dyDescent="0.25">
      <c r="A2554" s="11"/>
      <c r="B2554" s="19"/>
      <c r="C2554" s="19"/>
      <c r="D2554" s="23"/>
      <c r="E2554" s="19"/>
      <c r="F2554" s="13">
        <f>IF(B2554="","",IFERROR(INDEX(Leases!$B$2:$B$101,MATCH(B2554,Leases!$A$2:$A$101,0)),""))</f>
      </c>
      <c r="G2554" s="16">
        <f>IF(A2554="","",MONTH(A2554))</f>
      </c>
      <c r="H2554" s="22">
        <f>IF(A2554="",0,IF(YEAR(A2554)&lt;&gt;Properties!$C$5,0,N(D2554)*IFERROR(INDEX(Lists!$B$1:$B$7,MATCH(C2554,Lists!$A$1:$A$7,0)),0)))</f>
      </c>
      <c r="I2554" s="22">
        <f>IF(A2554="",0,IF(YEAR(A2554)&lt;&gt;Properties!$C$5,0,N(D2554)*IFERROR(INDEX(Lists!$C$1:$C$7,MATCH(C2554,Lists!$A$1:$A$7,0)),0)))</f>
      </c>
      <c r="J2554" s="22">
        <f>IF(A2554="",0,IF(YEAR(A2554)&lt;&gt;Properties!$C$5,0,N(D2554)*IFERROR(INDEX(Lists!$D$1:$D$7,MATCH(C2554,Lists!$A$1:$A$7,0)),0)))</f>
      </c>
    </row>
    <row r="2555" spans="1:10" x14ac:dyDescent="0.25">
      <c r="A2555" s="11"/>
      <c r="B2555" s="19"/>
      <c r="C2555" s="19"/>
      <c r="D2555" s="23"/>
      <c r="E2555" s="19"/>
      <c r="F2555" s="13">
        <f>IF(B2555="","",IFERROR(INDEX(Leases!$B$2:$B$101,MATCH(B2555,Leases!$A$2:$A$101,0)),""))</f>
      </c>
      <c r="G2555" s="16">
        <f>IF(A2555="","",MONTH(A2555))</f>
      </c>
      <c r="H2555" s="22">
        <f>IF(A2555="",0,IF(YEAR(A2555)&lt;&gt;Properties!$C$5,0,N(D2555)*IFERROR(INDEX(Lists!$B$1:$B$7,MATCH(C2555,Lists!$A$1:$A$7,0)),0)))</f>
      </c>
      <c r="I2555" s="22">
        <f>IF(A2555="",0,IF(YEAR(A2555)&lt;&gt;Properties!$C$5,0,N(D2555)*IFERROR(INDEX(Lists!$C$1:$C$7,MATCH(C2555,Lists!$A$1:$A$7,0)),0)))</f>
      </c>
      <c r="J2555" s="22">
        <f>IF(A2555="",0,IF(YEAR(A2555)&lt;&gt;Properties!$C$5,0,N(D2555)*IFERROR(INDEX(Lists!$D$1:$D$7,MATCH(C2555,Lists!$A$1:$A$7,0)),0)))</f>
      </c>
    </row>
    <row r="2556" spans="1:10" x14ac:dyDescent="0.25">
      <c r="A2556" s="11"/>
      <c r="B2556" s="19"/>
      <c r="C2556" s="19"/>
      <c r="D2556" s="23"/>
      <c r="E2556" s="19"/>
      <c r="F2556" s="13">
        <f>IF(B2556="","",IFERROR(INDEX(Leases!$B$2:$B$101,MATCH(B2556,Leases!$A$2:$A$101,0)),""))</f>
      </c>
      <c r="G2556" s="16">
        <f>IF(A2556="","",MONTH(A2556))</f>
      </c>
      <c r="H2556" s="22">
        <f>IF(A2556="",0,IF(YEAR(A2556)&lt;&gt;Properties!$C$5,0,N(D2556)*IFERROR(INDEX(Lists!$B$1:$B$7,MATCH(C2556,Lists!$A$1:$A$7,0)),0)))</f>
      </c>
      <c r="I2556" s="22">
        <f>IF(A2556="",0,IF(YEAR(A2556)&lt;&gt;Properties!$C$5,0,N(D2556)*IFERROR(INDEX(Lists!$C$1:$C$7,MATCH(C2556,Lists!$A$1:$A$7,0)),0)))</f>
      </c>
      <c r="J2556" s="22">
        <f>IF(A2556="",0,IF(YEAR(A2556)&lt;&gt;Properties!$C$5,0,N(D2556)*IFERROR(INDEX(Lists!$D$1:$D$7,MATCH(C2556,Lists!$A$1:$A$7,0)),0)))</f>
      </c>
    </row>
    <row r="2557" spans="1:10" x14ac:dyDescent="0.25">
      <c r="A2557" s="11"/>
      <c r="B2557" s="19"/>
      <c r="C2557" s="19"/>
      <c r="D2557" s="23"/>
      <c r="E2557" s="19"/>
      <c r="F2557" s="13">
        <f>IF(B2557="","",IFERROR(INDEX(Leases!$B$2:$B$101,MATCH(B2557,Leases!$A$2:$A$101,0)),""))</f>
      </c>
      <c r="G2557" s="16">
        <f>IF(A2557="","",MONTH(A2557))</f>
      </c>
      <c r="H2557" s="22">
        <f>IF(A2557="",0,IF(YEAR(A2557)&lt;&gt;Properties!$C$5,0,N(D2557)*IFERROR(INDEX(Lists!$B$1:$B$7,MATCH(C2557,Lists!$A$1:$A$7,0)),0)))</f>
      </c>
      <c r="I2557" s="22">
        <f>IF(A2557="",0,IF(YEAR(A2557)&lt;&gt;Properties!$C$5,0,N(D2557)*IFERROR(INDEX(Lists!$C$1:$C$7,MATCH(C2557,Lists!$A$1:$A$7,0)),0)))</f>
      </c>
      <c r="J2557" s="22">
        <f>IF(A2557="",0,IF(YEAR(A2557)&lt;&gt;Properties!$C$5,0,N(D2557)*IFERROR(INDEX(Lists!$D$1:$D$7,MATCH(C2557,Lists!$A$1:$A$7,0)),0)))</f>
      </c>
    </row>
    <row r="2558" spans="1:10" x14ac:dyDescent="0.25">
      <c r="A2558" s="11"/>
      <c r="B2558" s="19"/>
      <c r="C2558" s="19"/>
      <c r="D2558" s="23"/>
      <c r="E2558" s="19"/>
      <c r="F2558" s="13">
        <f>IF(B2558="","",IFERROR(INDEX(Leases!$B$2:$B$101,MATCH(B2558,Leases!$A$2:$A$101,0)),""))</f>
      </c>
      <c r="G2558" s="16">
        <f>IF(A2558="","",MONTH(A2558))</f>
      </c>
      <c r="H2558" s="22">
        <f>IF(A2558="",0,IF(YEAR(A2558)&lt;&gt;Properties!$C$5,0,N(D2558)*IFERROR(INDEX(Lists!$B$1:$B$7,MATCH(C2558,Lists!$A$1:$A$7,0)),0)))</f>
      </c>
      <c r="I2558" s="22">
        <f>IF(A2558="",0,IF(YEAR(A2558)&lt;&gt;Properties!$C$5,0,N(D2558)*IFERROR(INDEX(Lists!$C$1:$C$7,MATCH(C2558,Lists!$A$1:$A$7,0)),0)))</f>
      </c>
      <c r="J2558" s="22">
        <f>IF(A2558="",0,IF(YEAR(A2558)&lt;&gt;Properties!$C$5,0,N(D2558)*IFERROR(INDEX(Lists!$D$1:$D$7,MATCH(C2558,Lists!$A$1:$A$7,0)),0)))</f>
      </c>
    </row>
    <row r="2559" spans="1:10" x14ac:dyDescent="0.25">
      <c r="A2559" s="11"/>
      <c r="B2559" s="19"/>
      <c r="C2559" s="19"/>
      <c r="D2559" s="23"/>
      <c r="E2559" s="19"/>
      <c r="F2559" s="13">
        <f>IF(B2559="","",IFERROR(INDEX(Leases!$B$2:$B$101,MATCH(B2559,Leases!$A$2:$A$101,0)),""))</f>
      </c>
      <c r="G2559" s="16">
        <f>IF(A2559="","",MONTH(A2559))</f>
      </c>
      <c r="H2559" s="22">
        <f>IF(A2559="",0,IF(YEAR(A2559)&lt;&gt;Properties!$C$5,0,N(D2559)*IFERROR(INDEX(Lists!$B$1:$B$7,MATCH(C2559,Lists!$A$1:$A$7,0)),0)))</f>
      </c>
      <c r="I2559" s="22">
        <f>IF(A2559="",0,IF(YEAR(A2559)&lt;&gt;Properties!$C$5,0,N(D2559)*IFERROR(INDEX(Lists!$C$1:$C$7,MATCH(C2559,Lists!$A$1:$A$7,0)),0)))</f>
      </c>
      <c r="J2559" s="22">
        <f>IF(A2559="",0,IF(YEAR(A2559)&lt;&gt;Properties!$C$5,0,N(D2559)*IFERROR(INDEX(Lists!$D$1:$D$7,MATCH(C2559,Lists!$A$1:$A$7,0)),0)))</f>
      </c>
    </row>
    <row r="2560" spans="1:10" x14ac:dyDescent="0.25">
      <c r="A2560" s="11"/>
      <c r="B2560" s="19"/>
      <c r="C2560" s="19"/>
      <c r="D2560" s="23"/>
      <c r="E2560" s="19"/>
      <c r="F2560" s="13">
        <f>IF(B2560="","",IFERROR(INDEX(Leases!$B$2:$B$101,MATCH(B2560,Leases!$A$2:$A$101,0)),""))</f>
      </c>
      <c r="G2560" s="16">
        <f>IF(A2560="","",MONTH(A2560))</f>
      </c>
      <c r="H2560" s="22">
        <f>IF(A2560="",0,IF(YEAR(A2560)&lt;&gt;Properties!$C$5,0,N(D2560)*IFERROR(INDEX(Lists!$B$1:$B$7,MATCH(C2560,Lists!$A$1:$A$7,0)),0)))</f>
      </c>
      <c r="I2560" s="22">
        <f>IF(A2560="",0,IF(YEAR(A2560)&lt;&gt;Properties!$C$5,0,N(D2560)*IFERROR(INDEX(Lists!$C$1:$C$7,MATCH(C2560,Lists!$A$1:$A$7,0)),0)))</f>
      </c>
      <c r="J2560" s="22">
        <f>IF(A2560="",0,IF(YEAR(A2560)&lt;&gt;Properties!$C$5,0,N(D2560)*IFERROR(INDEX(Lists!$D$1:$D$7,MATCH(C2560,Lists!$A$1:$A$7,0)),0)))</f>
      </c>
    </row>
    <row r="2561" spans="1:10" x14ac:dyDescent="0.25">
      <c r="A2561" s="11"/>
      <c r="B2561" s="19"/>
      <c r="C2561" s="19"/>
      <c r="D2561" s="23"/>
      <c r="E2561" s="19"/>
      <c r="F2561" s="13">
        <f>IF(B2561="","",IFERROR(INDEX(Leases!$B$2:$B$101,MATCH(B2561,Leases!$A$2:$A$101,0)),""))</f>
      </c>
      <c r="G2561" s="16">
        <f>IF(A2561="","",MONTH(A2561))</f>
      </c>
      <c r="H2561" s="22">
        <f>IF(A2561="",0,IF(YEAR(A2561)&lt;&gt;Properties!$C$5,0,N(D2561)*IFERROR(INDEX(Lists!$B$1:$B$7,MATCH(C2561,Lists!$A$1:$A$7,0)),0)))</f>
      </c>
      <c r="I2561" s="22">
        <f>IF(A2561="",0,IF(YEAR(A2561)&lt;&gt;Properties!$C$5,0,N(D2561)*IFERROR(INDEX(Lists!$C$1:$C$7,MATCH(C2561,Lists!$A$1:$A$7,0)),0)))</f>
      </c>
      <c r="J2561" s="22">
        <f>IF(A2561="",0,IF(YEAR(A2561)&lt;&gt;Properties!$C$5,0,N(D2561)*IFERROR(INDEX(Lists!$D$1:$D$7,MATCH(C2561,Lists!$A$1:$A$7,0)),0)))</f>
      </c>
    </row>
    <row r="2562" spans="1:10" x14ac:dyDescent="0.25">
      <c r="A2562" s="11"/>
      <c r="B2562" s="19"/>
      <c r="C2562" s="19"/>
      <c r="D2562" s="23"/>
      <c r="E2562" s="19"/>
      <c r="F2562" s="13">
        <f>IF(B2562="","",IFERROR(INDEX(Leases!$B$2:$B$101,MATCH(B2562,Leases!$A$2:$A$101,0)),""))</f>
      </c>
      <c r="G2562" s="16">
        <f>IF(A2562="","",MONTH(A2562))</f>
      </c>
      <c r="H2562" s="22">
        <f>IF(A2562="",0,IF(YEAR(A2562)&lt;&gt;Properties!$C$5,0,N(D2562)*IFERROR(INDEX(Lists!$B$1:$B$7,MATCH(C2562,Lists!$A$1:$A$7,0)),0)))</f>
      </c>
      <c r="I2562" s="22">
        <f>IF(A2562="",0,IF(YEAR(A2562)&lt;&gt;Properties!$C$5,0,N(D2562)*IFERROR(INDEX(Lists!$C$1:$C$7,MATCH(C2562,Lists!$A$1:$A$7,0)),0)))</f>
      </c>
      <c r="J2562" s="22">
        <f>IF(A2562="",0,IF(YEAR(A2562)&lt;&gt;Properties!$C$5,0,N(D2562)*IFERROR(INDEX(Lists!$D$1:$D$7,MATCH(C2562,Lists!$A$1:$A$7,0)),0)))</f>
      </c>
    </row>
    <row r="2563" spans="1:10" x14ac:dyDescent="0.25">
      <c r="A2563" s="11"/>
      <c r="B2563" s="19"/>
      <c r="C2563" s="19"/>
      <c r="D2563" s="23"/>
      <c r="E2563" s="19"/>
      <c r="F2563" s="13">
        <f>IF(B2563="","",IFERROR(INDEX(Leases!$B$2:$B$101,MATCH(B2563,Leases!$A$2:$A$101,0)),""))</f>
      </c>
      <c r="G2563" s="16">
        <f>IF(A2563="","",MONTH(A2563))</f>
      </c>
      <c r="H2563" s="22">
        <f>IF(A2563="",0,IF(YEAR(A2563)&lt;&gt;Properties!$C$5,0,N(D2563)*IFERROR(INDEX(Lists!$B$1:$B$7,MATCH(C2563,Lists!$A$1:$A$7,0)),0)))</f>
      </c>
      <c r="I2563" s="22">
        <f>IF(A2563="",0,IF(YEAR(A2563)&lt;&gt;Properties!$C$5,0,N(D2563)*IFERROR(INDEX(Lists!$C$1:$C$7,MATCH(C2563,Lists!$A$1:$A$7,0)),0)))</f>
      </c>
      <c r="J2563" s="22">
        <f>IF(A2563="",0,IF(YEAR(A2563)&lt;&gt;Properties!$C$5,0,N(D2563)*IFERROR(INDEX(Lists!$D$1:$D$7,MATCH(C2563,Lists!$A$1:$A$7,0)),0)))</f>
      </c>
    </row>
    <row r="2564" spans="1:10" x14ac:dyDescent="0.25">
      <c r="A2564" s="11"/>
      <c r="B2564" s="19"/>
      <c r="C2564" s="19"/>
      <c r="D2564" s="23"/>
      <c r="E2564" s="19"/>
      <c r="F2564" s="13">
        <f>IF(B2564="","",IFERROR(INDEX(Leases!$B$2:$B$101,MATCH(B2564,Leases!$A$2:$A$101,0)),""))</f>
      </c>
      <c r="G2564" s="16">
        <f>IF(A2564="","",MONTH(A2564))</f>
      </c>
      <c r="H2564" s="22">
        <f>IF(A2564="",0,IF(YEAR(A2564)&lt;&gt;Properties!$C$5,0,N(D2564)*IFERROR(INDEX(Lists!$B$1:$B$7,MATCH(C2564,Lists!$A$1:$A$7,0)),0)))</f>
      </c>
      <c r="I2564" s="22">
        <f>IF(A2564="",0,IF(YEAR(A2564)&lt;&gt;Properties!$C$5,0,N(D2564)*IFERROR(INDEX(Lists!$C$1:$C$7,MATCH(C2564,Lists!$A$1:$A$7,0)),0)))</f>
      </c>
      <c r="J2564" s="22">
        <f>IF(A2564="",0,IF(YEAR(A2564)&lt;&gt;Properties!$C$5,0,N(D2564)*IFERROR(INDEX(Lists!$D$1:$D$7,MATCH(C2564,Lists!$A$1:$A$7,0)),0)))</f>
      </c>
    </row>
    <row r="2565" spans="1:10" x14ac:dyDescent="0.25">
      <c r="A2565" s="11"/>
      <c r="B2565" s="19"/>
      <c r="C2565" s="19"/>
      <c r="D2565" s="23"/>
      <c r="E2565" s="19"/>
      <c r="F2565" s="13">
        <f>IF(B2565="","",IFERROR(INDEX(Leases!$B$2:$B$101,MATCH(B2565,Leases!$A$2:$A$101,0)),""))</f>
      </c>
      <c r="G2565" s="16">
        <f>IF(A2565="","",MONTH(A2565))</f>
      </c>
      <c r="H2565" s="22">
        <f>IF(A2565="",0,IF(YEAR(A2565)&lt;&gt;Properties!$C$5,0,N(D2565)*IFERROR(INDEX(Lists!$B$1:$B$7,MATCH(C2565,Lists!$A$1:$A$7,0)),0)))</f>
      </c>
      <c r="I2565" s="22">
        <f>IF(A2565="",0,IF(YEAR(A2565)&lt;&gt;Properties!$C$5,0,N(D2565)*IFERROR(INDEX(Lists!$C$1:$C$7,MATCH(C2565,Lists!$A$1:$A$7,0)),0)))</f>
      </c>
      <c r="J2565" s="22">
        <f>IF(A2565="",0,IF(YEAR(A2565)&lt;&gt;Properties!$C$5,0,N(D2565)*IFERROR(INDEX(Lists!$D$1:$D$7,MATCH(C2565,Lists!$A$1:$A$7,0)),0)))</f>
      </c>
    </row>
    <row r="2566" spans="1:10" x14ac:dyDescent="0.25">
      <c r="A2566" s="11"/>
      <c r="B2566" s="19"/>
      <c r="C2566" s="19"/>
      <c r="D2566" s="23"/>
      <c r="E2566" s="19"/>
      <c r="F2566" s="13">
        <f>IF(B2566="","",IFERROR(INDEX(Leases!$B$2:$B$101,MATCH(B2566,Leases!$A$2:$A$101,0)),""))</f>
      </c>
      <c r="G2566" s="16">
        <f>IF(A2566="","",MONTH(A2566))</f>
      </c>
      <c r="H2566" s="22">
        <f>IF(A2566="",0,IF(YEAR(A2566)&lt;&gt;Properties!$C$5,0,N(D2566)*IFERROR(INDEX(Lists!$B$1:$B$7,MATCH(C2566,Lists!$A$1:$A$7,0)),0)))</f>
      </c>
      <c r="I2566" s="22">
        <f>IF(A2566="",0,IF(YEAR(A2566)&lt;&gt;Properties!$C$5,0,N(D2566)*IFERROR(INDEX(Lists!$C$1:$C$7,MATCH(C2566,Lists!$A$1:$A$7,0)),0)))</f>
      </c>
      <c r="J2566" s="22">
        <f>IF(A2566="",0,IF(YEAR(A2566)&lt;&gt;Properties!$C$5,0,N(D2566)*IFERROR(INDEX(Lists!$D$1:$D$7,MATCH(C2566,Lists!$A$1:$A$7,0)),0)))</f>
      </c>
    </row>
    <row r="2567" spans="1:10" x14ac:dyDescent="0.25">
      <c r="A2567" s="11"/>
      <c r="B2567" s="19"/>
      <c r="C2567" s="19"/>
      <c r="D2567" s="23"/>
      <c r="E2567" s="19"/>
      <c r="F2567" s="13">
        <f>IF(B2567="","",IFERROR(INDEX(Leases!$B$2:$B$101,MATCH(B2567,Leases!$A$2:$A$101,0)),""))</f>
      </c>
      <c r="G2567" s="16">
        <f>IF(A2567="","",MONTH(A2567))</f>
      </c>
      <c r="H2567" s="22">
        <f>IF(A2567="",0,IF(YEAR(A2567)&lt;&gt;Properties!$C$5,0,N(D2567)*IFERROR(INDEX(Lists!$B$1:$B$7,MATCH(C2567,Lists!$A$1:$A$7,0)),0)))</f>
      </c>
      <c r="I2567" s="22">
        <f>IF(A2567="",0,IF(YEAR(A2567)&lt;&gt;Properties!$C$5,0,N(D2567)*IFERROR(INDEX(Lists!$C$1:$C$7,MATCH(C2567,Lists!$A$1:$A$7,0)),0)))</f>
      </c>
      <c r="J2567" s="22">
        <f>IF(A2567="",0,IF(YEAR(A2567)&lt;&gt;Properties!$C$5,0,N(D2567)*IFERROR(INDEX(Lists!$D$1:$D$7,MATCH(C2567,Lists!$A$1:$A$7,0)),0)))</f>
      </c>
    </row>
    <row r="2568" spans="1:10" x14ac:dyDescent="0.25">
      <c r="A2568" s="11"/>
      <c r="B2568" s="19"/>
      <c r="C2568" s="19"/>
      <c r="D2568" s="23"/>
      <c r="E2568" s="19"/>
      <c r="F2568" s="13">
        <f>IF(B2568="","",IFERROR(INDEX(Leases!$B$2:$B$101,MATCH(B2568,Leases!$A$2:$A$101,0)),""))</f>
      </c>
      <c r="G2568" s="16">
        <f>IF(A2568="","",MONTH(A2568))</f>
      </c>
      <c r="H2568" s="22">
        <f>IF(A2568="",0,IF(YEAR(A2568)&lt;&gt;Properties!$C$5,0,N(D2568)*IFERROR(INDEX(Lists!$B$1:$B$7,MATCH(C2568,Lists!$A$1:$A$7,0)),0)))</f>
      </c>
      <c r="I2568" s="22">
        <f>IF(A2568="",0,IF(YEAR(A2568)&lt;&gt;Properties!$C$5,0,N(D2568)*IFERROR(INDEX(Lists!$C$1:$C$7,MATCH(C2568,Lists!$A$1:$A$7,0)),0)))</f>
      </c>
      <c r="J2568" s="22">
        <f>IF(A2568="",0,IF(YEAR(A2568)&lt;&gt;Properties!$C$5,0,N(D2568)*IFERROR(INDEX(Lists!$D$1:$D$7,MATCH(C2568,Lists!$A$1:$A$7,0)),0)))</f>
      </c>
    </row>
    <row r="2569" spans="1:10" x14ac:dyDescent="0.25">
      <c r="A2569" s="11"/>
      <c r="B2569" s="19"/>
      <c r="C2569" s="19"/>
      <c r="D2569" s="23"/>
      <c r="E2569" s="19"/>
      <c r="F2569" s="13">
        <f>IF(B2569="","",IFERROR(INDEX(Leases!$B$2:$B$101,MATCH(B2569,Leases!$A$2:$A$101,0)),""))</f>
      </c>
      <c r="G2569" s="16">
        <f>IF(A2569="","",MONTH(A2569))</f>
      </c>
      <c r="H2569" s="22">
        <f>IF(A2569="",0,IF(YEAR(A2569)&lt;&gt;Properties!$C$5,0,N(D2569)*IFERROR(INDEX(Lists!$B$1:$B$7,MATCH(C2569,Lists!$A$1:$A$7,0)),0)))</f>
      </c>
      <c r="I2569" s="22">
        <f>IF(A2569="",0,IF(YEAR(A2569)&lt;&gt;Properties!$C$5,0,N(D2569)*IFERROR(INDEX(Lists!$C$1:$C$7,MATCH(C2569,Lists!$A$1:$A$7,0)),0)))</f>
      </c>
      <c r="J2569" s="22">
        <f>IF(A2569="",0,IF(YEAR(A2569)&lt;&gt;Properties!$C$5,0,N(D2569)*IFERROR(INDEX(Lists!$D$1:$D$7,MATCH(C2569,Lists!$A$1:$A$7,0)),0)))</f>
      </c>
    </row>
    <row r="2570" spans="1:10" x14ac:dyDescent="0.25">
      <c r="A2570" s="11"/>
      <c r="B2570" s="19"/>
      <c r="C2570" s="19"/>
      <c r="D2570" s="23"/>
      <c r="E2570" s="19"/>
      <c r="F2570" s="13">
        <f>IF(B2570="","",IFERROR(INDEX(Leases!$B$2:$B$101,MATCH(B2570,Leases!$A$2:$A$101,0)),""))</f>
      </c>
      <c r="G2570" s="16">
        <f>IF(A2570="","",MONTH(A2570))</f>
      </c>
      <c r="H2570" s="22">
        <f>IF(A2570="",0,IF(YEAR(A2570)&lt;&gt;Properties!$C$5,0,N(D2570)*IFERROR(INDEX(Lists!$B$1:$B$7,MATCH(C2570,Lists!$A$1:$A$7,0)),0)))</f>
      </c>
      <c r="I2570" s="22">
        <f>IF(A2570="",0,IF(YEAR(A2570)&lt;&gt;Properties!$C$5,0,N(D2570)*IFERROR(INDEX(Lists!$C$1:$C$7,MATCH(C2570,Lists!$A$1:$A$7,0)),0)))</f>
      </c>
      <c r="J2570" s="22">
        <f>IF(A2570="",0,IF(YEAR(A2570)&lt;&gt;Properties!$C$5,0,N(D2570)*IFERROR(INDEX(Lists!$D$1:$D$7,MATCH(C2570,Lists!$A$1:$A$7,0)),0)))</f>
      </c>
    </row>
    <row r="2571" spans="1:10" x14ac:dyDescent="0.25">
      <c r="A2571" s="11"/>
      <c r="B2571" s="19"/>
      <c r="C2571" s="19"/>
      <c r="D2571" s="23"/>
      <c r="E2571" s="19"/>
      <c r="F2571" s="13">
        <f>IF(B2571="","",IFERROR(INDEX(Leases!$B$2:$B$101,MATCH(B2571,Leases!$A$2:$A$101,0)),""))</f>
      </c>
      <c r="G2571" s="16">
        <f>IF(A2571="","",MONTH(A2571))</f>
      </c>
      <c r="H2571" s="22">
        <f>IF(A2571="",0,IF(YEAR(A2571)&lt;&gt;Properties!$C$5,0,N(D2571)*IFERROR(INDEX(Lists!$B$1:$B$7,MATCH(C2571,Lists!$A$1:$A$7,0)),0)))</f>
      </c>
      <c r="I2571" s="22">
        <f>IF(A2571="",0,IF(YEAR(A2571)&lt;&gt;Properties!$C$5,0,N(D2571)*IFERROR(INDEX(Lists!$C$1:$C$7,MATCH(C2571,Lists!$A$1:$A$7,0)),0)))</f>
      </c>
      <c r="J2571" s="22">
        <f>IF(A2571="",0,IF(YEAR(A2571)&lt;&gt;Properties!$C$5,0,N(D2571)*IFERROR(INDEX(Lists!$D$1:$D$7,MATCH(C2571,Lists!$A$1:$A$7,0)),0)))</f>
      </c>
    </row>
    <row r="2572" spans="1:10" x14ac:dyDescent="0.25">
      <c r="A2572" s="11"/>
      <c r="B2572" s="19"/>
      <c r="C2572" s="19"/>
      <c r="D2572" s="23"/>
      <c r="E2572" s="19"/>
      <c r="F2572" s="13">
        <f>IF(B2572="","",IFERROR(INDEX(Leases!$B$2:$B$101,MATCH(B2572,Leases!$A$2:$A$101,0)),""))</f>
      </c>
      <c r="G2572" s="16">
        <f>IF(A2572="","",MONTH(A2572))</f>
      </c>
      <c r="H2572" s="22">
        <f>IF(A2572="",0,IF(YEAR(A2572)&lt;&gt;Properties!$C$5,0,N(D2572)*IFERROR(INDEX(Lists!$B$1:$B$7,MATCH(C2572,Lists!$A$1:$A$7,0)),0)))</f>
      </c>
      <c r="I2572" s="22">
        <f>IF(A2572="",0,IF(YEAR(A2572)&lt;&gt;Properties!$C$5,0,N(D2572)*IFERROR(INDEX(Lists!$C$1:$C$7,MATCH(C2572,Lists!$A$1:$A$7,0)),0)))</f>
      </c>
      <c r="J2572" s="22">
        <f>IF(A2572="",0,IF(YEAR(A2572)&lt;&gt;Properties!$C$5,0,N(D2572)*IFERROR(INDEX(Lists!$D$1:$D$7,MATCH(C2572,Lists!$A$1:$A$7,0)),0)))</f>
      </c>
    </row>
    <row r="2573" spans="1:10" x14ac:dyDescent="0.25">
      <c r="A2573" s="11"/>
      <c r="B2573" s="19"/>
      <c r="C2573" s="19"/>
      <c r="D2573" s="23"/>
      <c r="E2573" s="19"/>
      <c r="F2573" s="13">
        <f>IF(B2573="","",IFERROR(INDEX(Leases!$B$2:$B$101,MATCH(B2573,Leases!$A$2:$A$101,0)),""))</f>
      </c>
      <c r="G2573" s="16">
        <f>IF(A2573="","",MONTH(A2573))</f>
      </c>
      <c r="H2573" s="22">
        <f>IF(A2573="",0,IF(YEAR(A2573)&lt;&gt;Properties!$C$5,0,N(D2573)*IFERROR(INDEX(Lists!$B$1:$B$7,MATCH(C2573,Lists!$A$1:$A$7,0)),0)))</f>
      </c>
      <c r="I2573" s="22">
        <f>IF(A2573="",0,IF(YEAR(A2573)&lt;&gt;Properties!$C$5,0,N(D2573)*IFERROR(INDEX(Lists!$C$1:$C$7,MATCH(C2573,Lists!$A$1:$A$7,0)),0)))</f>
      </c>
      <c r="J2573" s="22">
        <f>IF(A2573="",0,IF(YEAR(A2573)&lt;&gt;Properties!$C$5,0,N(D2573)*IFERROR(INDEX(Lists!$D$1:$D$7,MATCH(C2573,Lists!$A$1:$A$7,0)),0)))</f>
      </c>
    </row>
    <row r="2574" spans="1:10" x14ac:dyDescent="0.25">
      <c r="A2574" s="11"/>
      <c r="B2574" s="19"/>
      <c r="C2574" s="19"/>
      <c r="D2574" s="23"/>
      <c r="E2574" s="19"/>
      <c r="F2574" s="13">
        <f>IF(B2574="","",IFERROR(INDEX(Leases!$B$2:$B$101,MATCH(B2574,Leases!$A$2:$A$101,0)),""))</f>
      </c>
      <c r="G2574" s="16">
        <f>IF(A2574="","",MONTH(A2574))</f>
      </c>
      <c r="H2574" s="22">
        <f>IF(A2574="",0,IF(YEAR(A2574)&lt;&gt;Properties!$C$5,0,N(D2574)*IFERROR(INDEX(Lists!$B$1:$B$7,MATCH(C2574,Lists!$A$1:$A$7,0)),0)))</f>
      </c>
      <c r="I2574" s="22">
        <f>IF(A2574="",0,IF(YEAR(A2574)&lt;&gt;Properties!$C$5,0,N(D2574)*IFERROR(INDEX(Lists!$C$1:$C$7,MATCH(C2574,Lists!$A$1:$A$7,0)),0)))</f>
      </c>
      <c r="J2574" s="22">
        <f>IF(A2574="",0,IF(YEAR(A2574)&lt;&gt;Properties!$C$5,0,N(D2574)*IFERROR(INDEX(Lists!$D$1:$D$7,MATCH(C2574,Lists!$A$1:$A$7,0)),0)))</f>
      </c>
    </row>
    <row r="2575" spans="1:10" x14ac:dyDescent="0.25">
      <c r="A2575" s="11"/>
      <c r="B2575" s="19"/>
      <c r="C2575" s="19"/>
      <c r="D2575" s="23"/>
      <c r="E2575" s="19"/>
      <c r="F2575" s="13">
        <f>IF(B2575="","",IFERROR(INDEX(Leases!$B$2:$B$101,MATCH(B2575,Leases!$A$2:$A$101,0)),""))</f>
      </c>
      <c r="G2575" s="16">
        <f>IF(A2575="","",MONTH(A2575))</f>
      </c>
      <c r="H2575" s="22">
        <f>IF(A2575="",0,IF(YEAR(A2575)&lt;&gt;Properties!$C$5,0,N(D2575)*IFERROR(INDEX(Lists!$B$1:$B$7,MATCH(C2575,Lists!$A$1:$A$7,0)),0)))</f>
      </c>
      <c r="I2575" s="22">
        <f>IF(A2575="",0,IF(YEAR(A2575)&lt;&gt;Properties!$C$5,0,N(D2575)*IFERROR(INDEX(Lists!$C$1:$C$7,MATCH(C2575,Lists!$A$1:$A$7,0)),0)))</f>
      </c>
      <c r="J2575" s="22">
        <f>IF(A2575="",0,IF(YEAR(A2575)&lt;&gt;Properties!$C$5,0,N(D2575)*IFERROR(INDEX(Lists!$D$1:$D$7,MATCH(C2575,Lists!$A$1:$A$7,0)),0)))</f>
      </c>
    </row>
    <row r="2576" spans="1:10" x14ac:dyDescent="0.25">
      <c r="A2576" s="11"/>
      <c r="B2576" s="19"/>
      <c r="C2576" s="19"/>
      <c r="D2576" s="23"/>
      <c r="E2576" s="19"/>
      <c r="F2576" s="13">
        <f>IF(B2576="","",IFERROR(INDEX(Leases!$B$2:$B$101,MATCH(B2576,Leases!$A$2:$A$101,0)),""))</f>
      </c>
      <c r="G2576" s="16">
        <f>IF(A2576="","",MONTH(A2576))</f>
      </c>
      <c r="H2576" s="22">
        <f>IF(A2576="",0,IF(YEAR(A2576)&lt;&gt;Properties!$C$5,0,N(D2576)*IFERROR(INDEX(Lists!$B$1:$B$7,MATCH(C2576,Lists!$A$1:$A$7,0)),0)))</f>
      </c>
      <c r="I2576" s="22">
        <f>IF(A2576="",0,IF(YEAR(A2576)&lt;&gt;Properties!$C$5,0,N(D2576)*IFERROR(INDEX(Lists!$C$1:$C$7,MATCH(C2576,Lists!$A$1:$A$7,0)),0)))</f>
      </c>
      <c r="J2576" s="22">
        <f>IF(A2576="",0,IF(YEAR(A2576)&lt;&gt;Properties!$C$5,0,N(D2576)*IFERROR(INDEX(Lists!$D$1:$D$7,MATCH(C2576,Lists!$A$1:$A$7,0)),0)))</f>
      </c>
    </row>
    <row r="2577" spans="1:10" x14ac:dyDescent="0.25">
      <c r="A2577" s="11"/>
      <c r="B2577" s="19"/>
      <c r="C2577" s="19"/>
      <c r="D2577" s="23"/>
      <c r="E2577" s="19"/>
      <c r="F2577" s="13">
        <f>IF(B2577="","",IFERROR(INDEX(Leases!$B$2:$B$101,MATCH(B2577,Leases!$A$2:$A$101,0)),""))</f>
      </c>
      <c r="G2577" s="16">
        <f>IF(A2577="","",MONTH(A2577))</f>
      </c>
      <c r="H2577" s="22">
        <f>IF(A2577="",0,IF(YEAR(A2577)&lt;&gt;Properties!$C$5,0,N(D2577)*IFERROR(INDEX(Lists!$B$1:$B$7,MATCH(C2577,Lists!$A$1:$A$7,0)),0)))</f>
      </c>
      <c r="I2577" s="22">
        <f>IF(A2577="",0,IF(YEAR(A2577)&lt;&gt;Properties!$C$5,0,N(D2577)*IFERROR(INDEX(Lists!$C$1:$C$7,MATCH(C2577,Lists!$A$1:$A$7,0)),0)))</f>
      </c>
      <c r="J2577" s="22">
        <f>IF(A2577="",0,IF(YEAR(A2577)&lt;&gt;Properties!$C$5,0,N(D2577)*IFERROR(INDEX(Lists!$D$1:$D$7,MATCH(C2577,Lists!$A$1:$A$7,0)),0)))</f>
      </c>
    </row>
    <row r="2578" spans="1:10" x14ac:dyDescent="0.25">
      <c r="A2578" s="11"/>
      <c r="B2578" s="19"/>
      <c r="C2578" s="19"/>
      <c r="D2578" s="23"/>
      <c r="E2578" s="19"/>
      <c r="F2578" s="13">
        <f>IF(B2578="","",IFERROR(INDEX(Leases!$B$2:$B$101,MATCH(B2578,Leases!$A$2:$A$101,0)),""))</f>
      </c>
      <c r="G2578" s="16">
        <f>IF(A2578="","",MONTH(A2578))</f>
      </c>
      <c r="H2578" s="22">
        <f>IF(A2578="",0,IF(YEAR(A2578)&lt;&gt;Properties!$C$5,0,N(D2578)*IFERROR(INDEX(Lists!$B$1:$B$7,MATCH(C2578,Lists!$A$1:$A$7,0)),0)))</f>
      </c>
      <c r="I2578" s="22">
        <f>IF(A2578="",0,IF(YEAR(A2578)&lt;&gt;Properties!$C$5,0,N(D2578)*IFERROR(INDEX(Lists!$C$1:$C$7,MATCH(C2578,Lists!$A$1:$A$7,0)),0)))</f>
      </c>
      <c r="J2578" s="22">
        <f>IF(A2578="",0,IF(YEAR(A2578)&lt;&gt;Properties!$C$5,0,N(D2578)*IFERROR(INDEX(Lists!$D$1:$D$7,MATCH(C2578,Lists!$A$1:$A$7,0)),0)))</f>
      </c>
    </row>
    <row r="2579" spans="1:10" x14ac:dyDescent="0.25">
      <c r="A2579" s="11"/>
      <c r="B2579" s="19"/>
      <c r="C2579" s="19"/>
      <c r="D2579" s="23"/>
      <c r="E2579" s="19"/>
      <c r="F2579" s="13">
        <f>IF(B2579="","",IFERROR(INDEX(Leases!$B$2:$B$101,MATCH(B2579,Leases!$A$2:$A$101,0)),""))</f>
      </c>
      <c r="G2579" s="16">
        <f>IF(A2579="","",MONTH(A2579))</f>
      </c>
      <c r="H2579" s="22">
        <f>IF(A2579="",0,IF(YEAR(A2579)&lt;&gt;Properties!$C$5,0,N(D2579)*IFERROR(INDEX(Lists!$B$1:$B$7,MATCH(C2579,Lists!$A$1:$A$7,0)),0)))</f>
      </c>
      <c r="I2579" s="22">
        <f>IF(A2579="",0,IF(YEAR(A2579)&lt;&gt;Properties!$C$5,0,N(D2579)*IFERROR(INDEX(Lists!$C$1:$C$7,MATCH(C2579,Lists!$A$1:$A$7,0)),0)))</f>
      </c>
      <c r="J2579" s="22">
        <f>IF(A2579="",0,IF(YEAR(A2579)&lt;&gt;Properties!$C$5,0,N(D2579)*IFERROR(INDEX(Lists!$D$1:$D$7,MATCH(C2579,Lists!$A$1:$A$7,0)),0)))</f>
      </c>
    </row>
    <row r="2580" spans="1:10" x14ac:dyDescent="0.25">
      <c r="A2580" s="11"/>
      <c r="B2580" s="19"/>
      <c r="C2580" s="19"/>
      <c r="D2580" s="23"/>
      <c r="E2580" s="19"/>
      <c r="F2580" s="13">
        <f>IF(B2580="","",IFERROR(INDEX(Leases!$B$2:$B$101,MATCH(B2580,Leases!$A$2:$A$101,0)),""))</f>
      </c>
      <c r="G2580" s="16">
        <f>IF(A2580="","",MONTH(A2580))</f>
      </c>
      <c r="H2580" s="22">
        <f>IF(A2580="",0,IF(YEAR(A2580)&lt;&gt;Properties!$C$5,0,N(D2580)*IFERROR(INDEX(Lists!$B$1:$B$7,MATCH(C2580,Lists!$A$1:$A$7,0)),0)))</f>
      </c>
      <c r="I2580" s="22">
        <f>IF(A2580="",0,IF(YEAR(A2580)&lt;&gt;Properties!$C$5,0,N(D2580)*IFERROR(INDEX(Lists!$C$1:$C$7,MATCH(C2580,Lists!$A$1:$A$7,0)),0)))</f>
      </c>
      <c r="J2580" s="22">
        <f>IF(A2580="",0,IF(YEAR(A2580)&lt;&gt;Properties!$C$5,0,N(D2580)*IFERROR(INDEX(Lists!$D$1:$D$7,MATCH(C2580,Lists!$A$1:$A$7,0)),0)))</f>
      </c>
    </row>
    <row r="2581" spans="1:10" x14ac:dyDescent="0.25">
      <c r="A2581" s="11"/>
      <c r="B2581" s="19"/>
      <c r="C2581" s="19"/>
      <c r="D2581" s="23"/>
      <c r="E2581" s="19"/>
      <c r="F2581" s="13">
        <f>IF(B2581="","",IFERROR(INDEX(Leases!$B$2:$B$101,MATCH(B2581,Leases!$A$2:$A$101,0)),""))</f>
      </c>
      <c r="G2581" s="16">
        <f>IF(A2581="","",MONTH(A2581))</f>
      </c>
      <c r="H2581" s="22">
        <f>IF(A2581="",0,IF(YEAR(A2581)&lt;&gt;Properties!$C$5,0,N(D2581)*IFERROR(INDEX(Lists!$B$1:$B$7,MATCH(C2581,Lists!$A$1:$A$7,0)),0)))</f>
      </c>
      <c r="I2581" s="22">
        <f>IF(A2581="",0,IF(YEAR(A2581)&lt;&gt;Properties!$C$5,0,N(D2581)*IFERROR(INDEX(Lists!$C$1:$C$7,MATCH(C2581,Lists!$A$1:$A$7,0)),0)))</f>
      </c>
      <c r="J2581" s="22">
        <f>IF(A2581="",0,IF(YEAR(A2581)&lt;&gt;Properties!$C$5,0,N(D2581)*IFERROR(INDEX(Lists!$D$1:$D$7,MATCH(C2581,Lists!$A$1:$A$7,0)),0)))</f>
      </c>
    </row>
    <row r="2582" spans="1:10" x14ac:dyDescent="0.25">
      <c r="A2582" s="11"/>
      <c r="B2582" s="19"/>
      <c r="C2582" s="19"/>
      <c r="D2582" s="23"/>
      <c r="E2582" s="19"/>
      <c r="F2582" s="13">
        <f>IF(B2582="","",IFERROR(INDEX(Leases!$B$2:$B$101,MATCH(B2582,Leases!$A$2:$A$101,0)),""))</f>
      </c>
      <c r="G2582" s="16">
        <f>IF(A2582="","",MONTH(A2582))</f>
      </c>
      <c r="H2582" s="22">
        <f>IF(A2582="",0,IF(YEAR(A2582)&lt;&gt;Properties!$C$5,0,N(D2582)*IFERROR(INDEX(Lists!$B$1:$B$7,MATCH(C2582,Lists!$A$1:$A$7,0)),0)))</f>
      </c>
      <c r="I2582" s="22">
        <f>IF(A2582="",0,IF(YEAR(A2582)&lt;&gt;Properties!$C$5,0,N(D2582)*IFERROR(INDEX(Lists!$C$1:$C$7,MATCH(C2582,Lists!$A$1:$A$7,0)),0)))</f>
      </c>
      <c r="J2582" s="22">
        <f>IF(A2582="",0,IF(YEAR(A2582)&lt;&gt;Properties!$C$5,0,N(D2582)*IFERROR(INDEX(Lists!$D$1:$D$7,MATCH(C2582,Lists!$A$1:$A$7,0)),0)))</f>
      </c>
    </row>
    <row r="2583" spans="1:10" x14ac:dyDescent="0.25">
      <c r="A2583" s="11"/>
      <c r="B2583" s="19"/>
      <c r="C2583" s="19"/>
      <c r="D2583" s="23"/>
      <c r="E2583" s="19"/>
      <c r="F2583" s="13">
        <f>IF(B2583="","",IFERROR(INDEX(Leases!$B$2:$B$101,MATCH(B2583,Leases!$A$2:$A$101,0)),""))</f>
      </c>
      <c r="G2583" s="16">
        <f>IF(A2583="","",MONTH(A2583))</f>
      </c>
      <c r="H2583" s="22">
        <f>IF(A2583="",0,IF(YEAR(A2583)&lt;&gt;Properties!$C$5,0,N(D2583)*IFERROR(INDEX(Lists!$B$1:$B$7,MATCH(C2583,Lists!$A$1:$A$7,0)),0)))</f>
      </c>
      <c r="I2583" s="22">
        <f>IF(A2583="",0,IF(YEAR(A2583)&lt;&gt;Properties!$C$5,0,N(D2583)*IFERROR(INDEX(Lists!$C$1:$C$7,MATCH(C2583,Lists!$A$1:$A$7,0)),0)))</f>
      </c>
      <c r="J2583" s="22">
        <f>IF(A2583="",0,IF(YEAR(A2583)&lt;&gt;Properties!$C$5,0,N(D2583)*IFERROR(INDEX(Lists!$D$1:$D$7,MATCH(C2583,Lists!$A$1:$A$7,0)),0)))</f>
      </c>
    </row>
    <row r="2584" spans="1:10" x14ac:dyDescent="0.25">
      <c r="A2584" s="11"/>
      <c r="B2584" s="19"/>
      <c r="C2584" s="19"/>
      <c r="D2584" s="23"/>
      <c r="E2584" s="19"/>
      <c r="F2584" s="13">
        <f>IF(B2584="","",IFERROR(INDEX(Leases!$B$2:$B$101,MATCH(B2584,Leases!$A$2:$A$101,0)),""))</f>
      </c>
      <c r="G2584" s="16">
        <f>IF(A2584="","",MONTH(A2584))</f>
      </c>
      <c r="H2584" s="22">
        <f>IF(A2584="",0,IF(YEAR(A2584)&lt;&gt;Properties!$C$5,0,N(D2584)*IFERROR(INDEX(Lists!$B$1:$B$7,MATCH(C2584,Lists!$A$1:$A$7,0)),0)))</f>
      </c>
      <c r="I2584" s="22">
        <f>IF(A2584="",0,IF(YEAR(A2584)&lt;&gt;Properties!$C$5,0,N(D2584)*IFERROR(INDEX(Lists!$C$1:$C$7,MATCH(C2584,Lists!$A$1:$A$7,0)),0)))</f>
      </c>
      <c r="J2584" s="22">
        <f>IF(A2584="",0,IF(YEAR(A2584)&lt;&gt;Properties!$C$5,0,N(D2584)*IFERROR(INDEX(Lists!$D$1:$D$7,MATCH(C2584,Lists!$A$1:$A$7,0)),0)))</f>
      </c>
    </row>
    <row r="2585" spans="1:10" x14ac:dyDescent="0.25">
      <c r="A2585" s="11"/>
      <c r="B2585" s="19"/>
      <c r="C2585" s="19"/>
      <c r="D2585" s="23"/>
      <c r="E2585" s="19"/>
      <c r="F2585" s="13">
        <f>IF(B2585="","",IFERROR(INDEX(Leases!$B$2:$B$101,MATCH(B2585,Leases!$A$2:$A$101,0)),""))</f>
      </c>
      <c r="G2585" s="16">
        <f>IF(A2585="","",MONTH(A2585))</f>
      </c>
      <c r="H2585" s="22">
        <f>IF(A2585="",0,IF(YEAR(A2585)&lt;&gt;Properties!$C$5,0,N(D2585)*IFERROR(INDEX(Lists!$B$1:$B$7,MATCH(C2585,Lists!$A$1:$A$7,0)),0)))</f>
      </c>
      <c r="I2585" s="22">
        <f>IF(A2585="",0,IF(YEAR(A2585)&lt;&gt;Properties!$C$5,0,N(D2585)*IFERROR(INDEX(Lists!$C$1:$C$7,MATCH(C2585,Lists!$A$1:$A$7,0)),0)))</f>
      </c>
      <c r="J2585" s="22">
        <f>IF(A2585="",0,IF(YEAR(A2585)&lt;&gt;Properties!$C$5,0,N(D2585)*IFERROR(INDEX(Lists!$D$1:$D$7,MATCH(C2585,Lists!$A$1:$A$7,0)),0)))</f>
      </c>
    </row>
    <row r="2586" spans="1:10" x14ac:dyDescent="0.25">
      <c r="A2586" s="11"/>
      <c r="B2586" s="19"/>
      <c r="C2586" s="19"/>
      <c r="D2586" s="23"/>
      <c r="E2586" s="19"/>
      <c r="F2586" s="13">
        <f>IF(B2586="","",IFERROR(INDEX(Leases!$B$2:$B$101,MATCH(B2586,Leases!$A$2:$A$101,0)),""))</f>
      </c>
      <c r="G2586" s="16">
        <f>IF(A2586="","",MONTH(A2586))</f>
      </c>
      <c r="H2586" s="22">
        <f>IF(A2586="",0,IF(YEAR(A2586)&lt;&gt;Properties!$C$5,0,N(D2586)*IFERROR(INDEX(Lists!$B$1:$B$7,MATCH(C2586,Lists!$A$1:$A$7,0)),0)))</f>
      </c>
      <c r="I2586" s="22">
        <f>IF(A2586="",0,IF(YEAR(A2586)&lt;&gt;Properties!$C$5,0,N(D2586)*IFERROR(INDEX(Lists!$C$1:$C$7,MATCH(C2586,Lists!$A$1:$A$7,0)),0)))</f>
      </c>
      <c r="J2586" s="22">
        <f>IF(A2586="",0,IF(YEAR(A2586)&lt;&gt;Properties!$C$5,0,N(D2586)*IFERROR(INDEX(Lists!$D$1:$D$7,MATCH(C2586,Lists!$A$1:$A$7,0)),0)))</f>
      </c>
    </row>
    <row r="2587" spans="1:10" x14ac:dyDescent="0.25">
      <c r="A2587" s="11"/>
      <c r="B2587" s="19"/>
      <c r="C2587" s="19"/>
      <c r="D2587" s="23"/>
      <c r="E2587" s="19"/>
      <c r="F2587" s="13">
        <f>IF(B2587="","",IFERROR(INDEX(Leases!$B$2:$B$101,MATCH(B2587,Leases!$A$2:$A$101,0)),""))</f>
      </c>
      <c r="G2587" s="16">
        <f>IF(A2587="","",MONTH(A2587))</f>
      </c>
      <c r="H2587" s="22">
        <f>IF(A2587="",0,IF(YEAR(A2587)&lt;&gt;Properties!$C$5,0,N(D2587)*IFERROR(INDEX(Lists!$B$1:$B$7,MATCH(C2587,Lists!$A$1:$A$7,0)),0)))</f>
      </c>
      <c r="I2587" s="22">
        <f>IF(A2587="",0,IF(YEAR(A2587)&lt;&gt;Properties!$C$5,0,N(D2587)*IFERROR(INDEX(Lists!$C$1:$C$7,MATCH(C2587,Lists!$A$1:$A$7,0)),0)))</f>
      </c>
      <c r="J2587" s="22">
        <f>IF(A2587="",0,IF(YEAR(A2587)&lt;&gt;Properties!$C$5,0,N(D2587)*IFERROR(INDEX(Lists!$D$1:$D$7,MATCH(C2587,Lists!$A$1:$A$7,0)),0)))</f>
      </c>
    </row>
    <row r="2588" spans="1:10" x14ac:dyDescent="0.25">
      <c r="A2588" s="11"/>
      <c r="B2588" s="19"/>
      <c r="C2588" s="19"/>
      <c r="D2588" s="23"/>
      <c r="E2588" s="19"/>
      <c r="F2588" s="13">
        <f>IF(B2588="","",IFERROR(INDEX(Leases!$B$2:$B$101,MATCH(B2588,Leases!$A$2:$A$101,0)),""))</f>
      </c>
      <c r="G2588" s="16">
        <f>IF(A2588="","",MONTH(A2588))</f>
      </c>
      <c r="H2588" s="22">
        <f>IF(A2588="",0,IF(YEAR(A2588)&lt;&gt;Properties!$C$5,0,N(D2588)*IFERROR(INDEX(Lists!$B$1:$B$7,MATCH(C2588,Lists!$A$1:$A$7,0)),0)))</f>
      </c>
      <c r="I2588" s="22">
        <f>IF(A2588="",0,IF(YEAR(A2588)&lt;&gt;Properties!$C$5,0,N(D2588)*IFERROR(INDEX(Lists!$C$1:$C$7,MATCH(C2588,Lists!$A$1:$A$7,0)),0)))</f>
      </c>
      <c r="J2588" s="22">
        <f>IF(A2588="",0,IF(YEAR(A2588)&lt;&gt;Properties!$C$5,0,N(D2588)*IFERROR(INDEX(Lists!$D$1:$D$7,MATCH(C2588,Lists!$A$1:$A$7,0)),0)))</f>
      </c>
    </row>
    <row r="2589" spans="1:10" x14ac:dyDescent="0.25">
      <c r="A2589" s="11"/>
      <c r="B2589" s="19"/>
      <c r="C2589" s="19"/>
      <c r="D2589" s="23"/>
      <c r="E2589" s="19"/>
      <c r="F2589" s="13">
        <f>IF(B2589="","",IFERROR(INDEX(Leases!$B$2:$B$101,MATCH(B2589,Leases!$A$2:$A$101,0)),""))</f>
      </c>
      <c r="G2589" s="16">
        <f>IF(A2589="","",MONTH(A2589))</f>
      </c>
      <c r="H2589" s="22">
        <f>IF(A2589="",0,IF(YEAR(A2589)&lt;&gt;Properties!$C$5,0,N(D2589)*IFERROR(INDEX(Lists!$B$1:$B$7,MATCH(C2589,Lists!$A$1:$A$7,0)),0)))</f>
      </c>
      <c r="I2589" s="22">
        <f>IF(A2589="",0,IF(YEAR(A2589)&lt;&gt;Properties!$C$5,0,N(D2589)*IFERROR(INDEX(Lists!$C$1:$C$7,MATCH(C2589,Lists!$A$1:$A$7,0)),0)))</f>
      </c>
      <c r="J2589" s="22">
        <f>IF(A2589="",0,IF(YEAR(A2589)&lt;&gt;Properties!$C$5,0,N(D2589)*IFERROR(INDEX(Lists!$D$1:$D$7,MATCH(C2589,Lists!$A$1:$A$7,0)),0)))</f>
      </c>
    </row>
    <row r="2590" spans="1:10" x14ac:dyDescent="0.25">
      <c r="A2590" s="11"/>
      <c r="B2590" s="19"/>
      <c r="C2590" s="19"/>
      <c r="D2590" s="23"/>
      <c r="E2590" s="19"/>
      <c r="F2590" s="13">
        <f>IF(B2590="","",IFERROR(INDEX(Leases!$B$2:$B$101,MATCH(B2590,Leases!$A$2:$A$101,0)),""))</f>
      </c>
      <c r="G2590" s="16">
        <f>IF(A2590="","",MONTH(A2590))</f>
      </c>
      <c r="H2590" s="22">
        <f>IF(A2590="",0,IF(YEAR(A2590)&lt;&gt;Properties!$C$5,0,N(D2590)*IFERROR(INDEX(Lists!$B$1:$B$7,MATCH(C2590,Lists!$A$1:$A$7,0)),0)))</f>
      </c>
      <c r="I2590" s="22">
        <f>IF(A2590="",0,IF(YEAR(A2590)&lt;&gt;Properties!$C$5,0,N(D2590)*IFERROR(INDEX(Lists!$C$1:$C$7,MATCH(C2590,Lists!$A$1:$A$7,0)),0)))</f>
      </c>
      <c r="J2590" s="22">
        <f>IF(A2590="",0,IF(YEAR(A2590)&lt;&gt;Properties!$C$5,0,N(D2590)*IFERROR(INDEX(Lists!$D$1:$D$7,MATCH(C2590,Lists!$A$1:$A$7,0)),0)))</f>
      </c>
    </row>
    <row r="2591" spans="1:10" x14ac:dyDescent="0.25">
      <c r="A2591" s="11"/>
      <c r="B2591" s="19"/>
      <c r="C2591" s="19"/>
      <c r="D2591" s="23"/>
      <c r="E2591" s="19"/>
      <c r="F2591" s="13">
        <f>IF(B2591="","",IFERROR(INDEX(Leases!$B$2:$B$101,MATCH(B2591,Leases!$A$2:$A$101,0)),""))</f>
      </c>
      <c r="G2591" s="16">
        <f>IF(A2591="","",MONTH(A2591))</f>
      </c>
      <c r="H2591" s="22">
        <f>IF(A2591="",0,IF(YEAR(A2591)&lt;&gt;Properties!$C$5,0,N(D2591)*IFERROR(INDEX(Lists!$B$1:$B$7,MATCH(C2591,Lists!$A$1:$A$7,0)),0)))</f>
      </c>
      <c r="I2591" s="22">
        <f>IF(A2591="",0,IF(YEAR(A2591)&lt;&gt;Properties!$C$5,0,N(D2591)*IFERROR(INDEX(Lists!$C$1:$C$7,MATCH(C2591,Lists!$A$1:$A$7,0)),0)))</f>
      </c>
      <c r="J2591" s="22">
        <f>IF(A2591="",0,IF(YEAR(A2591)&lt;&gt;Properties!$C$5,0,N(D2591)*IFERROR(INDEX(Lists!$D$1:$D$7,MATCH(C2591,Lists!$A$1:$A$7,0)),0)))</f>
      </c>
    </row>
    <row r="2592" spans="1:10" x14ac:dyDescent="0.25">
      <c r="A2592" s="11"/>
      <c r="B2592" s="19"/>
      <c r="C2592" s="19"/>
      <c r="D2592" s="23"/>
      <c r="E2592" s="19"/>
      <c r="F2592" s="13">
        <f>IF(B2592="","",IFERROR(INDEX(Leases!$B$2:$B$101,MATCH(B2592,Leases!$A$2:$A$101,0)),""))</f>
      </c>
      <c r="G2592" s="16">
        <f>IF(A2592="","",MONTH(A2592))</f>
      </c>
      <c r="H2592" s="22">
        <f>IF(A2592="",0,IF(YEAR(A2592)&lt;&gt;Properties!$C$5,0,N(D2592)*IFERROR(INDEX(Lists!$B$1:$B$7,MATCH(C2592,Lists!$A$1:$A$7,0)),0)))</f>
      </c>
      <c r="I2592" s="22">
        <f>IF(A2592="",0,IF(YEAR(A2592)&lt;&gt;Properties!$C$5,0,N(D2592)*IFERROR(INDEX(Lists!$C$1:$C$7,MATCH(C2592,Lists!$A$1:$A$7,0)),0)))</f>
      </c>
      <c r="J2592" s="22">
        <f>IF(A2592="",0,IF(YEAR(A2592)&lt;&gt;Properties!$C$5,0,N(D2592)*IFERROR(INDEX(Lists!$D$1:$D$7,MATCH(C2592,Lists!$A$1:$A$7,0)),0)))</f>
      </c>
    </row>
    <row r="2593" spans="1:10" x14ac:dyDescent="0.25">
      <c r="A2593" s="11"/>
      <c r="B2593" s="19"/>
      <c r="C2593" s="19"/>
      <c r="D2593" s="23"/>
      <c r="E2593" s="19"/>
      <c r="F2593" s="13">
        <f>IF(B2593="","",IFERROR(INDEX(Leases!$B$2:$B$101,MATCH(B2593,Leases!$A$2:$A$101,0)),""))</f>
      </c>
      <c r="G2593" s="16">
        <f>IF(A2593="","",MONTH(A2593))</f>
      </c>
      <c r="H2593" s="22">
        <f>IF(A2593="",0,IF(YEAR(A2593)&lt;&gt;Properties!$C$5,0,N(D2593)*IFERROR(INDEX(Lists!$B$1:$B$7,MATCH(C2593,Lists!$A$1:$A$7,0)),0)))</f>
      </c>
      <c r="I2593" s="22">
        <f>IF(A2593="",0,IF(YEAR(A2593)&lt;&gt;Properties!$C$5,0,N(D2593)*IFERROR(INDEX(Lists!$C$1:$C$7,MATCH(C2593,Lists!$A$1:$A$7,0)),0)))</f>
      </c>
      <c r="J2593" s="22">
        <f>IF(A2593="",0,IF(YEAR(A2593)&lt;&gt;Properties!$C$5,0,N(D2593)*IFERROR(INDEX(Lists!$D$1:$D$7,MATCH(C2593,Lists!$A$1:$A$7,0)),0)))</f>
      </c>
    </row>
    <row r="2594" spans="1:10" x14ac:dyDescent="0.25">
      <c r="A2594" s="11"/>
      <c r="B2594" s="19"/>
      <c r="C2594" s="19"/>
      <c r="D2594" s="23"/>
      <c r="E2594" s="19"/>
      <c r="F2594" s="13">
        <f>IF(B2594="","",IFERROR(INDEX(Leases!$B$2:$B$101,MATCH(B2594,Leases!$A$2:$A$101,0)),""))</f>
      </c>
      <c r="G2594" s="16">
        <f>IF(A2594="","",MONTH(A2594))</f>
      </c>
      <c r="H2594" s="22">
        <f>IF(A2594="",0,IF(YEAR(A2594)&lt;&gt;Properties!$C$5,0,N(D2594)*IFERROR(INDEX(Lists!$B$1:$B$7,MATCH(C2594,Lists!$A$1:$A$7,0)),0)))</f>
      </c>
      <c r="I2594" s="22">
        <f>IF(A2594="",0,IF(YEAR(A2594)&lt;&gt;Properties!$C$5,0,N(D2594)*IFERROR(INDEX(Lists!$C$1:$C$7,MATCH(C2594,Lists!$A$1:$A$7,0)),0)))</f>
      </c>
      <c r="J2594" s="22">
        <f>IF(A2594="",0,IF(YEAR(A2594)&lt;&gt;Properties!$C$5,0,N(D2594)*IFERROR(INDEX(Lists!$D$1:$D$7,MATCH(C2594,Lists!$A$1:$A$7,0)),0)))</f>
      </c>
    </row>
    <row r="2595" spans="1:10" x14ac:dyDescent="0.25">
      <c r="A2595" s="11"/>
      <c r="B2595" s="19"/>
      <c r="C2595" s="19"/>
      <c r="D2595" s="23"/>
      <c r="E2595" s="19"/>
      <c r="F2595" s="13">
        <f>IF(B2595="","",IFERROR(INDEX(Leases!$B$2:$B$101,MATCH(B2595,Leases!$A$2:$A$101,0)),""))</f>
      </c>
      <c r="G2595" s="16">
        <f>IF(A2595="","",MONTH(A2595))</f>
      </c>
      <c r="H2595" s="22">
        <f>IF(A2595="",0,IF(YEAR(A2595)&lt;&gt;Properties!$C$5,0,N(D2595)*IFERROR(INDEX(Lists!$B$1:$B$7,MATCH(C2595,Lists!$A$1:$A$7,0)),0)))</f>
      </c>
      <c r="I2595" s="22">
        <f>IF(A2595="",0,IF(YEAR(A2595)&lt;&gt;Properties!$C$5,0,N(D2595)*IFERROR(INDEX(Lists!$C$1:$C$7,MATCH(C2595,Lists!$A$1:$A$7,0)),0)))</f>
      </c>
      <c r="J2595" s="22">
        <f>IF(A2595="",0,IF(YEAR(A2595)&lt;&gt;Properties!$C$5,0,N(D2595)*IFERROR(INDEX(Lists!$D$1:$D$7,MATCH(C2595,Lists!$A$1:$A$7,0)),0)))</f>
      </c>
    </row>
    <row r="2596" spans="1:10" x14ac:dyDescent="0.25">
      <c r="A2596" s="11"/>
      <c r="B2596" s="19"/>
      <c r="C2596" s="19"/>
      <c r="D2596" s="23"/>
      <c r="E2596" s="19"/>
      <c r="F2596" s="13">
        <f>IF(B2596="","",IFERROR(INDEX(Leases!$B$2:$B$101,MATCH(B2596,Leases!$A$2:$A$101,0)),""))</f>
      </c>
      <c r="G2596" s="16">
        <f>IF(A2596="","",MONTH(A2596))</f>
      </c>
      <c r="H2596" s="22">
        <f>IF(A2596="",0,IF(YEAR(A2596)&lt;&gt;Properties!$C$5,0,N(D2596)*IFERROR(INDEX(Lists!$B$1:$B$7,MATCH(C2596,Lists!$A$1:$A$7,0)),0)))</f>
      </c>
      <c r="I2596" s="22">
        <f>IF(A2596="",0,IF(YEAR(A2596)&lt;&gt;Properties!$C$5,0,N(D2596)*IFERROR(INDEX(Lists!$C$1:$C$7,MATCH(C2596,Lists!$A$1:$A$7,0)),0)))</f>
      </c>
      <c r="J2596" s="22">
        <f>IF(A2596="",0,IF(YEAR(A2596)&lt;&gt;Properties!$C$5,0,N(D2596)*IFERROR(INDEX(Lists!$D$1:$D$7,MATCH(C2596,Lists!$A$1:$A$7,0)),0)))</f>
      </c>
    </row>
    <row r="2597" spans="1:10" x14ac:dyDescent="0.25">
      <c r="A2597" s="11"/>
      <c r="B2597" s="19"/>
      <c r="C2597" s="19"/>
      <c r="D2597" s="23"/>
      <c r="E2597" s="19"/>
      <c r="F2597" s="13">
        <f>IF(B2597="","",IFERROR(INDEX(Leases!$B$2:$B$101,MATCH(B2597,Leases!$A$2:$A$101,0)),""))</f>
      </c>
      <c r="G2597" s="16">
        <f>IF(A2597="","",MONTH(A2597))</f>
      </c>
      <c r="H2597" s="22">
        <f>IF(A2597="",0,IF(YEAR(A2597)&lt;&gt;Properties!$C$5,0,N(D2597)*IFERROR(INDEX(Lists!$B$1:$B$7,MATCH(C2597,Lists!$A$1:$A$7,0)),0)))</f>
      </c>
      <c r="I2597" s="22">
        <f>IF(A2597="",0,IF(YEAR(A2597)&lt;&gt;Properties!$C$5,0,N(D2597)*IFERROR(INDEX(Lists!$C$1:$C$7,MATCH(C2597,Lists!$A$1:$A$7,0)),0)))</f>
      </c>
      <c r="J2597" s="22">
        <f>IF(A2597="",0,IF(YEAR(A2597)&lt;&gt;Properties!$C$5,0,N(D2597)*IFERROR(INDEX(Lists!$D$1:$D$7,MATCH(C2597,Lists!$A$1:$A$7,0)),0)))</f>
      </c>
    </row>
    <row r="2598" spans="1:10" x14ac:dyDescent="0.25">
      <c r="A2598" s="11"/>
      <c r="B2598" s="19"/>
      <c r="C2598" s="19"/>
      <c r="D2598" s="23"/>
      <c r="E2598" s="19"/>
      <c r="F2598" s="13">
        <f>IF(B2598="","",IFERROR(INDEX(Leases!$B$2:$B$101,MATCH(B2598,Leases!$A$2:$A$101,0)),""))</f>
      </c>
      <c r="G2598" s="16">
        <f>IF(A2598="","",MONTH(A2598))</f>
      </c>
      <c r="H2598" s="22">
        <f>IF(A2598="",0,IF(YEAR(A2598)&lt;&gt;Properties!$C$5,0,N(D2598)*IFERROR(INDEX(Lists!$B$1:$B$7,MATCH(C2598,Lists!$A$1:$A$7,0)),0)))</f>
      </c>
      <c r="I2598" s="22">
        <f>IF(A2598="",0,IF(YEAR(A2598)&lt;&gt;Properties!$C$5,0,N(D2598)*IFERROR(INDEX(Lists!$C$1:$C$7,MATCH(C2598,Lists!$A$1:$A$7,0)),0)))</f>
      </c>
      <c r="J2598" s="22">
        <f>IF(A2598="",0,IF(YEAR(A2598)&lt;&gt;Properties!$C$5,0,N(D2598)*IFERROR(INDEX(Lists!$D$1:$D$7,MATCH(C2598,Lists!$A$1:$A$7,0)),0)))</f>
      </c>
    </row>
    <row r="2599" spans="1:10" x14ac:dyDescent="0.25">
      <c r="A2599" s="11"/>
      <c r="B2599" s="19"/>
      <c r="C2599" s="19"/>
      <c r="D2599" s="23"/>
      <c r="E2599" s="19"/>
      <c r="F2599" s="13">
        <f>IF(B2599="","",IFERROR(INDEX(Leases!$B$2:$B$101,MATCH(B2599,Leases!$A$2:$A$101,0)),""))</f>
      </c>
      <c r="G2599" s="16">
        <f>IF(A2599="","",MONTH(A2599))</f>
      </c>
      <c r="H2599" s="22">
        <f>IF(A2599="",0,IF(YEAR(A2599)&lt;&gt;Properties!$C$5,0,N(D2599)*IFERROR(INDEX(Lists!$B$1:$B$7,MATCH(C2599,Lists!$A$1:$A$7,0)),0)))</f>
      </c>
      <c r="I2599" s="22">
        <f>IF(A2599="",0,IF(YEAR(A2599)&lt;&gt;Properties!$C$5,0,N(D2599)*IFERROR(INDEX(Lists!$C$1:$C$7,MATCH(C2599,Lists!$A$1:$A$7,0)),0)))</f>
      </c>
      <c r="J2599" s="22">
        <f>IF(A2599="",0,IF(YEAR(A2599)&lt;&gt;Properties!$C$5,0,N(D2599)*IFERROR(INDEX(Lists!$D$1:$D$7,MATCH(C2599,Lists!$A$1:$A$7,0)),0)))</f>
      </c>
    </row>
    <row r="2600" spans="1:10" x14ac:dyDescent="0.25">
      <c r="A2600" s="11"/>
      <c r="B2600" s="19"/>
      <c r="C2600" s="19"/>
      <c r="D2600" s="23"/>
      <c r="E2600" s="19"/>
      <c r="F2600" s="13">
        <f>IF(B2600="","",IFERROR(INDEX(Leases!$B$2:$B$101,MATCH(B2600,Leases!$A$2:$A$101,0)),""))</f>
      </c>
      <c r="G2600" s="16">
        <f>IF(A2600="","",MONTH(A2600))</f>
      </c>
      <c r="H2600" s="22">
        <f>IF(A2600="",0,IF(YEAR(A2600)&lt;&gt;Properties!$C$5,0,N(D2600)*IFERROR(INDEX(Lists!$B$1:$B$7,MATCH(C2600,Lists!$A$1:$A$7,0)),0)))</f>
      </c>
      <c r="I2600" s="22">
        <f>IF(A2600="",0,IF(YEAR(A2600)&lt;&gt;Properties!$C$5,0,N(D2600)*IFERROR(INDEX(Lists!$C$1:$C$7,MATCH(C2600,Lists!$A$1:$A$7,0)),0)))</f>
      </c>
      <c r="J2600" s="22">
        <f>IF(A2600="",0,IF(YEAR(A2600)&lt;&gt;Properties!$C$5,0,N(D2600)*IFERROR(INDEX(Lists!$D$1:$D$7,MATCH(C2600,Lists!$A$1:$A$7,0)),0)))</f>
      </c>
    </row>
    <row r="2601" spans="1:10" x14ac:dyDescent="0.25">
      <c r="A2601" s="11"/>
      <c r="B2601" s="19"/>
      <c r="C2601" s="19"/>
      <c r="D2601" s="23"/>
      <c r="E2601" s="19"/>
      <c r="F2601" s="13">
        <f>IF(B2601="","",IFERROR(INDEX(Leases!$B$2:$B$101,MATCH(B2601,Leases!$A$2:$A$101,0)),""))</f>
      </c>
      <c r="G2601" s="16">
        <f>IF(A2601="","",MONTH(A2601))</f>
      </c>
      <c r="H2601" s="22">
        <f>IF(A2601="",0,IF(YEAR(A2601)&lt;&gt;Properties!$C$5,0,N(D2601)*IFERROR(INDEX(Lists!$B$1:$B$7,MATCH(C2601,Lists!$A$1:$A$7,0)),0)))</f>
      </c>
      <c r="I2601" s="22">
        <f>IF(A2601="",0,IF(YEAR(A2601)&lt;&gt;Properties!$C$5,0,N(D2601)*IFERROR(INDEX(Lists!$C$1:$C$7,MATCH(C2601,Lists!$A$1:$A$7,0)),0)))</f>
      </c>
      <c r="J2601" s="22">
        <f>IF(A2601="",0,IF(YEAR(A2601)&lt;&gt;Properties!$C$5,0,N(D2601)*IFERROR(INDEX(Lists!$D$1:$D$7,MATCH(C2601,Lists!$A$1:$A$7,0)),0)))</f>
      </c>
    </row>
    <row r="2602" spans="1:10" x14ac:dyDescent="0.25">
      <c r="A2602" s="11"/>
      <c r="B2602" s="19"/>
      <c r="C2602" s="19"/>
      <c r="D2602" s="23"/>
      <c r="E2602" s="19"/>
      <c r="F2602" s="13">
        <f>IF(B2602="","",IFERROR(INDEX(Leases!$B$2:$B$101,MATCH(B2602,Leases!$A$2:$A$101,0)),""))</f>
      </c>
      <c r="G2602" s="16">
        <f>IF(A2602="","",MONTH(A2602))</f>
      </c>
      <c r="H2602" s="22">
        <f>IF(A2602="",0,IF(YEAR(A2602)&lt;&gt;Properties!$C$5,0,N(D2602)*IFERROR(INDEX(Lists!$B$1:$B$7,MATCH(C2602,Lists!$A$1:$A$7,0)),0)))</f>
      </c>
      <c r="I2602" s="22">
        <f>IF(A2602="",0,IF(YEAR(A2602)&lt;&gt;Properties!$C$5,0,N(D2602)*IFERROR(INDEX(Lists!$C$1:$C$7,MATCH(C2602,Lists!$A$1:$A$7,0)),0)))</f>
      </c>
      <c r="J2602" s="22">
        <f>IF(A2602="",0,IF(YEAR(A2602)&lt;&gt;Properties!$C$5,0,N(D2602)*IFERROR(INDEX(Lists!$D$1:$D$7,MATCH(C2602,Lists!$A$1:$A$7,0)),0)))</f>
      </c>
    </row>
    <row r="2603" spans="1:10" x14ac:dyDescent="0.25">
      <c r="A2603" s="11"/>
      <c r="B2603" s="19"/>
      <c r="C2603" s="19"/>
      <c r="D2603" s="23"/>
      <c r="E2603" s="19"/>
      <c r="F2603" s="13">
        <f>IF(B2603="","",IFERROR(INDEX(Leases!$B$2:$B$101,MATCH(B2603,Leases!$A$2:$A$101,0)),""))</f>
      </c>
      <c r="G2603" s="16">
        <f>IF(A2603="","",MONTH(A2603))</f>
      </c>
      <c r="H2603" s="22">
        <f>IF(A2603="",0,IF(YEAR(A2603)&lt;&gt;Properties!$C$5,0,N(D2603)*IFERROR(INDEX(Lists!$B$1:$B$7,MATCH(C2603,Lists!$A$1:$A$7,0)),0)))</f>
      </c>
      <c r="I2603" s="22">
        <f>IF(A2603="",0,IF(YEAR(A2603)&lt;&gt;Properties!$C$5,0,N(D2603)*IFERROR(INDEX(Lists!$C$1:$C$7,MATCH(C2603,Lists!$A$1:$A$7,0)),0)))</f>
      </c>
      <c r="J2603" s="22">
        <f>IF(A2603="",0,IF(YEAR(A2603)&lt;&gt;Properties!$C$5,0,N(D2603)*IFERROR(INDEX(Lists!$D$1:$D$7,MATCH(C2603,Lists!$A$1:$A$7,0)),0)))</f>
      </c>
    </row>
    <row r="2604" spans="1:10" x14ac:dyDescent="0.25">
      <c r="A2604" s="11"/>
      <c r="B2604" s="19"/>
      <c r="C2604" s="19"/>
      <c r="D2604" s="23"/>
      <c r="E2604" s="19"/>
      <c r="F2604" s="13">
        <f>IF(B2604="","",IFERROR(INDEX(Leases!$B$2:$B$101,MATCH(B2604,Leases!$A$2:$A$101,0)),""))</f>
      </c>
      <c r="G2604" s="16">
        <f>IF(A2604="","",MONTH(A2604))</f>
      </c>
      <c r="H2604" s="22">
        <f>IF(A2604="",0,IF(YEAR(A2604)&lt;&gt;Properties!$C$5,0,N(D2604)*IFERROR(INDEX(Lists!$B$1:$B$7,MATCH(C2604,Lists!$A$1:$A$7,0)),0)))</f>
      </c>
      <c r="I2604" s="22">
        <f>IF(A2604="",0,IF(YEAR(A2604)&lt;&gt;Properties!$C$5,0,N(D2604)*IFERROR(INDEX(Lists!$C$1:$C$7,MATCH(C2604,Lists!$A$1:$A$7,0)),0)))</f>
      </c>
      <c r="J2604" s="22">
        <f>IF(A2604="",0,IF(YEAR(A2604)&lt;&gt;Properties!$C$5,0,N(D2604)*IFERROR(INDEX(Lists!$D$1:$D$7,MATCH(C2604,Lists!$A$1:$A$7,0)),0)))</f>
      </c>
    </row>
    <row r="2605" spans="1:10" x14ac:dyDescent="0.25">
      <c r="A2605" s="11"/>
      <c r="B2605" s="19"/>
      <c r="C2605" s="19"/>
      <c r="D2605" s="23"/>
      <c r="E2605" s="19"/>
      <c r="F2605" s="13">
        <f>IF(B2605="","",IFERROR(INDEX(Leases!$B$2:$B$101,MATCH(B2605,Leases!$A$2:$A$101,0)),""))</f>
      </c>
      <c r="G2605" s="16">
        <f>IF(A2605="","",MONTH(A2605))</f>
      </c>
      <c r="H2605" s="22">
        <f>IF(A2605="",0,IF(YEAR(A2605)&lt;&gt;Properties!$C$5,0,N(D2605)*IFERROR(INDEX(Lists!$B$1:$B$7,MATCH(C2605,Lists!$A$1:$A$7,0)),0)))</f>
      </c>
      <c r="I2605" s="22">
        <f>IF(A2605="",0,IF(YEAR(A2605)&lt;&gt;Properties!$C$5,0,N(D2605)*IFERROR(INDEX(Lists!$C$1:$C$7,MATCH(C2605,Lists!$A$1:$A$7,0)),0)))</f>
      </c>
      <c r="J2605" s="22">
        <f>IF(A2605="",0,IF(YEAR(A2605)&lt;&gt;Properties!$C$5,0,N(D2605)*IFERROR(INDEX(Lists!$D$1:$D$7,MATCH(C2605,Lists!$A$1:$A$7,0)),0)))</f>
      </c>
    </row>
    <row r="2606" spans="1:10" x14ac:dyDescent="0.25">
      <c r="A2606" s="11"/>
      <c r="B2606" s="19"/>
      <c r="C2606" s="19"/>
      <c r="D2606" s="23"/>
      <c r="E2606" s="19"/>
      <c r="F2606" s="13">
        <f>IF(B2606="","",IFERROR(INDEX(Leases!$B$2:$B$101,MATCH(B2606,Leases!$A$2:$A$101,0)),""))</f>
      </c>
      <c r="G2606" s="16">
        <f>IF(A2606="","",MONTH(A2606))</f>
      </c>
      <c r="H2606" s="22">
        <f>IF(A2606="",0,IF(YEAR(A2606)&lt;&gt;Properties!$C$5,0,N(D2606)*IFERROR(INDEX(Lists!$B$1:$B$7,MATCH(C2606,Lists!$A$1:$A$7,0)),0)))</f>
      </c>
      <c r="I2606" s="22">
        <f>IF(A2606="",0,IF(YEAR(A2606)&lt;&gt;Properties!$C$5,0,N(D2606)*IFERROR(INDEX(Lists!$C$1:$C$7,MATCH(C2606,Lists!$A$1:$A$7,0)),0)))</f>
      </c>
      <c r="J2606" s="22">
        <f>IF(A2606="",0,IF(YEAR(A2606)&lt;&gt;Properties!$C$5,0,N(D2606)*IFERROR(INDEX(Lists!$D$1:$D$7,MATCH(C2606,Lists!$A$1:$A$7,0)),0)))</f>
      </c>
    </row>
    <row r="2607" spans="1:10" x14ac:dyDescent="0.25">
      <c r="A2607" s="11"/>
      <c r="B2607" s="19"/>
      <c r="C2607" s="19"/>
      <c r="D2607" s="23"/>
      <c r="E2607" s="19"/>
      <c r="F2607" s="13">
        <f>IF(B2607="","",IFERROR(INDEX(Leases!$B$2:$B$101,MATCH(B2607,Leases!$A$2:$A$101,0)),""))</f>
      </c>
      <c r="G2607" s="16">
        <f>IF(A2607="","",MONTH(A2607))</f>
      </c>
      <c r="H2607" s="22">
        <f>IF(A2607="",0,IF(YEAR(A2607)&lt;&gt;Properties!$C$5,0,N(D2607)*IFERROR(INDEX(Lists!$B$1:$B$7,MATCH(C2607,Lists!$A$1:$A$7,0)),0)))</f>
      </c>
      <c r="I2607" s="22">
        <f>IF(A2607="",0,IF(YEAR(A2607)&lt;&gt;Properties!$C$5,0,N(D2607)*IFERROR(INDEX(Lists!$C$1:$C$7,MATCH(C2607,Lists!$A$1:$A$7,0)),0)))</f>
      </c>
      <c r="J2607" s="22">
        <f>IF(A2607="",0,IF(YEAR(A2607)&lt;&gt;Properties!$C$5,0,N(D2607)*IFERROR(INDEX(Lists!$D$1:$D$7,MATCH(C2607,Lists!$A$1:$A$7,0)),0)))</f>
      </c>
    </row>
    <row r="2608" spans="1:10" x14ac:dyDescent="0.25">
      <c r="A2608" s="11"/>
      <c r="B2608" s="19"/>
      <c r="C2608" s="19"/>
      <c r="D2608" s="23"/>
      <c r="E2608" s="19"/>
      <c r="F2608" s="13">
        <f>IF(B2608="","",IFERROR(INDEX(Leases!$B$2:$B$101,MATCH(B2608,Leases!$A$2:$A$101,0)),""))</f>
      </c>
      <c r="G2608" s="16">
        <f>IF(A2608="","",MONTH(A2608))</f>
      </c>
      <c r="H2608" s="22">
        <f>IF(A2608="",0,IF(YEAR(A2608)&lt;&gt;Properties!$C$5,0,N(D2608)*IFERROR(INDEX(Lists!$B$1:$B$7,MATCH(C2608,Lists!$A$1:$A$7,0)),0)))</f>
      </c>
      <c r="I2608" s="22">
        <f>IF(A2608="",0,IF(YEAR(A2608)&lt;&gt;Properties!$C$5,0,N(D2608)*IFERROR(INDEX(Lists!$C$1:$C$7,MATCH(C2608,Lists!$A$1:$A$7,0)),0)))</f>
      </c>
      <c r="J2608" s="22">
        <f>IF(A2608="",0,IF(YEAR(A2608)&lt;&gt;Properties!$C$5,0,N(D2608)*IFERROR(INDEX(Lists!$D$1:$D$7,MATCH(C2608,Lists!$A$1:$A$7,0)),0)))</f>
      </c>
    </row>
    <row r="2609" spans="1:10" x14ac:dyDescent="0.25">
      <c r="A2609" s="11"/>
      <c r="B2609" s="19"/>
      <c r="C2609" s="19"/>
      <c r="D2609" s="23"/>
      <c r="E2609" s="19"/>
      <c r="F2609" s="13">
        <f>IF(B2609="","",IFERROR(INDEX(Leases!$B$2:$B$101,MATCH(B2609,Leases!$A$2:$A$101,0)),""))</f>
      </c>
      <c r="G2609" s="16">
        <f>IF(A2609="","",MONTH(A2609))</f>
      </c>
      <c r="H2609" s="22">
        <f>IF(A2609="",0,IF(YEAR(A2609)&lt;&gt;Properties!$C$5,0,N(D2609)*IFERROR(INDEX(Lists!$B$1:$B$7,MATCH(C2609,Lists!$A$1:$A$7,0)),0)))</f>
      </c>
      <c r="I2609" s="22">
        <f>IF(A2609="",0,IF(YEAR(A2609)&lt;&gt;Properties!$C$5,0,N(D2609)*IFERROR(INDEX(Lists!$C$1:$C$7,MATCH(C2609,Lists!$A$1:$A$7,0)),0)))</f>
      </c>
      <c r="J2609" s="22">
        <f>IF(A2609="",0,IF(YEAR(A2609)&lt;&gt;Properties!$C$5,0,N(D2609)*IFERROR(INDEX(Lists!$D$1:$D$7,MATCH(C2609,Lists!$A$1:$A$7,0)),0)))</f>
      </c>
    </row>
    <row r="2610" spans="1:10" x14ac:dyDescent="0.25">
      <c r="A2610" s="11"/>
      <c r="B2610" s="19"/>
      <c r="C2610" s="19"/>
      <c r="D2610" s="23"/>
      <c r="E2610" s="19"/>
      <c r="F2610" s="13">
        <f>IF(B2610="","",IFERROR(INDEX(Leases!$B$2:$B$101,MATCH(B2610,Leases!$A$2:$A$101,0)),""))</f>
      </c>
      <c r="G2610" s="16">
        <f>IF(A2610="","",MONTH(A2610))</f>
      </c>
      <c r="H2610" s="22">
        <f>IF(A2610="",0,IF(YEAR(A2610)&lt;&gt;Properties!$C$5,0,N(D2610)*IFERROR(INDEX(Lists!$B$1:$B$7,MATCH(C2610,Lists!$A$1:$A$7,0)),0)))</f>
      </c>
      <c r="I2610" s="22">
        <f>IF(A2610="",0,IF(YEAR(A2610)&lt;&gt;Properties!$C$5,0,N(D2610)*IFERROR(INDEX(Lists!$C$1:$C$7,MATCH(C2610,Lists!$A$1:$A$7,0)),0)))</f>
      </c>
      <c r="J2610" s="22">
        <f>IF(A2610="",0,IF(YEAR(A2610)&lt;&gt;Properties!$C$5,0,N(D2610)*IFERROR(INDEX(Lists!$D$1:$D$7,MATCH(C2610,Lists!$A$1:$A$7,0)),0)))</f>
      </c>
    </row>
    <row r="2611" spans="1:10" x14ac:dyDescent="0.25">
      <c r="A2611" s="11"/>
      <c r="B2611" s="19"/>
      <c r="C2611" s="19"/>
      <c r="D2611" s="23"/>
      <c r="E2611" s="19"/>
      <c r="F2611" s="13">
        <f>IF(B2611="","",IFERROR(INDEX(Leases!$B$2:$B$101,MATCH(B2611,Leases!$A$2:$A$101,0)),""))</f>
      </c>
      <c r="G2611" s="16">
        <f>IF(A2611="","",MONTH(A2611))</f>
      </c>
      <c r="H2611" s="22">
        <f>IF(A2611="",0,IF(YEAR(A2611)&lt;&gt;Properties!$C$5,0,N(D2611)*IFERROR(INDEX(Lists!$B$1:$B$7,MATCH(C2611,Lists!$A$1:$A$7,0)),0)))</f>
      </c>
      <c r="I2611" s="22">
        <f>IF(A2611="",0,IF(YEAR(A2611)&lt;&gt;Properties!$C$5,0,N(D2611)*IFERROR(INDEX(Lists!$C$1:$C$7,MATCH(C2611,Lists!$A$1:$A$7,0)),0)))</f>
      </c>
      <c r="J2611" s="22">
        <f>IF(A2611="",0,IF(YEAR(A2611)&lt;&gt;Properties!$C$5,0,N(D2611)*IFERROR(INDEX(Lists!$D$1:$D$7,MATCH(C2611,Lists!$A$1:$A$7,0)),0)))</f>
      </c>
    </row>
    <row r="2612" spans="1:10" x14ac:dyDescent="0.25">
      <c r="A2612" s="11"/>
      <c r="B2612" s="19"/>
      <c r="C2612" s="19"/>
      <c r="D2612" s="23"/>
      <c r="E2612" s="19"/>
      <c r="F2612" s="13">
        <f>IF(B2612="","",IFERROR(INDEX(Leases!$B$2:$B$101,MATCH(B2612,Leases!$A$2:$A$101,0)),""))</f>
      </c>
      <c r="G2612" s="16">
        <f>IF(A2612="","",MONTH(A2612))</f>
      </c>
      <c r="H2612" s="22">
        <f>IF(A2612="",0,IF(YEAR(A2612)&lt;&gt;Properties!$C$5,0,N(D2612)*IFERROR(INDEX(Lists!$B$1:$B$7,MATCH(C2612,Lists!$A$1:$A$7,0)),0)))</f>
      </c>
      <c r="I2612" s="22">
        <f>IF(A2612="",0,IF(YEAR(A2612)&lt;&gt;Properties!$C$5,0,N(D2612)*IFERROR(INDEX(Lists!$C$1:$C$7,MATCH(C2612,Lists!$A$1:$A$7,0)),0)))</f>
      </c>
      <c r="J2612" s="22">
        <f>IF(A2612="",0,IF(YEAR(A2612)&lt;&gt;Properties!$C$5,0,N(D2612)*IFERROR(INDEX(Lists!$D$1:$D$7,MATCH(C2612,Lists!$A$1:$A$7,0)),0)))</f>
      </c>
    </row>
    <row r="2613" spans="1:10" x14ac:dyDescent="0.25">
      <c r="A2613" s="11"/>
      <c r="B2613" s="19"/>
      <c r="C2613" s="19"/>
      <c r="D2613" s="23"/>
      <c r="E2613" s="19"/>
      <c r="F2613" s="13">
        <f>IF(B2613="","",IFERROR(INDEX(Leases!$B$2:$B$101,MATCH(B2613,Leases!$A$2:$A$101,0)),""))</f>
      </c>
      <c r="G2613" s="16">
        <f>IF(A2613="","",MONTH(A2613))</f>
      </c>
      <c r="H2613" s="22">
        <f>IF(A2613="",0,IF(YEAR(A2613)&lt;&gt;Properties!$C$5,0,N(D2613)*IFERROR(INDEX(Lists!$B$1:$B$7,MATCH(C2613,Lists!$A$1:$A$7,0)),0)))</f>
      </c>
      <c r="I2613" s="22">
        <f>IF(A2613="",0,IF(YEAR(A2613)&lt;&gt;Properties!$C$5,0,N(D2613)*IFERROR(INDEX(Lists!$C$1:$C$7,MATCH(C2613,Lists!$A$1:$A$7,0)),0)))</f>
      </c>
      <c r="J2613" s="22">
        <f>IF(A2613="",0,IF(YEAR(A2613)&lt;&gt;Properties!$C$5,0,N(D2613)*IFERROR(INDEX(Lists!$D$1:$D$7,MATCH(C2613,Lists!$A$1:$A$7,0)),0)))</f>
      </c>
    </row>
    <row r="2614" spans="1:10" x14ac:dyDescent="0.25">
      <c r="A2614" s="11"/>
      <c r="B2614" s="19"/>
      <c r="C2614" s="19"/>
      <c r="D2614" s="23"/>
      <c r="E2614" s="19"/>
      <c r="F2614" s="13">
        <f>IF(B2614="","",IFERROR(INDEX(Leases!$B$2:$B$101,MATCH(B2614,Leases!$A$2:$A$101,0)),""))</f>
      </c>
      <c r="G2614" s="16">
        <f>IF(A2614="","",MONTH(A2614))</f>
      </c>
      <c r="H2614" s="22">
        <f>IF(A2614="",0,IF(YEAR(A2614)&lt;&gt;Properties!$C$5,0,N(D2614)*IFERROR(INDEX(Lists!$B$1:$B$7,MATCH(C2614,Lists!$A$1:$A$7,0)),0)))</f>
      </c>
      <c r="I2614" s="22">
        <f>IF(A2614="",0,IF(YEAR(A2614)&lt;&gt;Properties!$C$5,0,N(D2614)*IFERROR(INDEX(Lists!$C$1:$C$7,MATCH(C2614,Lists!$A$1:$A$7,0)),0)))</f>
      </c>
      <c r="J2614" s="22">
        <f>IF(A2614="",0,IF(YEAR(A2614)&lt;&gt;Properties!$C$5,0,N(D2614)*IFERROR(INDEX(Lists!$D$1:$D$7,MATCH(C2614,Lists!$A$1:$A$7,0)),0)))</f>
      </c>
    </row>
    <row r="2615" spans="1:10" x14ac:dyDescent="0.25">
      <c r="A2615" s="11"/>
      <c r="B2615" s="19"/>
      <c r="C2615" s="19"/>
      <c r="D2615" s="23"/>
      <c r="E2615" s="19"/>
      <c r="F2615" s="13">
        <f>IF(B2615="","",IFERROR(INDEX(Leases!$B$2:$B$101,MATCH(B2615,Leases!$A$2:$A$101,0)),""))</f>
      </c>
      <c r="G2615" s="16">
        <f>IF(A2615="","",MONTH(A2615))</f>
      </c>
      <c r="H2615" s="22">
        <f>IF(A2615="",0,IF(YEAR(A2615)&lt;&gt;Properties!$C$5,0,N(D2615)*IFERROR(INDEX(Lists!$B$1:$B$7,MATCH(C2615,Lists!$A$1:$A$7,0)),0)))</f>
      </c>
      <c r="I2615" s="22">
        <f>IF(A2615="",0,IF(YEAR(A2615)&lt;&gt;Properties!$C$5,0,N(D2615)*IFERROR(INDEX(Lists!$C$1:$C$7,MATCH(C2615,Lists!$A$1:$A$7,0)),0)))</f>
      </c>
      <c r="J2615" s="22">
        <f>IF(A2615="",0,IF(YEAR(A2615)&lt;&gt;Properties!$C$5,0,N(D2615)*IFERROR(INDEX(Lists!$D$1:$D$7,MATCH(C2615,Lists!$A$1:$A$7,0)),0)))</f>
      </c>
    </row>
    <row r="2616" spans="1:10" x14ac:dyDescent="0.25">
      <c r="A2616" s="11"/>
      <c r="B2616" s="19"/>
      <c r="C2616" s="19"/>
      <c r="D2616" s="23"/>
      <c r="E2616" s="19"/>
      <c r="F2616" s="13">
        <f>IF(B2616="","",IFERROR(INDEX(Leases!$B$2:$B$101,MATCH(B2616,Leases!$A$2:$A$101,0)),""))</f>
      </c>
      <c r="G2616" s="16">
        <f>IF(A2616="","",MONTH(A2616))</f>
      </c>
      <c r="H2616" s="22">
        <f>IF(A2616="",0,IF(YEAR(A2616)&lt;&gt;Properties!$C$5,0,N(D2616)*IFERROR(INDEX(Lists!$B$1:$B$7,MATCH(C2616,Lists!$A$1:$A$7,0)),0)))</f>
      </c>
      <c r="I2616" s="22">
        <f>IF(A2616="",0,IF(YEAR(A2616)&lt;&gt;Properties!$C$5,0,N(D2616)*IFERROR(INDEX(Lists!$C$1:$C$7,MATCH(C2616,Lists!$A$1:$A$7,0)),0)))</f>
      </c>
      <c r="J2616" s="22">
        <f>IF(A2616="",0,IF(YEAR(A2616)&lt;&gt;Properties!$C$5,0,N(D2616)*IFERROR(INDEX(Lists!$D$1:$D$7,MATCH(C2616,Lists!$A$1:$A$7,0)),0)))</f>
      </c>
    </row>
    <row r="2617" spans="1:10" x14ac:dyDescent="0.25">
      <c r="A2617" s="11"/>
      <c r="B2617" s="19"/>
      <c r="C2617" s="19"/>
      <c r="D2617" s="23"/>
      <c r="E2617" s="19"/>
      <c r="F2617" s="13">
        <f>IF(B2617="","",IFERROR(INDEX(Leases!$B$2:$B$101,MATCH(B2617,Leases!$A$2:$A$101,0)),""))</f>
      </c>
      <c r="G2617" s="16">
        <f>IF(A2617="","",MONTH(A2617))</f>
      </c>
      <c r="H2617" s="22">
        <f>IF(A2617="",0,IF(YEAR(A2617)&lt;&gt;Properties!$C$5,0,N(D2617)*IFERROR(INDEX(Lists!$B$1:$B$7,MATCH(C2617,Lists!$A$1:$A$7,0)),0)))</f>
      </c>
      <c r="I2617" s="22">
        <f>IF(A2617="",0,IF(YEAR(A2617)&lt;&gt;Properties!$C$5,0,N(D2617)*IFERROR(INDEX(Lists!$C$1:$C$7,MATCH(C2617,Lists!$A$1:$A$7,0)),0)))</f>
      </c>
      <c r="J2617" s="22">
        <f>IF(A2617="",0,IF(YEAR(A2617)&lt;&gt;Properties!$C$5,0,N(D2617)*IFERROR(INDEX(Lists!$D$1:$D$7,MATCH(C2617,Lists!$A$1:$A$7,0)),0)))</f>
      </c>
    </row>
    <row r="2618" spans="1:10" x14ac:dyDescent="0.25">
      <c r="A2618" s="11"/>
      <c r="B2618" s="19"/>
      <c r="C2618" s="19"/>
      <c r="D2618" s="23"/>
      <c r="E2618" s="19"/>
      <c r="F2618" s="13">
        <f>IF(B2618="","",IFERROR(INDEX(Leases!$B$2:$B$101,MATCH(B2618,Leases!$A$2:$A$101,0)),""))</f>
      </c>
      <c r="G2618" s="16">
        <f>IF(A2618="","",MONTH(A2618))</f>
      </c>
      <c r="H2618" s="22">
        <f>IF(A2618="",0,IF(YEAR(A2618)&lt;&gt;Properties!$C$5,0,N(D2618)*IFERROR(INDEX(Lists!$B$1:$B$7,MATCH(C2618,Lists!$A$1:$A$7,0)),0)))</f>
      </c>
      <c r="I2618" s="22">
        <f>IF(A2618="",0,IF(YEAR(A2618)&lt;&gt;Properties!$C$5,0,N(D2618)*IFERROR(INDEX(Lists!$C$1:$C$7,MATCH(C2618,Lists!$A$1:$A$7,0)),0)))</f>
      </c>
      <c r="J2618" s="22">
        <f>IF(A2618="",0,IF(YEAR(A2618)&lt;&gt;Properties!$C$5,0,N(D2618)*IFERROR(INDEX(Lists!$D$1:$D$7,MATCH(C2618,Lists!$A$1:$A$7,0)),0)))</f>
      </c>
    </row>
    <row r="2619" spans="1:10" x14ac:dyDescent="0.25">
      <c r="A2619" s="11"/>
      <c r="B2619" s="19"/>
      <c r="C2619" s="19"/>
      <c r="D2619" s="23"/>
      <c r="E2619" s="19"/>
      <c r="F2619" s="13">
        <f>IF(B2619="","",IFERROR(INDEX(Leases!$B$2:$B$101,MATCH(B2619,Leases!$A$2:$A$101,0)),""))</f>
      </c>
      <c r="G2619" s="16">
        <f>IF(A2619="","",MONTH(A2619))</f>
      </c>
      <c r="H2619" s="22">
        <f>IF(A2619="",0,IF(YEAR(A2619)&lt;&gt;Properties!$C$5,0,N(D2619)*IFERROR(INDEX(Lists!$B$1:$B$7,MATCH(C2619,Lists!$A$1:$A$7,0)),0)))</f>
      </c>
      <c r="I2619" s="22">
        <f>IF(A2619="",0,IF(YEAR(A2619)&lt;&gt;Properties!$C$5,0,N(D2619)*IFERROR(INDEX(Lists!$C$1:$C$7,MATCH(C2619,Lists!$A$1:$A$7,0)),0)))</f>
      </c>
      <c r="J2619" s="22">
        <f>IF(A2619="",0,IF(YEAR(A2619)&lt;&gt;Properties!$C$5,0,N(D2619)*IFERROR(INDEX(Lists!$D$1:$D$7,MATCH(C2619,Lists!$A$1:$A$7,0)),0)))</f>
      </c>
    </row>
    <row r="2620" spans="1:10" x14ac:dyDescent="0.25">
      <c r="A2620" s="11"/>
      <c r="B2620" s="19"/>
      <c r="C2620" s="19"/>
      <c r="D2620" s="23"/>
      <c r="E2620" s="19"/>
      <c r="F2620" s="13">
        <f>IF(B2620="","",IFERROR(INDEX(Leases!$B$2:$B$101,MATCH(B2620,Leases!$A$2:$A$101,0)),""))</f>
      </c>
      <c r="G2620" s="16">
        <f>IF(A2620="","",MONTH(A2620))</f>
      </c>
      <c r="H2620" s="22">
        <f>IF(A2620="",0,IF(YEAR(A2620)&lt;&gt;Properties!$C$5,0,N(D2620)*IFERROR(INDEX(Lists!$B$1:$B$7,MATCH(C2620,Lists!$A$1:$A$7,0)),0)))</f>
      </c>
      <c r="I2620" s="22">
        <f>IF(A2620="",0,IF(YEAR(A2620)&lt;&gt;Properties!$C$5,0,N(D2620)*IFERROR(INDEX(Lists!$C$1:$C$7,MATCH(C2620,Lists!$A$1:$A$7,0)),0)))</f>
      </c>
      <c r="J2620" s="22">
        <f>IF(A2620="",0,IF(YEAR(A2620)&lt;&gt;Properties!$C$5,0,N(D2620)*IFERROR(INDEX(Lists!$D$1:$D$7,MATCH(C2620,Lists!$A$1:$A$7,0)),0)))</f>
      </c>
    </row>
    <row r="2621" spans="1:10" x14ac:dyDescent="0.25">
      <c r="A2621" s="11"/>
      <c r="B2621" s="19"/>
      <c r="C2621" s="19"/>
      <c r="D2621" s="23"/>
      <c r="E2621" s="19"/>
      <c r="F2621" s="13">
        <f>IF(B2621="","",IFERROR(INDEX(Leases!$B$2:$B$101,MATCH(B2621,Leases!$A$2:$A$101,0)),""))</f>
      </c>
      <c r="G2621" s="16">
        <f>IF(A2621="","",MONTH(A2621))</f>
      </c>
      <c r="H2621" s="22">
        <f>IF(A2621="",0,IF(YEAR(A2621)&lt;&gt;Properties!$C$5,0,N(D2621)*IFERROR(INDEX(Lists!$B$1:$B$7,MATCH(C2621,Lists!$A$1:$A$7,0)),0)))</f>
      </c>
      <c r="I2621" s="22">
        <f>IF(A2621="",0,IF(YEAR(A2621)&lt;&gt;Properties!$C$5,0,N(D2621)*IFERROR(INDEX(Lists!$C$1:$C$7,MATCH(C2621,Lists!$A$1:$A$7,0)),0)))</f>
      </c>
      <c r="J2621" s="22">
        <f>IF(A2621="",0,IF(YEAR(A2621)&lt;&gt;Properties!$C$5,0,N(D2621)*IFERROR(INDEX(Lists!$D$1:$D$7,MATCH(C2621,Lists!$A$1:$A$7,0)),0)))</f>
      </c>
    </row>
    <row r="2622" spans="1:10" x14ac:dyDescent="0.25">
      <c r="A2622" s="11"/>
      <c r="B2622" s="19"/>
      <c r="C2622" s="19"/>
      <c r="D2622" s="23"/>
      <c r="E2622" s="19"/>
      <c r="F2622" s="13">
        <f>IF(B2622="","",IFERROR(INDEX(Leases!$B$2:$B$101,MATCH(B2622,Leases!$A$2:$A$101,0)),""))</f>
      </c>
      <c r="G2622" s="16">
        <f>IF(A2622="","",MONTH(A2622))</f>
      </c>
      <c r="H2622" s="22">
        <f>IF(A2622="",0,IF(YEAR(A2622)&lt;&gt;Properties!$C$5,0,N(D2622)*IFERROR(INDEX(Lists!$B$1:$B$7,MATCH(C2622,Lists!$A$1:$A$7,0)),0)))</f>
      </c>
      <c r="I2622" s="22">
        <f>IF(A2622="",0,IF(YEAR(A2622)&lt;&gt;Properties!$C$5,0,N(D2622)*IFERROR(INDEX(Lists!$C$1:$C$7,MATCH(C2622,Lists!$A$1:$A$7,0)),0)))</f>
      </c>
      <c r="J2622" s="22">
        <f>IF(A2622="",0,IF(YEAR(A2622)&lt;&gt;Properties!$C$5,0,N(D2622)*IFERROR(INDEX(Lists!$D$1:$D$7,MATCH(C2622,Lists!$A$1:$A$7,0)),0)))</f>
      </c>
    </row>
    <row r="2623" spans="1:10" x14ac:dyDescent="0.25">
      <c r="A2623" s="11"/>
      <c r="B2623" s="19"/>
      <c r="C2623" s="19"/>
      <c r="D2623" s="23"/>
      <c r="E2623" s="19"/>
      <c r="F2623" s="13">
        <f>IF(B2623="","",IFERROR(INDEX(Leases!$B$2:$B$101,MATCH(B2623,Leases!$A$2:$A$101,0)),""))</f>
      </c>
      <c r="G2623" s="16">
        <f>IF(A2623="","",MONTH(A2623))</f>
      </c>
      <c r="H2623" s="22">
        <f>IF(A2623="",0,IF(YEAR(A2623)&lt;&gt;Properties!$C$5,0,N(D2623)*IFERROR(INDEX(Lists!$B$1:$B$7,MATCH(C2623,Lists!$A$1:$A$7,0)),0)))</f>
      </c>
      <c r="I2623" s="22">
        <f>IF(A2623="",0,IF(YEAR(A2623)&lt;&gt;Properties!$C$5,0,N(D2623)*IFERROR(INDEX(Lists!$C$1:$C$7,MATCH(C2623,Lists!$A$1:$A$7,0)),0)))</f>
      </c>
      <c r="J2623" s="22">
        <f>IF(A2623="",0,IF(YEAR(A2623)&lt;&gt;Properties!$C$5,0,N(D2623)*IFERROR(INDEX(Lists!$D$1:$D$7,MATCH(C2623,Lists!$A$1:$A$7,0)),0)))</f>
      </c>
    </row>
    <row r="2624" spans="1:10" x14ac:dyDescent="0.25">
      <c r="A2624" s="11"/>
      <c r="B2624" s="19"/>
      <c r="C2624" s="19"/>
      <c r="D2624" s="23"/>
      <c r="E2624" s="19"/>
      <c r="F2624" s="13">
        <f>IF(B2624="","",IFERROR(INDEX(Leases!$B$2:$B$101,MATCH(B2624,Leases!$A$2:$A$101,0)),""))</f>
      </c>
      <c r="G2624" s="16">
        <f>IF(A2624="","",MONTH(A2624))</f>
      </c>
      <c r="H2624" s="22">
        <f>IF(A2624="",0,IF(YEAR(A2624)&lt;&gt;Properties!$C$5,0,N(D2624)*IFERROR(INDEX(Lists!$B$1:$B$7,MATCH(C2624,Lists!$A$1:$A$7,0)),0)))</f>
      </c>
      <c r="I2624" s="22">
        <f>IF(A2624="",0,IF(YEAR(A2624)&lt;&gt;Properties!$C$5,0,N(D2624)*IFERROR(INDEX(Lists!$C$1:$C$7,MATCH(C2624,Lists!$A$1:$A$7,0)),0)))</f>
      </c>
      <c r="J2624" s="22">
        <f>IF(A2624="",0,IF(YEAR(A2624)&lt;&gt;Properties!$C$5,0,N(D2624)*IFERROR(INDEX(Lists!$D$1:$D$7,MATCH(C2624,Lists!$A$1:$A$7,0)),0)))</f>
      </c>
    </row>
    <row r="2625" spans="1:10" x14ac:dyDescent="0.25">
      <c r="A2625" s="11"/>
      <c r="B2625" s="19"/>
      <c r="C2625" s="19"/>
      <c r="D2625" s="23"/>
      <c r="E2625" s="19"/>
      <c r="F2625" s="13">
        <f>IF(B2625="","",IFERROR(INDEX(Leases!$B$2:$B$101,MATCH(B2625,Leases!$A$2:$A$101,0)),""))</f>
      </c>
      <c r="G2625" s="16">
        <f>IF(A2625="","",MONTH(A2625))</f>
      </c>
      <c r="H2625" s="22">
        <f>IF(A2625="",0,IF(YEAR(A2625)&lt;&gt;Properties!$C$5,0,N(D2625)*IFERROR(INDEX(Lists!$B$1:$B$7,MATCH(C2625,Lists!$A$1:$A$7,0)),0)))</f>
      </c>
      <c r="I2625" s="22">
        <f>IF(A2625="",0,IF(YEAR(A2625)&lt;&gt;Properties!$C$5,0,N(D2625)*IFERROR(INDEX(Lists!$C$1:$C$7,MATCH(C2625,Lists!$A$1:$A$7,0)),0)))</f>
      </c>
      <c r="J2625" s="22">
        <f>IF(A2625="",0,IF(YEAR(A2625)&lt;&gt;Properties!$C$5,0,N(D2625)*IFERROR(INDEX(Lists!$D$1:$D$7,MATCH(C2625,Lists!$A$1:$A$7,0)),0)))</f>
      </c>
    </row>
    <row r="2626" spans="1:10" x14ac:dyDescent="0.25">
      <c r="A2626" s="11"/>
      <c r="B2626" s="19"/>
      <c r="C2626" s="19"/>
      <c r="D2626" s="23"/>
      <c r="E2626" s="19"/>
      <c r="F2626" s="13">
        <f>IF(B2626="","",IFERROR(INDEX(Leases!$B$2:$B$101,MATCH(B2626,Leases!$A$2:$A$101,0)),""))</f>
      </c>
      <c r="G2626" s="16">
        <f>IF(A2626="","",MONTH(A2626))</f>
      </c>
      <c r="H2626" s="22">
        <f>IF(A2626="",0,IF(YEAR(A2626)&lt;&gt;Properties!$C$5,0,N(D2626)*IFERROR(INDEX(Lists!$B$1:$B$7,MATCH(C2626,Lists!$A$1:$A$7,0)),0)))</f>
      </c>
      <c r="I2626" s="22">
        <f>IF(A2626="",0,IF(YEAR(A2626)&lt;&gt;Properties!$C$5,0,N(D2626)*IFERROR(INDEX(Lists!$C$1:$C$7,MATCH(C2626,Lists!$A$1:$A$7,0)),0)))</f>
      </c>
      <c r="J2626" s="22">
        <f>IF(A2626="",0,IF(YEAR(A2626)&lt;&gt;Properties!$C$5,0,N(D2626)*IFERROR(INDEX(Lists!$D$1:$D$7,MATCH(C2626,Lists!$A$1:$A$7,0)),0)))</f>
      </c>
    </row>
    <row r="2627" spans="1:10" x14ac:dyDescent="0.25">
      <c r="A2627" s="11"/>
      <c r="B2627" s="19"/>
      <c r="C2627" s="19"/>
      <c r="D2627" s="23"/>
      <c r="E2627" s="19"/>
      <c r="F2627" s="13">
        <f>IF(B2627="","",IFERROR(INDEX(Leases!$B$2:$B$101,MATCH(B2627,Leases!$A$2:$A$101,0)),""))</f>
      </c>
      <c r="G2627" s="16">
        <f>IF(A2627="","",MONTH(A2627))</f>
      </c>
      <c r="H2627" s="22">
        <f>IF(A2627="",0,IF(YEAR(A2627)&lt;&gt;Properties!$C$5,0,N(D2627)*IFERROR(INDEX(Lists!$B$1:$B$7,MATCH(C2627,Lists!$A$1:$A$7,0)),0)))</f>
      </c>
      <c r="I2627" s="22">
        <f>IF(A2627="",0,IF(YEAR(A2627)&lt;&gt;Properties!$C$5,0,N(D2627)*IFERROR(INDEX(Lists!$C$1:$C$7,MATCH(C2627,Lists!$A$1:$A$7,0)),0)))</f>
      </c>
      <c r="J2627" s="22">
        <f>IF(A2627="",0,IF(YEAR(A2627)&lt;&gt;Properties!$C$5,0,N(D2627)*IFERROR(INDEX(Lists!$D$1:$D$7,MATCH(C2627,Lists!$A$1:$A$7,0)),0)))</f>
      </c>
    </row>
    <row r="2628" spans="1:10" x14ac:dyDescent="0.25">
      <c r="A2628" s="11"/>
      <c r="B2628" s="19"/>
      <c r="C2628" s="19"/>
      <c r="D2628" s="23"/>
      <c r="E2628" s="19"/>
      <c r="F2628" s="13">
        <f>IF(B2628="","",IFERROR(INDEX(Leases!$B$2:$B$101,MATCH(B2628,Leases!$A$2:$A$101,0)),""))</f>
      </c>
      <c r="G2628" s="16">
        <f>IF(A2628="","",MONTH(A2628))</f>
      </c>
      <c r="H2628" s="22">
        <f>IF(A2628="",0,IF(YEAR(A2628)&lt;&gt;Properties!$C$5,0,N(D2628)*IFERROR(INDEX(Lists!$B$1:$B$7,MATCH(C2628,Lists!$A$1:$A$7,0)),0)))</f>
      </c>
      <c r="I2628" s="22">
        <f>IF(A2628="",0,IF(YEAR(A2628)&lt;&gt;Properties!$C$5,0,N(D2628)*IFERROR(INDEX(Lists!$C$1:$C$7,MATCH(C2628,Lists!$A$1:$A$7,0)),0)))</f>
      </c>
      <c r="J2628" s="22">
        <f>IF(A2628="",0,IF(YEAR(A2628)&lt;&gt;Properties!$C$5,0,N(D2628)*IFERROR(INDEX(Lists!$D$1:$D$7,MATCH(C2628,Lists!$A$1:$A$7,0)),0)))</f>
      </c>
    </row>
    <row r="2629" spans="1:10" x14ac:dyDescent="0.25">
      <c r="A2629" s="11"/>
      <c r="B2629" s="19"/>
      <c r="C2629" s="19"/>
      <c r="D2629" s="23"/>
      <c r="E2629" s="19"/>
      <c r="F2629" s="13">
        <f>IF(B2629="","",IFERROR(INDEX(Leases!$B$2:$B$101,MATCH(B2629,Leases!$A$2:$A$101,0)),""))</f>
      </c>
      <c r="G2629" s="16">
        <f>IF(A2629="","",MONTH(A2629))</f>
      </c>
      <c r="H2629" s="22">
        <f>IF(A2629="",0,IF(YEAR(A2629)&lt;&gt;Properties!$C$5,0,N(D2629)*IFERROR(INDEX(Lists!$B$1:$B$7,MATCH(C2629,Lists!$A$1:$A$7,0)),0)))</f>
      </c>
      <c r="I2629" s="22">
        <f>IF(A2629="",0,IF(YEAR(A2629)&lt;&gt;Properties!$C$5,0,N(D2629)*IFERROR(INDEX(Lists!$C$1:$C$7,MATCH(C2629,Lists!$A$1:$A$7,0)),0)))</f>
      </c>
      <c r="J2629" s="22">
        <f>IF(A2629="",0,IF(YEAR(A2629)&lt;&gt;Properties!$C$5,0,N(D2629)*IFERROR(INDEX(Lists!$D$1:$D$7,MATCH(C2629,Lists!$A$1:$A$7,0)),0)))</f>
      </c>
    </row>
    <row r="2630" spans="1:10" x14ac:dyDescent="0.25">
      <c r="A2630" s="11"/>
      <c r="B2630" s="19"/>
      <c r="C2630" s="19"/>
      <c r="D2630" s="23"/>
      <c r="E2630" s="19"/>
      <c r="F2630" s="13">
        <f>IF(B2630="","",IFERROR(INDEX(Leases!$B$2:$B$101,MATCH(B2630,Leases!$A$2:$A$101,0)),""))</f>
      </c>
      <c r="G2630" s="16">
        <f>IF(A2630="","",MONTH(A2630))</f>
      </c>
      <c r="H2630" s="22">
        <f>IF(A2630="",0,IF(YEAR(A2630)&lt;&gt;Properties!$C$5,0,N(D2630)*IFERROR(INDEX(Lists!$B$1:$B$7,MATCH(C2630,Lists!$A$1:$A$7,0)),0)))</f>
      </c>
      <c r="I2630" s="22">
        <f>IF(A2630="",0,IF(YEAR(A2630)&lt;&gt;Properties!$C$5,0,N(D2630)*IFERROR(INDEX(Lists!$C$1:$C$7,MATCH(C2630,Lists!$A$1:$A$7,0)),0)))</f>
      </c>
      <c r="J2630" s="22">
        <f>IF(A2630="",0,IF(YEAR(A2630)&lt;&gt;Properties!$C$5,0,N(D2630)*IFERROR(INDEX(Lists!$D$1:$D$7,MATCH(C2630,Lists!$A$1:$A$7,0)),0)))</f>
      </c>
    </row>
    <row r="2631" spans="1:10" x14ac:dyDescent="0.25">
      <c r="A2631" s="11"/>
      <c r="B2631" s="19"/>
      <c r="C2631" s="19"/>
      <c r="D2631" s="23"/>
      <c r="E2631" s="19"/>
      <c r="F2631" s="13">
        <f>IF(B2631="","",IFERROR(INDEX(Leases!$B$2:$B$101,MATCH(B2631,Leases!$A$2:$A$101,0)),""))</f>
      </c>
      <c r="G2631" s="16">
        <f>IF(A2631="","",MONTH(A2631))</f>
      </c>
      <c r="H2631" s="22">
        <f>IF(A2631="",0,IF(YEAR(A2631)&lt;&gt;Properties!$C$5,0,N(D2631)*IFERROR(INDEX(Lists!$B$1:$B$7,MATCH(C2631,Lists!$A$1:$A$7,0)),0)))</f>
      </c>
      <c r="I2631" s="22">
        <f>IF(A2631="",0,IF(YEAR(A2631)&lt;&gt;Properties!$C$5,0,N(D2631)*IFERROR(INDEX(Lists!$C$1:$C$7,MATCH(C2631,Lists!$A$1:$A$7,0)),0)))</f>
      </c>
      <c r="J2631" s="22">
        <f>IF(A2631="",0,IF(YEAR(A2631)&lt;&gt;Properties!$C$5,0,N(D2631)*IFERROR(INDEX(Lists!$D$1:$D$7,MATCH(C2631,Lists!$A$1:$A$7,0)),0)))</f>
      </c>
    </row>
    <row r="2632" spans="1:10" x14ac:dyDescent="0.25">
      <c r="A2632" s="11"/>
      <c r="B2632" s="19"/>
      <c r="C2632" s="19"/>
      <c r="D2632" s="23"/>
      <c r="E2632" s="19"/>
      <c r="F2632" s="13">
        <f>IF(B2632="","",IFERROR(INDEX(Leases!$B$2:$B$101,MATCH(B2632,Leases!$A$2:$A$101,0)),""))</f>
      </c>
      <c r="G2632" s="16">
        <f>IF(A2632="","",MONTH(A2632))</f>
      </c>
      <c r="H2632" s="22">
        <f>IF(A2632="",0,IF(YEAR(A2632)&lt;&gt;Properties!$C$5,0,N(D2632)*IFERROR(INDEX(Lists!$B$1:$B$7,MATCH(C2632,Lists!$A$1:$A$7,0)),0)))</f>
      </c>
      <c r="I2632" s="22">
        <f>IF(A2632="",0,IF(YEAR(A2632)&lt;&gt;Properties!$C$5,0,N(D2632)*IFERROR(INDEX(Lists!$C$1:$C$7,MATCH(C2632,Lists!$A$1:$A$7,0)),0)))</f>
      </c>
      <c r="J2632" s="22">
        <f>IF(A2632="",0,IF(YEAR(A2632)&lt;&gt;Properties!$C$5,0,N(D2632)*IFERROR(INDEX(Lists!$D$1:$D$7,MATCH(C2632,Lists!$A$1:$A$7,0)),0)))</f>
      </c>
    </row>
    <row r="2633" spans="1:10" x14ac:dyDescent="0.25">
      <c r="A2633" s="11"/>
      <c r="B2633" s="19"/>
      <c r="C2633" s="19"/>
      <c r="D2633" s="23"/>
      <c r="E2633" s="19"/>
      <c r="F2633" s="13">
        <f>IF(B2633="","",IFERROR(INDEX(Leases!$B$2:$B$101,MATCH(B2633,Leases!$A$2:$A$101,0)),""))</f>
      </c>
      <c r="G2633" s="16">
        <f>IF(A2633="","",MONTH(A2633))</f>
      </c>
      <c r="H2633" s="22">
        <f>IF(A2633="",0,IF(YEAR(A2633)&lt;&gt;Properties!$C$5,0,N(D2633)*IFERROR(INDEX(Lists!$B$1:$B$7,MATCH(C2633,Lists!$A$1:$A$7,0)),0)))</f>
      </c>
      <c r="I2633" s="22">
        <f>IF(A2633="",0,IF(YEAR(A2633)&lt;&gt;Properties!$C$5,0,N(D2633)*IFERROR(INDEX(Lists!$C$1:$C$7,MATCH(C2633,Lists!$A$1:$A$7,0)),0)))</f>
      </c>
      <c r="J2633" s="22">
        <f>IF(A2633="",0,IF(YEAR(A2633)&lt;&gt;Properties!$C$5,0,N(D2633)*IFERROR(INDEX(Lists!$D$1:$D$7,MATCH(C2633,Lists!$A$1:$A$7,0)),0)))</f>
      </c>
    </row>
    <row r="2634" spans="1:10" x14ac:dyDescent="0.25">
      <c r="A2634" s="11"/>
      <c r="B2634" s="19"/>
      <c r="C2634" s="19"/>
      <c r="D2634" s="23"/>
      <c r="E2634" s="19"/>
      <c r="F2634" s="13">
        <f>IF(B2634="","",IFERROR(INDEX(Leases!$B$2:$B$101,MATCH(B2634,Leases!$A$2:$A$101,0)),""))</f>
      </c>
      <c r="G2634" s="16">
        <f>IF(A2634="","",MONTH(A2634))</f>
      </c>
      <c r="H2634" s="22">
        <f>IF(A2634="",0,IF(YEAR(A2634)&lt;&gt;Properties!$C$5,0,N(D2634)*IFERROR(INDEX(Lists!$B$1:$B$7,MATCH(C2634,Lists!$A$1:$A$7,0)),0)))</f>
      </c>
      <c r="I2634" s="22">
        <f>IF(A2634="",0,IF(YEAR(A2634)&lt;&gt;Properties!$C$5,0,N(D2634)*IFERROR(INDEX(Lists!$C$1:$C$7,MATCH(C2634,Lists!$A$1:$A$7,0)),0)))</f>
      </c>
      <c r="J2634" s="22">
        <f>IF(A2634="",0,IF(YEAR(A2634)&lt;&gt;Properties!$C$5,0,N(D2634)*IFERROR(INDEX(Lists!$D$1:$D$7,MATCH(C2634,Lists!$A$1:$A$7,0)),0)))</f>
      </c>
    </row>
    <row r="2635" spans="1:10" x14ac:dyDescent="0.25">
      <c r="A2635" s="11"/>
      <c r="B2635" s="19"/>
      <c r="C2635" s="19"/>
      <c r="D2635" s="23"/>
      <c r="E2635" s="19"/>
      <c r="F2635" s="13">
        <f>IF(B2635="","",IFERROR(INDEX(Leases!$B$2:$B$101,MATCH(B2635,Leases!$A$2:$A$101,0)),""))</f>
      </c>
      <c r="G2635" s="16">
        <f>IF(A2635="","",MONTH(A2635))</f>
      </c>
      <c r="H2635" s="22">
        <f>IF(A2635="",0,IF(YEAR(A2635)&lt;&gt;Properties!$C$5,0,N(D2635)*IFERROR(INDEX(Lists!$B$1:$B$7,MATCH(C2635,Lists!$A$1:$A$7,0)),0)))</f>
      </c>
      <c r="I2635" s="22">
        <f>IF(A2635="",0,IF(YEAR(A2635)&lt;&gt;Properties!$C$5,0,N(D2635)*IFERROR(INDEX(Lists!$C$1:$C$7,MATCH(C2635,Lists!$A$1:$A$7,0)),0)))</f>
      </c>
      <c r="J2635" s="22">
        <f>IF(A2635="",0,IF(YEAR(A2635)&lt;&gt;Properties!$C$5,0,N(D2635)*IFERROR(INDEX(Lists!$D$1:$D$7,MATCH(C2635,Lists!$A$1:$A$7,0)),0)))</f>
      </c>
    </row>
    <row r="2636" spans="1:10" x14ac:dyDescent="0.25">
      <c r="A2636" s="11"/>
      <c r="B2636" s="19"/>
      <c r="C2636" s="19"/>
      <c r="D2636" s="23"/>
      <c r="E2636" s="19"/>
      <c r="F2636" s="13">
        <f>IF(B2636="","",IFERROR(INDEX(Leases!$B$2:$B$101,MATCH(B2636,Leases!$A$2:$A$101,0)),""))</f>
      </c>
      <c r="G2636" s="16">
        <f>IF(A2636="","",MONTH(A2636))</f>
      </c>
      <c r="H2636" s="22">
        <f>IF(A2636="",0,IF(YEAR(A2636)&lt;&gt;Properties!$C$5,0,N(D2636)*IFERROR(INDEX(Lists!$B$1:$B$7,MATCH(C2636,Lists!$A$1:$A$7,0)),0)))</f>
      </c>
      <c r="I2636" s="22">
        <f>IF(A2636="",0,IF(YEAR(A2636)&lt;&gt;Properties!$C$5,0,N(D2636)*IFERROR(INDEX(Lists!$C$1:$C$7,MATCH(C2636,Lists!$A$1:$A$7,0)),0)))</f>
      </c>
      <c r="J2636" s="22">
        <f>IF(A2636="",0,IF(YEAR(A2636)&lt;&gt;Properties!$C$5,0,N(D2636)*IFERROR(INDEX(Lists!$D$1:$D$7,MATCH(C2636,Lists!$A$1:$A$7,0)),0)))</f>
      </c>
    </row>
    <row r="2637" spans="1:10" x14ac:dyDescent="0.25">
      <c r="A2637" s="11"/>
      <c r="B2637" s="19"/>
      <c r="C2637" s="19"/>
      <c r="D2637" s="23"/>
      <c r="E2637" s="19"/>
      <c r="F2637" s="13">
        <f>IF(B2637="","",IFERROR(INDEX(Leases!$B$2:$B$101,MATCH(B2637,Leases!$A$2:$A$101,0)),""))</f>
      </c>
      <c r="G2637" s="16">
        <f>IF(A2637="","",MONTH(A2637))</f>
      </c>
      <c r="H2637" s="22">
        <f>IF(A2637="",0,IF(YEAR(A2637)&lt;&gt;Properties!$C$5,0,N(D2637)*IFERROR(INDEX(Lists!$B$1:$B$7,MATCH(C2637,Lists!$A$1:$A$7,0)),0)))</f>
      </c>
      <c r="I2637" s="22">
        <f>IF(A2637="",0,IF(YEAR(A2637)&lt;&gt;Properties!$C$5,0,N(D2637)*IFERROR(INDEX(Lists!$C$1:$C$7,MATCH(C2637,Lists!$A$1:$A$7,0)),0)))</f>
      </c>
      <c r="J2637" s="22">
        <f>IF(A2637="",0,IF(YEAR(A2637)&lt;&gt;Properties!$C$5,0,N(D2637)*IFERROR(INDEX(Lists!$D$1:$D$7,MATCH(C2637,Lists!$A$1:$A$7,0)),0)))</f>
      </c>
    </row>
    <row r="2638" spans="1:10" x14ac:dyDescent="0.25">
      <c r="A2638" s="11"/>
      <c r="B2638" s="19"/>
      <c r="C2638" s="19"/>
      <c r="D2638" s="23"/>
      <c r="E2638" s="19"/>
      <c r="F2638" s="13">
        <f>IF(B2638="","",IFERROR(INDEX(Leases!$B$2:$B$101,MATCH(B2638,Leases!$A$2:$A$101,0)),""))</f>
      </c>
      <c r="G2638" s="16">
        <f>IF(A2638="","",MONTH(A2638))</f>
      </c>
      <c r="H2638" s="22">
        <f>IF(A2638="",0,IF(YEAR(A2638)&lt;&gt;Properties!$C$5,0,N(D2638)*IFERROR(INDEX(Lists!$B$1:$B$7,MATCH(C2638,Lists!$A$1:$A$7,0)),0)))</f>
      </c>
      <c r="I2638" s="22">
        <f>IF(A2638="",0,IF(YEAR(A2638)&lt;&gt;Properties!$C$5,0,N(D2638)*IFERROR(INDEX(Lists!$C$1:$C$7,MATCH(C2638,Lists!$A$1:$A$7,0)),0)))</f>
      </c>
      <c r="J2638" s="22">
        <f>IF(A2638="",0,IF(YEAR(A2638)&lt;&gt;Properties!$C$5,0,N(D2638)*IFERROR(INDEX(Lists!$D$1:$D$7,MATCH(C2638,Lists!$A$1:$A$7,0)),0)))</f>
      </c>
    </row>
    <row r="2639" spans="1:10" x14ac:dyDescent="0.25">
      <c r="A2639" s="11"/>
      <c r="B2639" s="19"/>
      <c r="C2639" s="19"/>
      <c r="D2639" s="23"/>
      <c r="E2639" s="19"/>
      <c r="F2639" s="13">
        <f>IF(B2639="","",IFERROR(INDEX(Leases!$B$2:$B$101,MATCH(B2639,Leases!$A$2:$A$101,0)),""))</f>
      </c>
      <c r="G2639" s="16">
        <f>IF(A2639="","",MONTH(A2639))</f>
      </c>
      <c r="H2639" s="22">
        <f>IF(A2639="",0,IF(YEAR(A2639)&lt;&gt;Properties!$C$5,0,N(D2639)*IFERROR(INDEX(Lists!$B$1:$B$7,MATCH(C2639,Lists!$A$1:$A$7,0)),0)))</f>
      </c>
      <c r="I2639" s="22">
        <f>IF(A2639="",0,IF(YEAR(A2639)&lt;&gt;Properties!$C$5,0,N(D2639)*IFERROR(INDEX(Lists!$C$1:$C$7,MATCH(C2639,Lists!$A$1:$A$7,0)),0)))</f>
      </c>
      <c r="J2639" s="22">
        <f>IF(A2639="",0,IF(YEAR(A2639)&lt;&gt;Properties!$C$5,0,N(D2639)*IFERROR(INDEX(Lists!$D$1:$D$7,MATCH(C2639,Lists!$A$1:$A$7,0)),0)))</f>
      </c>
    </row>
    <row r="2640" spans="1:10" x14ac:dyDescent="0.25">
      <c r="A2640" s="11"/>
      <c r="B2640" s="19"/>
      <c r="C2640" s="19"/>
      <c r="D2640" s="23"/>
      <c r="E2640" s="19"/>
      <c r="F2640" s="13">
        <f>IF(B2640="","",IFERROR(INDEX(Leases!$B$2:$B$101,MATCH(B2640,Leases!$A$2:$A$101,0)),""))</f>
      </c>
      <c r="G2640" s="16">
        <f>IF(A2640="","",MONTH(A2640))</f>
      </c>
      <c r="H2640" s="22">
        <f>IF(A2640="",0,IF(YEAR(A2640)&lt;&gt;Properties!$C$5,0,N(D2640)*IFERROR(INDEX(Lists!$B$1:$B$7,MATCH(C2640,Lists!$A$1:$A$7,0)),0)))</f>
      </c>
      <c r="I2640" s="22">
        <f>IF(A2640="",0,IF(YEAR(A2640)&lt;&gt;Properties!$C$5,0,N(D2640)*IFERROR(INDEX(Lists!$C$1:$C$7,MATCH(C2640,Lists!$A$1:$A$7,0)),0)))</f>
      </c>
      <c r="J2640" s="22">
        <f>IF(A2640="",0,IF(YEAR(A2640)&lt;&gt;Properties!$C$5,0,N(D2640)*IFERROR(INDEX(Lists!$D$1:$D$7,MATCH(C2640,Lists!$A$1:$A$7,0)),0)))</f>
      </c>
    </row>
    <row r="2641" spans="1:10" x14ac:dyDescent="0.25">
      <c r="A2641" s="11"/>
      <c r="B2641" s="19"/>
      <c r="C2641" s="19"/>
      <c r="D2641" s="23"/>
      <c r="E2641" s="19"/>
      <c r="F2641" s="13">
        <f>IF(B2641="","",IFERROR(INDEX(Leases!$B$2:$B$101,MATCH(B2641,Leases!$A$2:$A$101,0)),""))</f>
      </c>
      <c r="G2641" s="16">
        <f>IF(A2641="","",MONTH(A2641))</f>
      </c>
      <c r="H2641" s="22">
        <f>IF(A2641="",0,IF(YEAR(A2641)&lt;&gt;Properties!$C$5,0,N(D2641)*IFERROR(INDEX(Lists!$B$1:$B$7,MATCH(C2641,Lists!$A$1:$A$7,0)),0)))</f>
      </c>
      <c r="I2641" s="22">
        <f>IF(A2641="",0,IF(YEAR(A2641)&lt;&gt;Properties!$C$5,0,N(D2641)*IFERROR(INDEX(Lists!$C$1:$C$7,MATCH(C2641,Lists!$A$1:$A$7,0)),0)))</f>
      </c>
      <c r="J2641" s="22">
        <f>IF(A2641="",0,IF(YEAR(A2641)&lt;&gt;Properties!$C$5,0,N(D2641)*IFERROR(INDEX(Lists!$D$1:$D$7,MATCH(C2641,Lists!$A$1:$A$7,0)),0)))</f>
      </c>
    </row>
    <row r="2642" spans="1:10" x14ac:dyDescent="0.25">
      <c r="A2642" s="11"/>
      <c r="B2642" s="19"/>
      <c r="C2642" s="19"/>
      <c r="D2642" s="23"/>
      <c r="E2642" s="19"/>
      <c r="F2642" s="13">
        <f>IF(B2642="","",IFERROR(INDEX(Leases!$B$2:$B$101,MATCH(B2642,Leases!$A$2:$A$101,0)),""))</f>
      </c>
      <c r="G2642" s="16">
        <f>IF(A2642="","",MONTH(A2642))</f>
      </c>
      <c r="H2642" s="22">
        <f>IF(A2642="",0,IF(YEAR(A2642)&lt;&gt;Properties!$C$5,0,N(D2642)*IFERROR(INDEX(Lists!$B$1:$B$7,MATCH(C2642,Lists!$A$1:$A$7,0)),0)))</f>
      </c>
      <c r="I2642" s="22">
        <f>IF(A2642="",0,IF(YEAR(A2642)&lt;&gt;Properties!$C$5,0,N(D2642)*IFERROR(INDEX(Lists!$C$1:$C$7,MATCH(C2642,Lists!$A$1:$A$7,0)),0)))</f>
      </c>
      <c r="J2642" s="22">
        <f>IF(A2642="",0,IF(YEAR(A2642)&lt;&gt;Properties!$C$5,0,N(D2642)*IFERROR(INDEX(Lists!$D$1:$D$7,MATCH(C2642,Lists!$A$1:$A$7,0)),0)))</f>
      </c>
    </row>
    <row r="2643" spans="1:10" x14ac:dyDescent="0.25">
      <c r="A2643" s="11"/>
      <c r="B2643" s="19"/>
      <c r="C2643" s="19"/>
      <c r="D2643" s="23"/>
      <c r="E2643" s="19"/>
      <c r="F2643" s="13">
        <f>IF(B2643="","",IFERROR(INDEX(Leases!$B$2:$B$101,MATCH(B2643,Leases!$A$2:$A$101,0)),""))</f>
      </c>
      <c r="G2643" s="16">
        <f>IF(A2643="","",MONTH(A2643))</f>
      </c>
      <c r="H2643" s="22">
        <f>IF(A2643="",0,IF(YEAR(A2643)&lt;&gt;Properties!$C$5,0,N(D2643)*IFERROR(INDEX(Lists!$B$1:$B$7,MATCH(C2643,Lists!$A$1:$A$7,0)),0)))</f>
      </c>
      <c r="I2643" s="22">
        <f>IF(A2643="",0,IF(YEAR(A2643)&lt;&gt;Properties!$C$5,0,N(D2643)*IFERROR(INDEX(Lists!$C$1:$C$7,MATCH(C2643,Lists!$A$1:$A$7,0)),0)))</f>
      </c>
      <c r="J2643" s="22">
        <f>IF(A2643="",0,IF(YEAR(A2643)&lt;&gt;Properties!$C$5,0,N(D2643)*IFERROR(INDEX(Lists!$D$1:$D$7,MATCH(C2643,Lists!$A$1:$A$7,0)),0)))</f>
      </c>
    </row>
    <row r="2644" spans="1:10" x14ac:dyDescent="0.25">
      <c r="A2644" s="11"/>
      <c r="B2644" s="19"/>
      <c r="C2644" s="19"/>
      <c r="D2644" s="23"/>
      <c r="E2644" s="19"/>
      <c r="F2644" s="13">
        <f>IF(B2644="","",IFERROR(INDEX(Leases!$B$2:$B$101,MATCH(B2644,Leases!$A$2:$A$101,0)),""))</f>
      </c>
      <c r="G2644" s="16">
        <f>IF(A2644="","",MONTH(A2644))</f>
      </c>
      <c r="H2644" s="22">
        <f>IF(A2644="",0,IF(YEAR(A2644)&lt;&gt;Properties!$C$5,0,N(D2644)*IFERROR(INDEX(Lists!$B$1:$B$7,MATCH(C2644,Lists!$A$1:$A$7,0)),0)))</f>
      </c>
      <c r="I2644" s="22">
        <f>IF(A2644="",0,IF(YEAR(A2644)&lt;&gt;Properties!$C$5,0,N(D2644)*IFERROR(INDEX(Lists!$C$1:$C$7,MATCH(C2644,Lists!$A$1:$A$7,0)),0)))</f>
      </c>
      <c r="J2644" s="22">
        <f>IF(A2644="",0,IF(YEAR(A2644)&lt;&gt;Properties!$C$5,0,N(D2644)*IFERROR(INDEX(Lists!$D$1:$D$7,MATCH(C2644,Lists!$A$1:$A$7,0)),0)))</f>
      </c>
    </row>
    <row r="2645" spans="1:10" x14ac:dyDescent="0.25">
      <c r="A2645" s="11"/>
      <c r="B2645" s="19"/>
      <c r="C2645" s="19"/>
      <c r="D2645" s="23"/>
      <c r="E2645" s="19"/>
      <c r="F2645" s="13">
        <f>IF(B2645="","",IFERROR(INDEX(Leases!$B$2:$B$101,MATCH(B2645,Leases!$A$2:$A$101,0)),""))</f>
      </c>
      <c r="G2645" s="16">
        <f>IF(A2645="","",MONTH(A2645))</f>
      </c>
      <c r="H2645" s="22">
        <f>IF(A2645="",0,IF(YEAR(A2645)&lt;&gt;Properties!$C$5,0,N(D2645)*IFERROR(INDEX(Lists!$B$1:$B$7,MATCH(C2645,Lists!$A$1:$A$7,0)),0)))</f>
      </c>
      <c r="I2645" s="22">
        <f>IF(A2645="",0,IF(YEAR(A2645)&lt;&gt;Properties!$C$5,0,N(D2645)*IFERROR(INDEX(Lists!$C$1:$C$7,MATCH(C2645,Lists!$A$1:$A$7,0)),0)))</f>
      </c>
      <c r="J2645" s="22">
        <f>IF(A2645="",0,IF(YEAR(A2645)&lt;&gt;Properties!$C$5,0,N(D2645)*IFERROR(INDEX(Lists!$D$1:$D$7,MATCH(C2645,Lists!$A$1:$A$7,0)),0)))</f>
      </c>
    </row>
    <row r="2646" spans="1:10" x14ac:dyDescent="0.25">
      <c r="A2646" s="11"/>
      <c r="B2646" s="19"/>
      <c r="C2646" s="19"/>
      <c r="D2646" s="23"/>
      <c r="E2646" s="19"/>
      <c r="F2646" s="13">
        <f>IF(B2646="","",IFERROR(INDEX(Leases!$B$2:$B$101,MATCH(B2646,Leases!$A$2:$A$101,0)),""))</f>
      </c>
      <c r="G2646" s="16">
        <f>IF(A2646="","",MONTH(A2646))</f>
      </c>
      <c r="H2646" s="22">
        <f>IF(A2646="",0,IF(YEAR(A2646)&lt;&gt;Properties!$C$5,0,N(D2646)*IFERROR(INDEX(Lists!$B$1:$B$7,MATCH(C2646,Lists!$A$1:$A$7,0)),0)))</f>
      </c>
      <c r="I2646" s="22">
        <f>IF(A2646="",0,IF(YEAR(A2646)&lt;&gt;Properties!$C$5,0,N(D2646)*IFERROR(INDEX(Lists!$C$1:$C$7,MATCH(C2646,Lists!$A$1:$A$7,0)),0)))</f>
      </c>
      <c r="J2646" s="22">
        <f>IF(A2646="",0,IF(YEAR(A2646)&lt;&gt;Properties!$C$5,0,N(D2646)*IFERROR(INDEX(Lists!$D$1:$D$7,MATCH(C2646,Lists!$A$1:$A$7,0)),0)))</f>
      </c>
    </row>
    <row r="2647" spans="1:10" x14ac:dyDescent="0.25">
      <c r="A2647" s="11"/>
      <c r="B2647" s="19"/>
      <c r="C2647" s="19"/>
      <c r="D2647" s="23"/>
      <c r="E2647" s="19"/>
      <c r="F2647" s="13">
        <f>IF(B2647="","",IFERROR(INDEX(Leases!$B$2:$B$101,MATCH(B2647,Leases!$A$2:$A$101,0)),""))</f>
      </c>
      <c r="G2647" s="16">
        <f>IF(A2647="","",MONTH(A2647))</f>
      </c>
      <c r="H2647" s="22">
        <f>IF(A2647="",0,IF(YEAR(A2647)&lt;&gt;Properties!$C$5,0,N(D2647)*IFERROR(INDEX(Lists!$B$1:$B$7,MATCH(C2647,Lists!$A$1:$A$7,0)),0)))</f>
      </c>
      <c r="I2647" s="22">
        <f>IF(A2647="",0,IF(YEAR(A2647)&lt;&gt;Properties!$C$5,0,N(D2647)*IFERROR(INDEX(Lists!$C$1:$C$7,MATCH(C2647,Lists!$A$1:$A$7,0)),0)))</f>
      </c>
      <c r="J2647" s="22">
        <f>IF(A2647="",0,IF(YEAR(A2647)&lt;&gt;Properties!$C$5,0,N(D2647)*IFERROR(INDEX(Lists!$D$1:$D$7,MATCH(C2647,Lists!$A$1:$A$7,0)),0)))</f>
      </c>
    </row>
    <row r="2648" spans="1:10" x14ac:dyDescent="0.25">
      <c r="A2648" s="11"/>
      <c r="B2648" s="19"/>
      <c r="C2648" s="19"/>
      <c r="D2648" s="23"/>
      <c r="E2648" s="19"/>
      <c r="F2648" s="13">
        <f>IF(B2648="","",IFERROR(INDEX(Leases!$B$2:$B$101,MATCH(B2648,Leases!$A$2:$A$101,0)),""))</f>
      </c>
      <c r="G2648" s="16">
        <f>IF(A2648="","",MONTH(A2648))</f>
      </c>
      <c r="H2648" s="22">
        <f>IF(A2648="",0,IF(YEAR(A2648)&lt;&gt;Properties!$C$5,0,N(D2648)*IFERROR(INDEX(Lists!$B$1:$B$7,MATCH(C2648,Lists!$A$1:$A$7,0)),0)))</f>
      </c>
      <c r="I2648" s="22">
        <f>IF(A2648="",0,IF(YEAR(A2648)&lt;&gt;Properties!$C$5,0,N(D2648)*IFERROR(INDEX(Lists!$C$1:$C$7,MATCH(C2648,Lists!$A$1:$A$7,0)),0)))</f>
      </c>
      <c r="J2648" s="22">
        <f>IF(A2648="",0,IF(YEAR(A2648)&lt;&gt;Properties!$C$5,0,N(D2648)*IFERROR(INDEX(Lists!$D$1:$D$7,MATCH(C2648,Lists!$A$1:$A$7,0)),0)))</f>
      </c>
    </row>
    <row r="2649" spans="1:10" x14ac:dyDescent="0.25">
      <c r="A2649" s="11"/>
      <c r="B2649" s="19"/>
      <c r="C2649" s="19"/>
      <c r="D2649" s="23"/>
      <c r="E2649" s="19"/>
      <c r="F2649" s="13">
        <f>IF(B2649="","",IFERROR(INDEX(Leases!$B$2:$B$101,MATCH(B2649,Leases!$A$2:$A$101,0)),""))</f>
      </c>
      <c r="G2649" s="16">
        <f>IF(A2649="","",MONTH(A2649))</f>
      </c>
      <c r="H2649" s="22">
        <f>IF(A2649="",0,IF(YEAR(A2649)&lt;&gt;Properties!$C$5,0,N(D2649)*IFERROR(INDEX(Lists!$B$1:$B$7,MATCH(C2649,Lists!$A$1:$A$7,0)),0)))</f>
      </c>
      <c r="I2649" s="22">
        <f>IF(A2649="",0,IF(YEAR(A2649)&lt;&gt;Properties!$C$5,0,N(D2649)*IFERROR(INDEX(Lists!$C$1:$C$7,MATCH(C2649,Lists!$A$1:$A$7,0)),0)))</f>
      </c>
      <c r="J2649" s="22">
        <f>IF(A2649="",0,IF(YEAR(A2649)&lt;&gt;Properties!$C$5,0,N(D2649)*IFERROR(INDEX(Lists!$D$1:$D$7,MATCH(C2649,Lists!$A$1:$A$7,0)),0)))</f>
      </c>
    </row>
    <row r="2650" spans="1:10" x14ac:dyDescent="0.25">
      <c r="A2650" s="11"/>
      <c r="B2650" s="19"/>
      <c r="C2650" s="19"/>
      <c r="D2650" s="23"/>
      <c r="E2650" s="19"/>
      <c r="F2650" s="13">
        <f>IF(B2650="","",IFERROR(INDEX(Leases!$B$2:$B$101,MATCH(B2650,Leases!$A$2:$A$101,0)),""))</f>
      </c>
      <c r="G2650" s="16">
        <f>IF(A2650="","",MONTH(A2650))</f>
      </c>
      <c r="H2650" s="22">
        <f>IF(A2650="",0,IF(YEAR(A2650)&lt;&gt;Properties!$C$5,0,N(D2650)*IFERROR(INDEX(Lists!$B$1:$B$7,MATCH(C2650,Lists!$A$1:$A$7,0)),0)))</f>
      </c>
      <c r="I2650" s="22">
        <f>IF(A2650="",0,IF(YEAR(A2650)&lt;&gt;Properties!$C$5,0,N(D2650)*IFERROR(INDEX(Lists!$C$1:$C$7,MATCH(C2650,Lists!$A$1:$A$7,0)),0)))</f>
      </c>
      <c r="J2650" s="22">
        <f>IF(A2650="",0,IF(YEAR(A2650)&lt;&gt;Properties!$C$5,0,N(D2650)*IFERROR(INDEX(Lists!$D$1:$D$7,MATCH(C2650,Lists!$A$1:$A$7,0)),0)))</f>
      </c>
    </row>
    <row r="2651" spans="1:10" x14ac:dyDescent="0.25">
      <c r="A2651" s="11"/>
      <c r="B2651" s="19"/>
      <c r="C2651" s="19"/>
      <c r="D2651" s="23"/>
      <c r="E2651" s="19"/>
      <c r="F2651" s="13">
        <f>IF(B2651="","",IFERROR(INDEX(Leases!$B$2:$B$101,MATCH(B2651,Leases!$A$2:$A$101,0)),""))</f>
      </c>
      <c r="G2651" s="16">
        <f>IF(A2651="","",MONTH(A2651))</f>
      </c>
      <c r="H2651" s="22">
        <f>IF(A2651="",0,IF(YEAR(A2651)&lt;&gt;Properties!$C$5,0,N(D2651)*IFERROR(INDEX(Lists!$B$1:$B$7,MATCH(C2651,Lists!$A$1:$A$7,0)),0)))</f>
      </c>
      <c r="I2651" s="22">
        <f>IF(A2651="",0,IF(YEAR(A2651)&lt;&gt;Properties!$C$5,0,N(D2651)*IFERROR(INDEX(Lists!$C$1:$C$7,MATCH(C2651,Lists!$A$1:$A$7,0)),0)))</f>
      </c>
      <c r="J2651" s="22">
        <f>IF(A2651="",0,IF(YEAR(A2651)&lt;&gt;Properties!$C$5,0,N(D2651)*IFERROR(INDEX(Lists!$D$1:$D$7,MATCH(C2651,Lists!$A$1:$A$7,0)),0)))</f>
      </c>
    </row>
    <row r="2652" spans="1:10" x14ac:dyDescent="0.25">
      <c r="A2652" s="11"/>
      <c r="B2652" s="19"/>
      <c r="C2652" s="19"/>
      <c r="D2652" s="23"/>
      <c r="E2652" s="19"/>
      <c r="F2652" s="13">
        <f>IF(B2652="","",IFERROR(INDEX(Leases!$B$2:$B$101,MATCH(B2652,Leases!$A$2:$A$101,0)),""))</f>
      </c>
      <c r="G2652" s="16">
        <f>IF(A2652="","",MONTH(A2652))</f>
      </c>
      <c r="H2652" s="22">
        <f>IF(A2652="",0,IF(YEAR(A2652)&lt;&gt;Properties!$C$5,0,N(D2652)*IFERROR(INDEX(Lists!$B$1:$B$7,MATCH(C2652,Lists!$A$1:$A$7,0)),0)))</f>
      </c>
      <c r="I2652" s="22">
        <f>IF(A2652="",0,IF(YEAR(A2652)&lt;&gt;Properties!$C$5,0,N(D2652)*IFERROR(INDEX(Lists!$C$1:$C$7,MATCH(C2652,Lists!$A$1:$A$7,0)),0)))</f>
      </c>
      <c r="J2652" s="22">
        <f>IF(A2652="",0,IF(YEAR(A2652)&lt;&gt;Properties!$C$5,0,N(D2652)*IFERROR(INDEX(Lists!$D$1:$D$7,MATCH(C2652,Lists!$A$1:$A$7,0)),0)))</f>
      </c>
    </row>
    <row r="2653" spans="1:10" x14ac:dyDescent="0.25">
      <c r="A2653" s="11"/>
      <c r="B2653" s="19"/>
      <c r="C2653" s="19"/>
      <c r="D2653" s="23"/>
      <c r="E2653" s="19"/>
      <c r="F2653" s="13">
        <f>IF(B2653="","",IFERROR(INDEX(Leases!$B$2:$B$101,MATCH(B2653,Leases!$A$2:$A$101,0)),""))</f>
      </c>
      <c r="G2653" s="16">
        <f>IF(A2653="","",MONTH(A2653))</f>
      </c>
      <c r="H2653" s="22">
        <f>IF(A2653="",0,IF(YEAR(A2653)&lt;&gt;Properties!$C$5,0,N(D2653)*IFERROR(INDEX(Lists!$B$1:$B$7,MATCH(C2653,Lists!$A$1:$A$7,0)),0)))</f>
      </c>
      <c r="I2653" s="22">
        <f>IF(A2653="",0,IF(YEAR(A2653)&lt;&gt;Properties!$C$5,0,N(D2653)*IFERROR(INDEX(Lists!$C$1:$C$7,MATCH(C2653,Lists!$A$1:$A$7,0)),0)))</f>
      </c>
      <c r="J2653" s="22">
        <f>IF(A2653="",0,IF(YEAR(A2653)&lt;&gt;Properties!$C$5,0,N(D2653)*IFERROR(INDEX(Lists!$D$1:$D$7,MATCH(C2653,Lists!$A$1:$A$7,0)),0)))</f>
      </c>
    </row>
    <row r="2654" spans="1:10" x14ac:dyDescent="0.25">
      <c r="A2654" s="11"/>
      <c r="B2654" s="19"/>
      <c r="C2654" s="19"/>
      <c r="D2654" s="23"/>
      <c r="E2654" s="19"/>
      <c r="F2654" s="13">
        <f>IF(B2654="","",IFERROR(INDEX(Leases!$B$2:$B$101,MATCH(B2654,Leases!$A$2:$A$101,0)),""))</f>
      </c>
      <c r="G2654" s="16">
        <f>IF(A2654="","",MONTH(A2654))</f>
      </c>
      <c r="H2654" s="22">
        <f>IF(A2654="",0,IF(YEAR(A2654)&lt;&gt;Properties!$C$5,0,N(D2654)*IFERROR(INDEX(Lists!$B$1:$B$7,MATCH(C2654,Lists!$A$1:$A$7,0)),0)))</f>
      </c>
      <c r="I2654" s="22">
        <f>IF(A2654="",0,IF(YEAR(A2654)&lt;&gt;Properties!$C$5,0,N(D2654)*IFERROR(INDEX(Lists!$C$1:$C$7,MATCH(C2654,Lists!$A$1:$A$7,0)),0)))</f>
      </c>
      <c r="J2654" s="22">
        <f>IF(A2654="",0,IF(YEAR(A2654)&lt;&gt;Properties!$C$5,0,N(D2654)*IFERROR(INDEX(Lists!$D$1:$D$7,MATCH(C2654,Lists!$A$1:$A$7,0)),0)))</f>
      </c>
    </row>
    <row r="2655" spans="1:10" x14ac:dyDescent="0.25">
      <c r="A2655" s="11"/>
      <c r="B2655" s="19"/>
      <c r="C2655" s="19"/>
      <c r="D2655" s="23"/>
      <c r="E2655" s="19"/>
      <c r="F2655" s="13">
        <f>IF(B2655="","",IFERROR(INDEX(Leases!$B$2:$B$101,MATCH(B2655,Leases!$A$2:$A$101,0)),""))</f>
      </c>
      <c r="G2655" s="16">
        <f>IF(A2655="","",MONTH(A2655))</f>
      </c>
      <c r="H2655" s="22">
        <f>IF(A2655="",0,IF(YEAR(A2655)&lt;&gt;Properties!$C$5,0,N(D2655)*IFERROR(INDEX(Lists!$B$1:$B$7,MATCH(C2655,Lists!$A$1:$A$7,0)),0)))</f>
      </c>
      <c r="I2655" s="22">
        <f>IF(A2655="",0,IF(YEAR(A2655)&lt;&gt;Properties!$C$5,0,N(D2655)*IFERROR(INDEX(Lists!$C$1:$C$7,MATCH(C2655,Lists!$A$1:$A$7,0)),0)))</f>
      </c>
      <c r="J2655" s="22">
        <f>IF(A2655="",0,IF(YEAR(A2655)&lt;&gt;Properties!$C$5,0,N(D2655)*IFERROR(INDEX(Lists!$D$1:$D$7,MATCH(C2655,Lists!$A$1:$A$7,0)),0)))</f>
      </c>
    </row>
    <row r="2656" spans="1:10" x14ac:dyDescent="0.25">
      <c r="A2656" s="11"/>
      <c r="B2656" s="19"/>
      <c r="C2656" s="19"/>
      <c r="D2656" s="23"/>
      <c r="E2656" s="19"/>
      <c r="F2656" s="13">
        <f>IF(B2656="","",IFERROR(INDEX(Leases!$B$2:$B$101,MATCH(B2656,Leases!$A$2:$A$101,0)),""))</f>
      </c>
      <c r="G2656" s="16">
        <f>IF(A2656="","",MONTH(A2656))</f>
      </c>
      <c r="H2656" s="22">
        <f>IF(A2656="",0,IF(YEAR(A2656)&lt;&gt;Properties!$C$5,0,N(D2656)*IFERROR(INDEX(Lists!$B$1:$B$7,MATCH(C2656,Lists!$A$1:$A$7,0)),0)))</f>
      </c>
      <c r="I2656" s="22">
        <f>IF(A2656="",0,IF(YEAR(A2656)&lt;&gt;Properties!$C$5,0,N(D2656)*IFERROR(INDEX(Lists!$C$1:$C$7,MATCH(C2656,Lists!$A$1:$A$7,0)),0)))</f>
      </c>
      <c r="J2656" s="22">
        <f>IF(A2656="",0,IF(YEAR(A2656)&lt;&gt;Properties!$C$5,0,N(D2656)*IFERROR(INDEX(Lists!$D$1:$D$7,MATCH(C2656,Lists!$A$1:$A$7,0)),0)))</f>
      </c>
    </row>
    <row r="2657" spans="1:10" x14ac:dyDescent="0.25">
      <c r="A2657" s="11"/>
      <c r="B2657" s="19"/>
      <c r="C2657" s="19"/>
      <c r="D2657" s="23"/>
      <c r="E2657" s="19"/>
      <c r="F2657" s="13">
        <f>IF(B2657="","",IFERROR(INDEX(Leases!$B$2:$B$101,MATCH(B2657,Leases!$A$2:$A$101,0)),""))</f>
      </c>
      <c r="G2657" s="16">
        <f>IF(A2657="","",MONTH(A2657))</f>
      </c>
      <c r="H2657" s="22">
        <f>IF(A2657="",0,IF(YEAR(A2657)&lt;&gt;Properties!$C$5,0,N(D2657)*IFERROR(INDEX(Lists!$B$1:$B$7,MATCH(C2657,Lists!$A$1:$A$7,0)),0)))</f>
      </c>
      <c r="I2657" s="22">
        <f>IF(A2657="",0,IF(YEAR(A2657)&lt;&gt;Properties!$C$5,0,N(D2657)*IFERROR(INDEX(Lists!$C$1:$C$7,MATCH(C2657,Lists!$A$1:$A$7,0)),0)))</f>
      </c>
      <c r="J2657" s="22">
        <f>IF(A2657="",0,IF(YEAR(A2657)&lt;&gt;Properties!$C$5,0,N(D2657)*IFERROR(INDEX(Lists!$D$1:$D$7,MATCH(C2657,Lists!$A$1:$A$7,0)),0)))</f>
      </c>
    </row>
    <row r="2658" spans="1:10" x14ac:dyDescent="0.25">
      <c r="A2658" s="11"/>
      <c r="B2658" s="19"/>
      <c r="C2658" s="19"/>
      <c r="D2658" s="23"/>
      <c r="E2658" s="19"/>
      <c r="F2658" s="13">
        <f>IF(B2658="","",IFERROR(INDEX(Leases!$B$2:$B$101,MATCH(B2658,Leases!$A$2:$A$101,0)),""))</f>
      </c>
      <c r="G2658" s="16">
        <f>IF(A2658="","",MONTH(A2658))</f>
      </c>
      <c r="H2658" s="22">
        <f>IF(A2658="",0,IF(YEAR(A2658)&lt;&gt;Properties!$C$5,0,N(D2658)*IFERROR(INDEX(Lists!$B$1:$B$7,MATCH(C2658,Lists!$A$1:$A$7,0)),0)))</f>
      </c>
      <c r="I2658" s="22">
        <f>IF(A2658="",0,IF(YEAR(A2658)&lt;&gt;Properties!$C$5,0,N(D2658)*IFERROR(INDEX(Lists!$C$1:$C$7,MATCH(C2658,Lists!$A$1:$A$7,0)),0)))</f>
      </c>
      <c r="J2658" s="22">
        <f>IF(A2658="",0,IF(YEAR(A2658)&lt;&gt;Properties!$C$5,0,N(D2658)*IFERROR(INDEX(Lists!$D$1:$D$7,MATCH(C2658,Lists!$A$1:$A$7,0)),0)))</f>
      </c>
    </row>
    <row r="2659" spans="1:10" x14ac:dyDescent="0.25">
      <c r="A2659" s="11"/>
      <c r="B2659" s="19"/>
      <c r="C2659" s="19"/>
      <c r="D2659" s="23"/>
      <c r="E2659" s="19"/>
      <c r="F2659" s="13">
        <f>IF(B2659="","",IFERROR(INDEX(Leases!$B$2:$B$101,MATCH(B2659,Leases!$A$2:$A$101,0)),""))</f>
      </c>
      <c r="G2659" s="16">
        <f>IF(A2659="","",MONTH(A2659))</f>
      </c>
      <c r="H2659" s="22">
        <f>IF(A2659="",0,IF(YEAR(A2659)&lt;&gt;Properties!$C$5,0,N(D2659)*IFERROR(INDEX(Lists!$B$1:$B$7,MATCH(C2659,Lists!$A$1:$A$7,0)),0)))</f>
      </c>
      <c r="I2659" s="22">
        <f>IF(A2659="",0,IF(YEAR(A2659)&lt;&gt;Properties!$C$5,0,N(D2659)*IFERROR(INDEX(Lists!$C$1:$C$7,MATCH(C2659,Lists!$A$1:$A$7,0)),0)))</f>
      </c>
      <c r="J2659" s="22">
        <f>IF(A2659="",0,IF(YEAR(A2659)&lt;&gt;Properties!$C$5,0,N(D2659)*IFERROR(INDEX(Lists!$D$1:$D$7,MATCH(C2659,Lists!$A$1:$A$7,0)),0)))</f>
      </c>
    </row>
    <row r="2660" spans="1:10" x14ac:dyDescent="0.25">
      <c r="A2660" s="11"/>
      <c r="B2660" s="19"/>
      <c r="C2660" s="19"/>
      <c r="D2660" s="23"/>
      <c r="E2660" s="19"/>
      <c r="F2660" s="13">
        <f>IF(B2660="","",IFERROR(INDEX(Leases!$B$2:$B$101,MATCH(B2660,Leases!$A$2:$A$101,0)),""))</f>
      </c>
      <c r="G2660" s="16">
        <f>IF(A2660="","",MONTH(A2660))</f>
      </c>
      <c r="H2660" s="22">
        <f>IF(A2660="",0,IF(YEAR(A2660)&lt;&gt;Properties!$C$5,0,N(D2660)*IFERROR(INDEX(Lists!$B$1:$B$7,MATCH(C2660,Lists!$A$1:$A$7,0)),0)))</f>
      </c>
      <c r="I2660" s="22">
        <f>IF(A2660="",0,IF(YEAR(A2660)&lt;&gt;Properties!$C$5,0,N(D2660)*IFERROR(INDEX(Lists!$C$1:$C$7,MATCH(C2660,Lists!$A$1:$A$7,0)),0)))</f>
      </c>
      <c r="J2660" s="22">
        <f>IF(A2660="",0,IF(YEAR(A2660)&lt;&gt;Properties!$C$5,0,N(D2660)*IFERROR(INDEX(Lists!$D$1:$D$7,MATCH(C2660,Lists!$A$1:$A$7,0)),0)))</f>
      </c>
    </row>
    <row r="2661" spans="1:10" x14ac:dyDescent="0.25">
      <c r="A2661" s="11"/>
      <c r="B2661" s="19"/>
      <c r="C2661" s="19"/>
      <c r="D2661" s="23"/>
      <c r="E2661" s="19"/>
      <c r="F2661" s="13">
        <f>IF(B2661="","",IFERROR(INDEX(Leases!$B$2:$B$101,MATCH(B2661,Leases!$A$2:$A$101,0)),""))</f>
      </c>
      <c r="G2661" s="16">
        <f>IF(A2661="","",MONTH(A2661))</f>
      </c>
      <c r="H2661" s="22">
        <f>IF(A2661="",0,IF(YEAR(A2661)&lt;&gt;Properties!$C$5,0,N(D2661)*IFERROR(INDEX(Lists!$B$1:$B$7,MATCH(C2661,Lists!$A$1:$A$7,0)),0)))</f>
      </c>
      <c r="I2661" s="22">
        <f>IF(A2661="",0,IF(YEAR(A2661)&lt;&gt;Properties!$C$5,0,N(D2661)*IFERROR(INDEX(Lists!$C$1:$C$7,MATCH(C2661,Lists!$A$1:$A$7,0)),0)))</f>
      </c>
      <c r="J2661" s="22">
        <f>IF(A2661="",0,IF(YEAR(A2661)&lt;&gt;Properties!$C$5,0,N(D2661)*IFERROR(INDEX(Lists!$D$1:$D$7,MATCH(C2661,Lists!$A$1:$A$7,0)),0)))</f>
      </c>
    </row>
    <row r="2662" spans="1:10" x14ac:dyDescent="0.25">
      <c r="A2662" s="11"/>
      <c r="B2662" s="19"/>
      <c r="C2662" s="19"/>
      <c r="D2662" s="23"/>
      <c r="E2662" s="19"/>
      <c r="F2662" s="13">
        <f>IF(B2662="","",IFERROR(INDEX(Leases!$B$2:$B$101,MATCH(B2662,Leases!$A$2:$A$101,0)),""))</f>
      </c>
      <c r="G2662" s="16">
        <f>IF(A2662="","",MONTH(A2662))</f>
      </c>
      <c r="H2662" s="22">
        <f>IF(A2662="",0,IF(YEAR(A2662)&lt;&gt;Properties!$C$5,0,N(D2662)*IFERROR(INDEX(Lists!$B$1:$B$7,MATCH(C2662,Lists!$A$1:$A$7,0)),0)))</f>
      </c>
      <c r="I2662" s="22">
        <f>IF(A2662="",0,IF(YEAR(A2662)&lt;&gt;Properties!$C$5,0,N(D2662)*IFERROR(INDEX(Lists!$C$1:$C$7,MATCH(C2662,Lists!$A$1:$A$7,0)),0)))</f>
      </c>
      <c r="J2662" s="22">
        <f>IF(A2662="",0,IF(YEAR(A2662)&lt;&gt;Properties!$C$5,0,N(D2662)*IFERROR(INDEX(Lists!$D$1:$D$7,MATCH(C2662,Lists!$A$1:$A$7,0)),0)))</f>
      </c>
    </row>
    <row r="2663" spans="1:10" x14ac:dyDescent="0.25">
      <c r="A2663" s="11"/>
      <c r="B2663" s="19"/>
      <c r="C2663" s="19"/>
      <c r="D2663" s="23"/>
      <c r="E2663" s="19"/>
      <c r="F2663" s="13">
        <f>IF(B2663="","",IFERROR(INDEX(Leases!$B$2:$B$101,MATCH(B2663,Leases!$A$2:$A$101,0)),""))</f>
      </c>
      <c r="G2663" s="16">
        <f>IF(A2663="","",MONTH(A2663))</f>
      </c>
      <c r="H2663" s="22">
        <f>IF(A2663="",0,IF(YEAR(A2663)&lt;&gt;Properties!$C$5,0,N(D2663)*IFERROR(INDEX(Lists!$B$1:$B$7,MATCH(C2663,Lists!$A$1:$A$7,0)),0)))</f>
      </c>
      <c r="I2663" s="22">
        <f>IF(A2663="",0,IF(YEAR(A2663)&lt;&gt;Properties!$C$5,0,N(D2663)*IFERROR(INDEX(Lists!$C$1:$C$7,MATCH(C2663,Lists!$A$1:$A$7,0)),0)))</f>
      </c>
      <c r="J2663" s="22">
        <f>IF(A2663="",0,IF(YEAR(A2663)&lt;&gt;Properties!$C$5,0,N(D2663)*IFERROR(INDEX(Lists!$D$1:$D$7,MATCH(C2663,Lists!$A$1:$A$7,0)),0)))</f>
      </c>
    </row>
    <row r="2664" spans="1:10" x14ac:dyDescent="0.25">
      <c r="A2664" s="11"/>
      <c r="B2664" s="19"/>
      <c r="C2664" s="19"/>
      <c r="D2664" s="23"/>
      <c r="E2664" s="19"/>
      <c r="F2664" s="13">
        <f>IF(B2664="","",IFERROR(INDEX(Leases!$B$2:$B$101,MATCH(B2664,Leases!$A$2:$A$101,0)),""))</f>
      </c>
      <c r="G2664" s="16">
        <f>IF(A2664="","",MONTH(A2664))</f>
      </c>
      <c r="H2664" s="22">
        <f>IF(A2664="",0,IF(YEAR(A2664)&lt;&gt;Properties!$C$5,0,N(D2664)*IFERROR(INDEX(Lists!$B$1:$B$7,MATCH(C2664,Lists!$A$1:$A$7,0)),0)))</f>
      </c>
      <c r="I2664" s="22">
        <f>IF(A2664="",0,IF(YEAR(A2664)&lt;&gt;Properties!$C$5,0,N(D2664)*IFERROR(INDEX(Lists!$C$1:$C$7,MATCH(C2664,Lists!$A$1:$A$7,0)),0)))</f>
      </c>
      <c r="J2664" s="22">
        <f>IF(A2664="",0,IF(YEAR(A2664)&lt;&gt;Properties!$C$5,0,N(D2664)*IFERROR(INDEX(Lists!$D$1:$D$7,MATCH(C2664,Lists!$A$1:$A$7,0)),0)))</f>
      </c>
    </row>
    <row r="2665" spans="1:10" x14ac:dyDescent="0.25">
      <c r="A2665" s="11"/>
      <c r="B2665" s="19"/>
      <c r="C2665" s="19"/>
      <c r="D2665" s="23"/>
      <c r="E2665" s="19"/>
      <c r="F2665" s="13">
        <f>IF(B2665="","",IFERROR(INDEX(Leases!$B$2:$B$101,MATCH(B2665,Leases!$A$2:$A$101,0)),""))</f>
      </c>
      <c r="G2665" s="16">
        <f>IF(A2665="","",MONTH(A2665))</f>
      </c>
      <c r="H2665" s="22">
        <f>IF(A2665="",0,IF(YEAR(A2665)&lt;&gt;Properties!$C$5,0,N(D2665)*IFERROR(INDEX(Lists!$B$1:$B$7,MATCH(C2665,Lists!$A$1:$A$7,0)),0)))</f>
      </c>
      <c r="I2665" s="22">
        <f>IF(A2665="",0,IF(YEAR(A2665)&lt;&gt;Properties!$C$5,0,N(D2665)*IFERROR(INDEX(Lists!$C$1:$C$7,MATCH(C2665,Lists!$A$1:$A$7,0)),0)))</f>
      </c>
      <c r="J2665" s="22">
        <f>IF(A2665="",0,IF(YEAR(A2665)&lt;&gt;Properties!$C$5,0,N(D2665)*IFERROR(INDEX(Lists!$D$1:$D$7,MATCH(C2665,Lists!$A$1:$A$7,0)),0)))</f>
      </c>
    </row>
    <row r="2666" spans="1:10" x14ac:dyDescent="0.25">
      <c r="A2666" s="11"/>
      <c r="B2666" s="19"/>
      <c r="C2666" s="19"/>
      <c r="D2666" s="23"/>
      <c r="E2666" s="19"/>
      <c r="F2666" s="13">
        <f>IF(B2666="","",IFERROR(INDEX(Leases!$B$2:$B$101,MATCH(B2666,Leases!$A$2:$A$101,0)),""))</f>
      </c>
      <c r="G2666" s="16">
        <f>IF(A2666="","",MONTH(A2666))</f>
      </c>
      <c r="H2666" s="22">
        <f>IF(A2666="",0,IF(YEAR(A2666)&lt;&gt;Properties!$C$5,0,N(D2666)*IFERROR(INDEX(Lists!$B$1:$B$7,MATCH(C2666,Lists!$A$1:$A$7,0)),0)))</f>
      </c>
      <c r="I2666" s="22">
        <f>IF(A2666="",0,IF(YEAR(A2666)&lt;&gt;Properties!$C$5,0,N(D2666)*IFERROR(INDEX(Lists!$C$1:$C$7,MATCH(C2666,Lists!$A$1:$A$7,0)),0)))</f>
      </c>
      <c r="J2666" s="22">
        <f>IF(A2666="",0,IF(YEAR(A2666)&lt;&gt;Properties!$C$5,0,N(D2666)*IFERROR(INDEX(Lists!$D$1:$D$7,MATCH(C2666,Lists!$A$1:$A$7,0)),0)))</f>
      </c>
    </row>
    <row r="2667" spans="1:10" x14ac:dyDescent="0.25">
      <c r="A2667" s="11"/>
      <c r="B2667" s="19"/>
      <c r="C2667" s="19"/>
      <c r="D2667" s="23"/>
      <c r="E2667" s="19"/>
      <c r="F2667" s="13">
        <f>IF(B2667="","",IFERROR(INDEX(Leases!$B$2:$B$101,MATCH(B2667,Leases!$A$2:$A$101,0)),""))</f>
      </c>
      <c r="G2667" s="16">
        <f>IF(A2667="","",MONTH(A2667))</f>
      </c>
      <c r="H2667" s="22">
        <f>IF(A2667="",0,IF(YEAR(A2667)&lt;&gt;Properties!$C$5,0,N(D2667)*IFERROR(INDEX(Lists!$B$1:$B$7,MATCH(C2667,Lists!$A$1:$A$7,0)),0)))</f>
      </c>
      <c r="I2667" s="22">
        <f>IF(A2667="",0,IF(YEAR(A2667)&lt;&gt;Properties!$C$5,0,N(D2667)*IFERROR(INDEX(Lists!$C$1:$C$7,MATCH(C2667,Lists!$A$1:$A$7,0)),0)))</f>
      </c>
      <c r="J2667" s="22">
        <f>IF(A2667="",0,IF(YEAR(A2667)&lt;&gt;Properties!$C$5,0,N(D2667)*IFERROR(INDEX(Lists!$D$1:$D$7,MATCH(C2667,Lists!$A$1:$A$7,0)),0)))</f>
      </c>
    </row>
    <row r="2668" spans="1:10" x14ac:dyDescent="0.25">
      <c r="A2668" s="11"/>
      <c r="B2668" s="19"/>
      <c r="C2668" s="19"/>
      <c r="D2668" s="23"/>
      <c r="E2668" s="19"/>
      <c r="F2668" s="13">
        <f>IF(B2668="","",IFERROR(INDEX(Leases!$B$2:$B$101,MATCH(B2668,Leases!$A$2:$A$101,0)),""))</f>
      </c>
      <c r="G2668" s="16">
        <f>IF(A2668="","",MONTH(A2668))</f>
      </c>
      <c r="H2668" s="22">
        <f>IF(A2668="",0,IF(YEAR(A2668)&lt;&gt;Properties!$C$5,0,N(D2668)*IFERROR(INDEX(Lists!$B$1:$B$7,MATCH(C2668,Lists!$A$1:$A$7,0)),0)))</f>
      </c>
      <c r="I2668" s="22">
        <f>IF(A2668="",0,IF(YEAR(A2668)&lt;&gt;Properties!$C$5,0,N(D2668)*IFERROR(INDEX(Lists!$C$1:$C$7,MATCH(C2668,Lists!$A$1:$A$7,0)),0)))</f>
      </c>
      <c r="J2668" s="22">
        <f>IF(A2668="",0,IF(YEAR(A2668)&lt;&gt;Properties!$C$5,0,N(D2668)*IFERROR(INDEX(Lists!$D$1:$D$7,MATCH(C2668,Lists!$A$1:$A$7,0)),0)))</f>
      </c>
    </row>
    <row r="2669" spans="1:10" x14ac:dyDescent="0.25">
      <c r="A2669" s="11"/>
      <c r="B2669" s="19"/>
      <c r="C2669" s="19"/>
      <c r="D2669" s="23"/>
      <c r="E2669" s="19"/>
      <c r="F2669" s="13">
        <f>IF(B2669="","",IFERROR(INDEX(Leases!$B$2:$B$101,MATCH(B2669,Leases!$A$2:$A$101,0)),""))</f>
      </c>
      <c r="G2669" s="16">
        <f>IF(A2669="","",MONTH(A2669))</f>
      </c>
      <c r="H2669" s="22">
        <f>IF(A2669="",0,IF(YEAR(A2669)&lt;&gt;Properties!$C$5,0,N(D2669)*IFERROR(INDEX(Lists!$B$1:$B$7,MATCH(C2669,Lists!$A$1:$A$7,0)),0)))</f>
      </c>
      <c r="I2669" s="22">
        <f>IF(A2669="",0,IF(YEAR(A2669)&lt;&gt;Properties!$C$5,0,N(D2669)*IFERROR(INDEX(Lists!$C$1:$C$7,MATCH(C2669,Lists!$A$1:$A$7,0)),0)))</f>
      </c>
      <c r="J2669" s="22">
        <f>IF(A2669="",0,IF(YEAR(A2669)&lt;&gt;Properties!$C$5,0,N(D2669)*IFERROR(INDEX(Lists!$D$1:$D$7,MATCH(C2669,Lists!$A$1:$A$7,0)),0)))</f>
      </c>
    </row>
    <row r="2670" spans="1:10" x14ac:dyDescent="0.25">
      <c r="A2670" s="11"/>
      <c r="B2670" s="19"/>
      <c r="C2670" s="19"/>
      <c r="D2670" s="23"/>
      <c r="E2670" s="19"/>
      <c r="F2670" s="13">
        <f>IF(B2670="","",IFERROR(INDEX(Leases!$B$2:$B$101,MATCH(B2670,Leases!$A$2:$A$101,0)),""))</f>
      </c>
      <c r="G2670" s="16">
        <f>IF(A2670="","",MONTH(A2670))</f>
      </c>
      <c r="H2670" s="22">
        <f>IF(A2670="",0,IF(YEAR(A2670)&lt;&gt;Properties!$C$5,0,N(D2670)*IFERROR(INDEX(Lists!$B$1:$B$7,MATCH(C2670,Lists!$A$1:$A$7,0)),0)))</f>
      </c>
      <c r="I2670" s="22">
        <f>IF(A2670="",0,IF(YEAR(A2670)&lt;&gt;Properties!$C$5,0,N(D2670)*IFERROR(INDEX(Lists!$C$1:$C$7,MATCH(C2670,Lists!$A$1:$A$7,0)),0)))</f>
      </c>
      <c r="J2670" s="22">
        <f>IF(A2670="",0,IF(YEAR(A2670)&lt;&gt;Properties!$C$5,0,N(D2670)*IFERROR(INDEX(Lists!$D$1:$D$7,MATCH(C2670,Lists!$A$1:$A$7,0)),0)))</f>
      </c>
    </row>
    <row r="2671" spans="1:10" x14ac:dyDescent="0.25">
      <c r="A2671" s="11"/>
      <c r="B2671" s="19"/>
      <c r="C2671" s="19"/>
      <c r="D2671" s="23"/>
      <c r="E2671" s="19"/>
      <c r="F2671" s="13">
        <f>IF(B2671="","",IFERROR(INDEX(Leases!$B$2:$B$101,MATCH(B2671,Leases!$A$2:$A$101,0)),""))</f>
      </c>
      <c r="G2671" s="16">
        <f>IF(A2671="","",MONTH(A2671))</f>
      </c>
      <c r="H2671" s="22">
        <f>IF(A2671="",0,IF(YEAR(A2671)&lt;&gt;Properties!$C$5,0,N(D2671)*IFERROR(INDEX(Lists!$B$1:$B$7,MATCH(C2671,Lists!$A$1:$A$7,0)),0)))</f>
      </c>
      <c r="I2671" s="22">
        <f>IF(A2671="",0,IF(YEAR(A2671)&lt;&gt;Properties!$C$5,0,N(D2671)*IFERROR(INDEX(Lists!$C$1:$C$7,MATCH(C2671,Lists!$A$1:$A$7,0)),0)))</f>
      </c>
      <c r="J2671" s="22">
        <f>IF(A2671="",0,IF(YEAR(A2671)&lt;&gt;Properties!$C$5,0,N(D2671)*IFERROR(INDEX(Lists!$D$1:$D$7,MATCH(C2671,Lists!$A$1:$A$7,0)),0)))</f>
      </c>
    </row>
    <row r="2672" spans="1:10" x14ac:dyDescent="0.25">
      <c r="A2672" s="11"/>
      <c r="B2672" s="19"/>
      <c r="C2672" s="19"/>
      <c r="D2672" s="23"/>
      <c r="E2672" s="19"/>
      <c r="F2672" s="13">
        <f>IF(B2672="","",IFERROR(INDEX(Leases!$B$2:$B$101,MATCH(B2672,Leases!$A$2:$A$101,0)),""))</f>
      </c>
      <c r="G2672" s="16">
        <f>IF(A2672="","",MONTH(A2672))</f>
      </c>
      <c r="H2672" s="22">
        <f>IF(A2672="",0,IF(YEAR(A2672)&lt;&gt;Properties!$C$5,0,N(D2672)*IFERROR(INDEX(Lists!$B$1:$B$7,MATCH(C2672,Lists!$A$1:$A$7,0)),0)))</f>
      </c>
      <c r="I2672" s="22">
        <f>IF(A2672="",0,IF(YEAR(A2672)&lt;&gt;Properties!$C$5,0,N(D2672)*IFERROR(INDEX(Lists!$C$1:$C$7,MATCH(C2672,Lists!$A$1:$A$7,0)),0)))</f>
      </c>
      <c r="J2672" s="22">
        <f>IF(A2672="",0,IF(YEAR(A2672)&lt;&gt;Properties!$C$5,0,N(D2672)*IFERROR(INDEX(Lists!$D$1:$D$7,MATCH(C2672,Lists!$A$1:$A$7,0)),0)))</f>
      </c>
    </row>
    <row r="2673" spans="1:10" x14ac:dyDescent="0.25">
      <c r="A2673" s="11"/>
      <c r="B2673" s="19"/>
      <c r="C2673" s="19"/>
      <c r="D2673" s="23"/>
      <c r="E2673" s="19"/>
      <c r="F2673" s="13">
        <f>IF(B2673="","",IFERROR(INDEX(Leases!$B$2:$B$101,MATCH(B2673,Leases!$A$2:$A$101,0)),""))</f>
      </c>
      <c r="G2673" s="16">
        <f>IF(A2673="","",MONTH(A2673))</f>
      </c>
      <c r="H2673" s="22">
        <f>IF(A2673="",0,IF(YEAR(A2673)&lt;&gt;Properties!$C$5,0,N(D2673)*IFERROR(INDEX(Lists!$B$1:$B$7,MATCH(C2673,Lists!$A$1:$A$7,0)),0)))</f>
      </c>
      <c r="I2673" s="22">
        <f>IF(A2673="",0,IF(YEAR(A2673)&lt;&gt;Properties!$C$5,0,N(D2673)*IFERROR(INDEX(Lists!$C$1:$C$7,MATCH(C2673,Lists!$A$1:$A$7,0)),0)))</f>
      </c>
      <c r="J2673" s="22">
        <f>IF(A2673="",0,IF(YEAR(A2673)&lt;&gt;Properties!$C$5,0,N(D2673)*IFERROR(INDEX(Lists!$D$1:$D$7,MATCH(C2673,Lists!$A$1:$A$7,0)),0)))</f>
      </c>
    </row>
    <row r="2674" spans="1:10" x14ac:dyDescent="0.25">
      <c r="A2674" s="11"/>
      <c r="B2674" s="19"/>
      <c r="C2674" s="19"/>
      <c r="D2674" s="23"/>
      <c r="E2674" s="19"/>
      <c r="F2674" s="13">
        <f>IF(B2674="","",IFERROR(INDEX(Leases!$B$2:$B$101,MATCH(B2674,Leases!$A$2:$A$101,0)),""))</f>
      </c>
      <c r="G2674" s="16">
        <f>IF(A2674="","",MONTH(A2674))</f>
      </c>
      <c r="H2674" s="22">
        <f>IF(A2674="",0,IF(YEAR(A2674)&lt;&gt;Properties!$C$5,0,N(D2674)*IFERROR(INDEX(Lists!$B$1:$B$7,MATCH(C2674,Lists!$A$1:$A$7,0)),0)))</f>
      </c>
      <c r="I2674" s="22">
        <f>IF(A2674="",0,IF(YEAR(A2674)&lt;&gt;Properties!$C$5,0,N(D2674)*IFERROR(INDEX(Lists!$C$1:$C$7,MATCH(C2674,Lists!$A$1:$A$7,0)),0)))</f>
      </c>
      <c r="J2674" s="22">
        <f>IF(A2674="",0,IF(YEAR(A2674)&lt;&gt;Properties!$C$5,0,N(D2674)*IFERROR(INDEX(Lists!$D$1:$D$7,MATCH(C2674,Lists!$A$1:$A$7,0)),0)))</f>
      </c>
    </row>
    <row r="2675" spans="1:10" x14ac:dyDescent="0.25">
      <c r="A2675" s="11"/>
      <c r="B2675" s="19"/>
      <c r="C2675" s="19"/>
      <c r="D2675" s="23"/>
      <c r="E2675" s="19"/>
      <c r="F2675" s="13">
        <f>IF(B2675="","",IFERROR(INDEX(Leases!$B$2:$B$101,MATCH(B2675,Leases!$A$2:$A$101,0)),""))</f>
      </c>
      <c r="G2675" s="16">
        <f>IF(A2675="","",MONTH(A2675))</f>
      </c>
      <c r="H2675" s="22">
        <f>IF(A2675="",0,IF(YEAR(A2675)&lt;&gt;Properties!$C$5,0,N(D2675)*IFERROR(INDEX(Lists!$B$1:$B$7,MATCH(C2675,Lists!$A$1:$A$7,0)),0)))</f>
      </c>
      <c r="I2675" s="22">
        <f>IF(A2675="",0,IF(YEAR(A2675)&lt;&gt;Properties!$C$5,0,N(D2675)*IFERROR(INDEX(Lists!$C$1:$C$7,MATCH(C2675,Lists!$A$1:$A$7,0)),0)))</f>
      </c>
      <c r="J2675" s="22">
        <f>IF(A2675="",0,IF(YEAR(A2675)&lt;&gt;Properties!$C$5,0,N(D2675)*IFERROR(INDEX(Lists!$D$1:$D$7,MATCH(C2675,Lists!$A$1:$A$7,0)),0)))</f>
      </c>
    </row>
    <row r="2676" spans="1:10" x14ac:dyDescent="0.25">
      <c r="A2676" s="11"/>
      <c r="B2676" s="19"/>
      <c r="C2676" s="19"/>
      <c r="D2676" s="23"/>
      <c r="E2676" s="19"/>
      <c r="F2676" s="13">
        <f>IF(B2676="","",IFERROR(INDEX(Leases!$B$2:$B$101,MATCH(B2676,Leases!$A$2:$A$101,0)),""))</f>
      </c>
      <c r="G2676" s="16">
        <f>IF(A2676="","",MONTH(A2676))</f>
      </c>
      <c r="H2676" s="22">
        <f>IF(A2676="",0,IF(YEAR(A2676)&lt;&gt;Properties!$C$5,0,N(D2676)*IFERROR(INDEX(Lists!$B$1:$B$7,MATCH(C2676,Lists!$A$1:$A$7,0)),0)))</f>
      </c>
      <c r="I2676" s="22">
        <f>IF(A2676="",0,IF(YEAR(A2676)&lt;&gt;Properties!$C$5,0,N(D2676)*IFERROR(INDEX(Lists!$C$1:$C$7,MATCH(C2676,Lists!$A$1:$A$7,0)),0)))</f>
      </c>
      <c r="J2676" s="22">
        <f>IF(A2676="",0,IF(YEAR(A2676)&lt;&gt;Properties!$C$5,0,N(D2676)*IFERROR(INDEX(Lists!$D$1:$D$7,MATCH(C2676,Lists!$A$1:$A$7,0)),0)))</f>
      </c>
    </row>
    <row r="2677" spans="1:10" x14ac:dyDescent="0.25">
      <c r="A2677" s="11"/>
      <c r="B2677" s="19"/>
      <c r="C2677" s="19"/>
      <c r="D2677" s="23"/>
      <c r="E2677" s="19"/>
      <c r="F2677" s="13">
        <f>IF(B2677="","",IFERROR(INDEX(Leases!$B$2:$B$101,MATCH(B2677,Leases!$A$2:$A$101,0)),""))</f>
      </c>
      <c r="G2677" s="16">
        <f>IF(A2677="","",MONTH(A2677))</f>
      </c>
      <c r="H2677" s="22">
        <f>IF(A2677="",0,IF(YEAR(A2677)&lt;&gt;Properties!$C$5,0,N(D2677)*IFERROR(INDEX(Lists!$B$1:$B$7,MATCH(C2677,Lists!$A$1:$A$7,0)),0)))</f>
      </c>
      <c r="I2677" s="22">
        <f>IF(A2677="",0,IF(YEAR(A2677)&lt;&gt;Properties!$C$5,0,N(D2677)*IFERROR(INDEX(Lists!$C$1:$C$7,MATCH(C2677,Lists!$A$1:$A$7,0)),0)))</f>
      </c>
      <c r="J2677" s="22">
        <f>IF(A2677="",0,IF(YEAR(A2677)&lt;&gt;Properties!$C$5,0,N(D2677)*IFERROR(INDEX(Lists!$D$1:$D$7,MATCH(C2677,Lists!$A$1:$A$7,0)),0)))</f>
      </c>
    </row>
    <row r="2678" spans="1:10" x14ac:dyDescent="0.25">
      <c r="A2678" s="11"/>
      <c r="B2678" s="19"/>
      <c r="C2678" s="19"/>
      <c r="D2678" s="23"/>
      <c r="E2678" s="19"/>
      <c r="F2678" s="13">
        <f>IF(B2678="","",IFERROR(INDEX(Leases!$B$2:$B$101,MATCH(B2678,Leases!$A$2:$A$101,0)),""))</f>
      </c>
      <c r="G2678" s="16">
        <f>IF(A2678="","",MONTH(A2678))</f>
      </c>
      <c r="H2678" s="22">
        <f>IF(A2678="",0,IF(YEAR(A2678)&lt;&gt;Properties!$C$5,0,N(D2678)*IFERROR(INDEX(Lists!$B$1:$B$7,MATCH(C2678,Lists!$A$1:$A$7,0)),0)))</f>
      </c>
      <c r="I2678" s="22">
        <f>IF(A2678="",0,IF(YEAR(A2678)&lt;&gt;Properties!$C$5,0,N(D2678)*IFERROR(INDEX(Lists!$C$1:$C$7,MATCH(C2678,Lists!$A$1:$A$7,0)),0)))</f>
      </c>
      <c r="J2678" s="22">
        <f>IF(A2678="",0,IF(YEAR(A2678)&lt;&gt;Properties!$C$5,0,N(D2678)*IFERROR(INDEX(Lists!$D$1:$D$7,MATCH(C2678,Lists!$A$1:$A$7,0)),0)))</f>
      </c>
    </row>
    <row r="2679" spans="1:10" x14ac:dyDescent="0.25">
      <c r="A2679" s="11"/>
      <c r="B2679" s="19"/>
      <c r="C2679" s="19"/>
      <c r="D2679" s="23"/>
      <c r="E2679" s="19"/>
      <c r="F2679" s="13">
        <f>IF(B2679="","",IFERROR(INDEX(Leases!$B$2:$B$101,MATCH(B2679,Leases!$A$2:$A$101,0)),""))</f>
      </c>
      <c r="G2679" s="16">
        <f>IF(A2679="","",MONTH(A2679))</f>
      </c>
      <c r="H2679" s="22">
        <f>IF(A2679="",0,IF(YEAR(A2679)&lt;&gt;Properties!$C$5,0,N(D2679)*IFERROR(INDEX(Lists!$B$1:$B$7,MATCH(C2679,Lists!$A$1:$A$7,0)),0)))</f>
      </c>
      <c r="I2679" s="22">
        <f>IF(A2679="",0,IF(YEAR(A2679)&lt;&gt;Properties!$C$5,0,N(D2679)*IFERROR(INDEX(Lists!$C$1:$C$7,MATCH(C2679,Lists!$A$1:$A$7,0)),0)))</f>
      </c>
      <c r="J2679" s="22">
        <f>IF(A2679="",0,IF(YEAR(A2679)&lt;&gt;Properties!$C$5,0,N(D2679)*IFERROR(INDEX(Lists!$D$1:$D$7,MATCH(C2679,Lists!$A$1:$A$7,0)),0)))</f>
      </c>
    </row>
    <row r="2680" spans="1:10" x14ac:dyDescent="0.25">
      <c r="A2680" s="11"/>
      <c r="B2680" s="19"/>
      <c r="C2680" s="19"/>
      <c r="D2680" s="23"/>
      <c r="E2680" s="19"/>
      <c r="F2680" s="13">
        <f>IF(B2680="","",IFERROR(INDEX(Leases!$B$2:$B$101,MATCH(B2680,Leases!$A$2:$A$101,0)),""))</f>
      </c>
      <c r="G2680" s="16">
        <f>IF(A2680="","",MONTH(A2680))</f>
      </c>
      <c r="H2680" s="22">
        <f>IF(A2680="",0,IF(YEAR(A2680)&lt;&gt;Properties!$C$5,0,N(D2680)*IFERROR(INDEX(Lists!$B$1:$B$7,MATCH(C2680,Lists!$A$1:$A$7,0)),0)))</f>
      </c>
      <c r="I2680" s="22">
        <f>IF(A2680="",0,IF(YEAR(A2680)&lt;&gt;Properties!$C$5,0,N(D2680)*IFERROR(INDEX(Lists!$C$1:$C$7,MATCH(C2680,Lists!$A$1:$A$7,0)),0)))</f>
      </c>
      <c r="J2680" s="22">
        <f>IF(A2680="",0,IF(YEAR(A2680)&lt;&gt;Properties!$C$5,0,N(D2680)*IFERROR(INDEX(Lists!$D$1:$D$7,MATCH(C2680,Lists!$A$1:$A$7,0)),0)))</f>
      </c>
    </row>
    <row r="2681" spans="1:10" x14ac:dyDescent="0.25">
      <c r="A2681" s="11"/>
      <c r="B2681" s="19"/>
      <c r="C2681" s="19"/>
      <c r="D2681" s="23"/>
      <c r="E2681" s="19"/>
      <c r="F2681" s="13">
        <f>IF(B2681="","",IFERROR(INDEX(Leases!$B$2:$B$101,MATCH(B2681,Leases!$A$2:$A$101,0)),""))</f>
      </c>
      <c r="G2681" s="16">
        <f>IF(A2681="","",MONTH(A2681))</f>
      </c>
      <c r="H2681" s="22">
        <f>IF(A2681="",0,IF(YEAR(A2681)&lt;&gt;Properties!$C$5,0,N(D2681)*IFERROR(INDEX(Lists!$B$1:$B$7,MATCH(C2681,Lists!$A$1:$A$7,0)),0)))</f>
      </c>
      <c r="I2681" s="22">
        <f>IF(A2681="",0,IF(YEAR(A2681)&lt;&gt;Properties!$C$5,0,N(D2681)*IFERROR(INDEX(Lists!$C$1:$C$7,MATCH(C2681,Lists!$A$1:$A$7,0)),0)))</f>
      </c>
      <c r="J2681" s="22">
        <f>IF(A2681="",0,IF(YEAR(A2681)&lt;&gt;Properties!$C$5,0,N(D2681)*IFERROR(INDEX(Lists!$D$1:$D$7,MATCH(C2681,Lists!$A$1:$A$7,0)),0)))</f>
      </c>
    </row>
    <row r="2682" spans="1:10" x14ac:dyDescent="0.25">
      <c r="A2682" s="11"/>
      <c r="B2682" s="19"/>
      <c r="C2682" s="19"/>
      <c r="D2682" s="23"/>
      <c r="E2682" s="19"/>
      <c r="F2682" s="13">
        <f>IF(B2682="","",IFERROR(INDEX(Leases!$B$2:$B$101,MATCH(B2682,Leases!$A$2:$A$101,0)),""))</f>
      </c>
      <c r="G2682" s="16">
        <f>IF(A2682="","",MONTH(A2682))</f>
      </c>
      <c r="H2682" s="22">
        <f>IF(A2682="",0,IF(YEAR(A2682)&lt;&gt;Properties!$C$5,0,N(D2682)*IFERROR(INDEX(Lists!$B$1:$B$7,MATCH(C2682,Lists!$A$1:$A$7,0)),0)))</f>
      </c>
      <c r="I2682" s="22">
        <f>IF(A2682="",0,IF(YEAR(A2682)&lt;&gt;Properties!$C$5,0,N(D2682)*IFERROR(INDEX(Lists!$C$1:$C$7,MATCH(C2682,Lists!$A$1:$A$7,0)),0)))</f>
      </c>
      <c r="J2682" s="22">
        <f>IF(A2682="",0,IF(YEAR(A2682)&lt;&gt;Properties!$C$5,0,N(D2682)*IFERROR(INDEX(Lists!$D$1:$D$7,MATCH(C2682,Lists!$A$1:$A$7,0)),0)))</f>
      </c>
    </row>
    <row r="2683" spans="1:10" x14ac:dyDescent="0.25">
      <c r="A2683" s="11"/>
      <c r="B2683" s="19"/>
      <c r="C2683" s="19"/>
      <c r="D2683" s="23"/>
      <c r="E2683" s="19"/>
      <c r="F2683" s="13">
        <f>IF(B2683="","",IFERROR(INDEX(Leases!$B$2:$B$101,MATCH(B2683,Leases!$A$2:$A$101,0)),""))</f>
      </c>
      <c r="G2683" s="16">
        <f>IF(A2683="","",MONTH(A2683))</f>
      </c>
      <c r="H2683" s="22">
        <f>IF(A2683="",0,IF(YEAR(A2683)&lt;&gt;Properties!$C$5,0,N(D2683)*IFERROR(INDEX(Lists!$B$1:$B$7,MATCH(C2683,Lists!$A$1:$A$7,0)),0)))</f>
      </c>
      <c r="I2683" s="22">
        <f>IF(A2683="",0,IF(YEAR(A2683)&lt;&gt;Properties!$C$5,0,N(D2683)*IFERROR(INDEX(Lists!$C$1:$C$7,MATCH(C2683,Lists!$A$1:$A$7,0)),0)))</f>
      </c>
      <c r="J2683" s="22">
        <f>IF(A2683="",0,IF(YEAR(A2683)&lt;&gt;Properties!$C$5,0,N(D2683)*IFERROR(INDEX(Lists!$D$1:$D$7,MATCH(C2683,Lists!$A$1:$A$7,0)),0)))</f>
      </c>
    </row>
    <row r="2684" spans="1:10" x14ac:dyDescent="0.25">
      <c r="A2684" s="11"/>
      <c r="B2684" s="19"/>
      <c r="C2684" s="19"/>
      <c r="D2684" s="23"/>
      <c r="E2684" s="19"/>
      <c r="F2684" s="13">
        <f>IF(B2684="","",IFERROR(INDEX(Leases!$B$2:$B$101,MATCH(B2684,Leases!$A$2:$A$101,0)),""))</f>
      </c>
      <c r="G2684" s="16">
        <f>IF(A2684="","",MONTH(A2684))</f>
      </c>
      <c r="H2684" s="22">
        <f>IF(A2684="",0,IF(YEAR(A2684)&lt;&gt;Properties!$C$5,0,N(D2684)*IFERROR(INDEX(Lists!$B$1:$B$7,MATCH(C2684,Lists!$A$1:$A$7,0)),0)))</f>
      </c>
      <c r="I2684" s="22">
        <f>IF(A2684="",0,IF(YEAR(A2684)&lt;&gt;Properties!$C$5,0,N(D2684)*IFERROR(INDEX(Lists!$C$1:$C$7,MATCH(C2684,Lists!$A$1:$A$7,0)),0)))</f>
      </c>
      <c r="J2684" s="22">
        <f>IF(A2684="",0,IF(YEAR(A2684)&lt;&gt;Properties!$C$5,0,N(D2684)*IFERROR(INDEX(Lists!$D$1:$D$7,MATCH(C2684,Lists!$A$1:$A$7,0)),0)))</f>
      </c>
    </row>
    <row r="2685" spans="1:10" x14ac:dyDescent="0.25">
      <c r="A2685" s="11"/>
      <c r="B2685" s="19"/>
      <c r="C2685" s="19"/>
      <c r="D2685" s="23"/>
      <c r="E2685" s="19"/>
      <c r="F2685" s="13">
        <f>IF(B2685="","",IFERROR(INDEX(Leases!$B$2:$B$101,MATCH(B2685,Leases!$A$2:$A$101,0)),""))</f>
      </c>
      <c r="G2685" s="16">
        <f>IF(A2685="","",MONTH(A2685))</f>
      </c>
      <c r="H2685" s="22">
        <f>IF(A2685="",0,IF(YEAR(A2685)&lt;&gt;Properties!$C$5,0,N(D2685)*IFERROR(INDEX(Lists!$B$1:$B$7,MATCH(C2685,Lists!$A$1:$A$7,0)),0)))</f>
      </c>
      <c r="I2685" s="22">
        <f>IF(A2685="",0,IF(YEAR(A2685)&lt;&gt;Properties!$C$5,0,N(D2685)*IFERROR(INDEX(Lists!$C$1:$C$7,MATCH(C2685,Lists!$A$1:$A$7,0)),0)))</f>
      </c>
      <c r="J2685" s="22">
        <f>IF(A2685="",0,IF(YEAR(A2685)&lt;&gt;Properties!$C$5,0,N(D2685)*IFERROR(INDEX(Lists!$D$1:$D$7,MATCH(C2685,Lists!$A$1:$A$7,0)),0)))</f>
      </c>
    </row>
    <row r="2686" spans="1:10" x14ac:dyDescent="0.25">
      <c r="A2686" s="11"/>
      <c r="B2686" s="19"/>
      <c r="C2686" s="19"/>
      <c r="D2686" s="23"/>
      <c r="E2686" s="19"/>
      <c r="F2686" s="13">
        <f>IF(B2686="","",IFERROR(INDEX(Leases!$B$2:$B$101,MATCH(B2686,Leases!$A$2:$A$101,0)),""))</f>
      </c>
      <c r="G2686" s="16">
        <f>IF(A2686="","",MONTH(A2686))</f>
      </c>
      <c r="H2686" s="22">
        <f>IF(A2686="",0,IF(YEAR(A2686)&lt;&gt;Properties!$C$5,0,N(D2686)*IFERROR(INDEX(Lists!$B$1:$B$7,MATCH(C2686,Lists!$A$1:$A$7,0)),0)))</f>
      </c>
      <c r="I2686" s="22">
        <f>IF(A2686="",0,IF(YEAR(A2686)&lt;&gt;Properties!$C$5,0,N(D2686)*IFERROR(INDEX(Lists!$C$1:$C$7,MATCH(C2686,Lists!$A$1:$A$7,0)),0)))</f>
      </c>
      <c r="J2686" s="22">
        <f>IF(A2686="",0,IF(YEAR(A2686)&lt;&gt;Properties!$C$5,0,N(D2686)*IFERROR(INDEX(Lists!$D$1:$D$7,MATCH(C2686,Lists!$A$1:$A$7,0)),0)))</f>
      </c>
    </row>
    <row r="2687" spans="1:10" x14ac:dyDescent="0.25">
      <c r="A2687" s="11"/>
      <c r="B2687" s="19"/>
      <c r="C2687" s="19"/>
      <c r="D2687" s="23"/>
      <c r="E2687" s="19"/>
      <c r="F2687" s="13">
        <f>IF(B2687="","",IFERROR(INDEX(Leases!$B$2:$B$101,MATCH(B2687,Leases!$A$2:$A$101,0)),""))</f>
      </c>
      <c r="G2687" s="16">
        <f>IF(A2687="","",MONTH(A2687))</f>
      </c>
      <c r="H2687" s="22">
        <f>IF(A2687="",0,IF(YEAR(A2687)&lt;&gt;Properties!$C$5,0,N(D2687)*IFERROR(INDEX(Lists!$B$1:$B$7,MATCH(C2687,Lists!$A$1:$A$7,0)),0)))</f>
      </c>
      <c r="I2687" s="22">
        <f>IF(A2687="",0,IF(YEAR(A2687)&lt;&gt;Properties!$C$5,0,N(D2687)*IFERROR(INDEX(Lists!$C$1:$C$7,MATCH(C2687,Lists!$A$1:$A$7,0)),0)))</f>
      </c>
      <c r="J2687" s="22">
        <f>IF(A2687="",0,IF(YEAR(A2687)&lt;&gt;Properties!$C$5,0,N(D2687)*IFERROR(INDEX(Lists!$D$1:$D$7,MATCH(C2687,Lists!$A$1:$A$7,0)),0)))</f>
      </c>
    </row>
    <row r="2688" spans="1:10" x14ac:dyDescent="0.25">
      <c r="A2688" s="11"/>
      <c r="B2688" s="19"/>
      <c r="C2688" s="19"/>
      <c r="D2688" s="23"/>
      <c r="E2688" s="19"/>
      <c r="F2688" s="13">
        <f>IF(B2688="","",IFERROR(INDEX(Leases!$B$2:$B$101,MATCH(B2688,Leases!$A$2:$A$101,0)),""))</f>
      </c>
      <c r="G2688" s="16">
        <f>IF(A2688="","",MONTH(A2688))</f>
      </c>
      <c r="H2688" s="22">
        <f>IF(A2688="",0,IF(YEAR(A2688)&lt;&gt;Properties!$C$5,0,N(D2688)*IFERROR(INDEX(Lists!$B$1:$B$7,MATCH(C2688,Lists!$A$1:$A$7,0)),0)))</f>
      </c>
      <c r="I2688" s="22">
        <f>IF(A2688="",0,IF(YEAR(A2688)&lt;&gt;Properties!$C$5,0,N(D2688)*IFERROR(INDEX(Lists!$C$1:$C$7,MATCH(C2688,Lists!$A$1:$A$7,0)),0)))</f>
      </c>
      <c r="J2688" s="22">
        <f>IF(A2688="",0,IF(YEAR(A2688)&lt;&gt;Properties!$C$5,0,N(D2688)*IFERROR(INDEX(Lists!$D$1:$D$7,MATCH(C2688,Lists!$A$1:$A$7,0)),0)))</f>
      </c>
    </row>
    <row r="2689" spans="1:10" x14ac:dyDescent="0.25">
      <c r="A2689" s="11"/>
      <c r="B2689" s="19"/>
      <c r="C2689" s="19"/>
      <c r="D2689" s="23"/>
      <c r="E2689" s="19"/>
      <c r="F2689" s="13">
        <f>IF(B2689="","",IFERROR(INDEX(Leases!$B$2:$B$101,MATCH(B2689,Leases!$A$2:$A$101,0)),""))</f>
      </c>
      <c r="G2689" s="16">
        <f>IF(A2689="","",MONTH(A2689))</f>
      </c>
      <c r="H2689" s="22">
        <f>IF(A2689="",0,IF(YEAR(A2689)&lt;&gt;Properties!$C$5,0,N(D2689)*IFERROR(INDEX(Lists!$B$1:$B$7,MATCH(C2689,Lists!$A$1:$A$7,0)),0)))</f>
      </c>
      <c r="I2689" s="22">
        <f>IF(A2689="",0,IF(YEAR(A2689)&lt;&gt;Properties!$C$5,0,N(D2689)*IFERROR(INDEX(Lists!$C$1:$C$7,MATCH(C2689,Lists!$A$1:$A$7,0)),0)))</f>
      </c>
      <c r="J2689" s="22">
        <f>IF(A2689="",0,IF(YEAR(A2689)&lt;&gt;Properties!$C$5,0,N(D2689)*IFERROR(INDEX(Lists!$D$1:$D$7,MATCH(C2689,Lists!$A$1:$A$7,0)),0)))</f>
      </c>
    </row>
    <row r="2690" spans="1:10" x14ac:dyDescent="0.25">
      <c r="A2690" s="11"/>
      <c r="B2690" s="19"/>
      <c r="C2690" s="19"/>
      <c r="D2690" s="23"/>
      <c r="E2690" s="19"/>
      <c r="F2690" s="13">
        <f>IF(B2690="","",IFERROR(INDEX(Leases!$B$2:$B$101,MATCH(B2690,Leases!$A$2:$A$101,0)),""))</f>
      </c>
      <c r="G2690" s="16">
        <f>IF(A2690="","",MONTH(A2690))</f>
      </c>
      <c r="H2690" s="22">
        <f>IF(A2690="",0,IF(YEAR(A2690)&lt;&gt;Properties!$C$5,0,N(D2690)*IFERROR(INDEX(Lists!$B$1:$B$7,MATCH(C2690,Lists!$A$1:$A$7,0)),0)))</f>
      </c>
      <c r="I2690" s="22">
        <f>IF(A2690="",0,IF(YEAR(A2690)&lt;&gt;Properties!$C$5,0,N(D2690)*IFERROR(INDEX(Lists!$C$1:$C$7,MATCH(C2690,Lists!$A$1:$A$7,0)),0)))</f>
      </c>
      <c r="J2690" s="22">
        <f>IF(A2690="",0,IF(YEAR(A2690)&lt;&gt;Properties!$C$5,0,N(D2690)*IFERROR(INDEX(Lists!$D$1:$D$7,MATCH(C2690,Lists!$A$1:$A$7,0)),0)))</f>
      </c>
    </row>
    <row r="2691" spans="1:10" x14ac:dyDescent="0.25">
      <c r="A2691" s="11"/>
      <c r="B2691" s="19"/>
      <c r="C2691" s="19"/>
      <c r="D2691" s="23"/>
      <c r="E2691" s="19"/>
      <c r="F2691" s="13">
        <f>IF(B2691="","",IFERROR(INDEX(Leases!$B$2:$B$101,MATCH(B2691,Leases!$A$2:$A$101,0)),""))</f>
      </c>
      <c r="G2691" s="16">
        <f>IF(A2691="","",MONTH(A2691))</f>
      </c>
      <c r="H2691" s="22">
        <f>IF(A2691="",0,IF(YEAR(A2691)&lt;&gt;Properties!$C$5,0,N(D2691)*IFERROR(INDEX(Lists!$B$1:$B$7,MATCH(C2691,Lists!$A$1:$A$7,0)),0)))</f>
      </c>
      <c r="I2691" s="22">
        <f>IF(A2691="",0,IF(YEAR(A2691)&lt;&gt;Properties!$C$5,0,N(D2691)*IFERROR(INDEX(Lists!$C$1:$C$7,MATCH(C2691,Lists!$A$1:$A$7,0)),0)))</f>
      </c>
      <c r="J2691" s="22">
        <f>IF(A2691="",0,IF(YEAR(A2691)&lt;&gt;Properties!$C$5,0,N(D2691)*IFERROR(INDEX(Lists!$D$1:$D$7,MATCH(C2691,Lists!$A$1:$A$7,0)),0)))</f>
      </c>
    </row>
    <row r="2692" spans="1:10" x14ac:dyDescent="0.25">
      <c r="A2692" s="11"/>
      <c r="B2692" s="19"/>
      <c r="C2692" s="19"/>
      <c r="D2692" s="23"/>
      <c r="E2692" s="19"/>
      <c r="F2692" s="13">
        <f>IF(B2692="","",IFERROR(INDEX(Leases!$B$2:$B$101,MATCH(B2692,Leases!$A$2:$A$101,0)),""))</f>
      </c>
      <c r="G2692" s="16">
        <f>IF(A2692="","",MONTH(A2692))</f>
      </c>
      <c r="H2692" s="22">
        <f>IF(A2692="",0,IF(YEAR(A2692)&lt;&gt;Properties!$C$5,0,N(D2692)*IFERROR(INDEX(Lists!$B$1:$B$7,MATCH(C2692,Lists!$A$1:$A$7,0)),0)))</f>
      </c>
      <c r="I2692" s="22">
        <f>IF(A2692="",0,IF(YEAR(A2692)&lt;&gt;Properties!$C$5,0,N(D2692)*IFERROR(INDEX(Lists!$C$1:$C$7,MATCH(C2692,Lists!$A$1:$A$7,0)),0)))</f>
      </c>
      <c r="J2692" s="22">
        <f>IF(A2692="",0,IF(YEAR(A2692)&lt;&gt;Properties!$C$5,0,N(D2692)*IFERROR(INDEX(Lists!$D$1:$D$7,MATCH(C2692,Lists!$A$1:$A$7,0)),0)))</f>
      </c>
    </row>
    <row r="2693" spans="1:10" x14ac:dyDescent="0.25">
      <c r="A2693" s="11"/>
      <c r="B2693" s="19"/>
      <c r="C2693" s="19"/>
      <c r="D2693" s="23"/>
      <c r="E2693" s="19"/>
      <c r="F2693" s="13">
        <f>IF(B2693="","",IFERROR(INDEX(Leases!$B$2:$B$101,MATCH(B2693,Leases!$A$2:$A$101,0)),""))</f>
      </c>
      <c r="G2693" s="16">
        <f>IF(A2693="","",MONTH(A2693))</f>
      </c>
      <c r="H2693" s="22">
        <f>IF(A2693="",0,IF(YEAR(A2693)&lt;&gt;Properties!$C$5,0,N(D2693)*IFERROR(INDEX(Lists!$B$1:$B$7,MATCH(C2693,Lists!$A$1:$A$7,0)),0)))</f>
      </c>
      <c r="I2693" s="22">
        <f>IF(A2693="",0,IF(YEAR(A2693)&lt;&gt;Properties!$C$5,0,N(D2693)*IFERROR(INDEX(Lists!$C$1:$C$7,MATCH(C2693,Lists!$A$1:$A$7,0)),0)))</f>
      </c>
      <c r="J2693" s="22">
        <f>IF(A2693="",0,IF(YEAR(A2693)&lt;&gt;Properties!$C$5,0,N(D2693)*IFERROR(INDEX(Lists!$D$1:$D$7,MATCH(C2693,Lists!$A$1:$A$7,0)),0)))</f>
      </c>
    </row>
    <row r="2694" spans="1:10" x14ac:dyDescent="0.25">
      <c r="A2694" s="11"/>
      <c r="B2694" s="19"/>
      <c r="C2694" s="19"/>
      <c r="D2694" s="23"/>
      <c r="E2694" s="19"/>
      <c r="F2694" s="13">
        <f>IF(B2694="","",IFERROR(INDEX(Leases!$B$2:$B$101,MATCH(B2694,Leases!$A$2:$A$101,0)),""))</f>
      </c>
      <c r="G2694" s="16">
        <f>IF(A2694="","",MONTH(A2694))</f>
      </c>
      <c r="H2694" s="22">
        <f>IF(A2694="",0,IF(YEAR(A2694)&lt;&gt;Properties!$C$5,0,N(D2694)*IFERROR(INDEX(Lists!$B$1:$B$7,MATCH(C2694,Lists!$A$1:$A$7,0)),0)))</f>
      </c>
      <c r="I2694" s="22">
        <f>IF(A2694="",0,IF(YEAR(A2694)&lt;&gt;Properties!$C$5,0,N(D2694)*IFERROR(INDEX(Lists!$C$1:$C$7,MATCH(C2694,Lists!$A$1:$A$7,0)),0)))</f>
      </c>
      <c r="J2694" s="22">
        <f>IF(A2694="",0,IF(YEAR(A2694)&lt;&gt;Properties!$C$5,0,N(D2694)*IFERROR(INDEX(Lists!$D$1:$D$7,MATCH(C2694,Lists!$A$1:$A$7,0)),0)))</f>
      </c>
    </row>
    <row r="2695" spans="1:10" x14ac:dyDescent="0.25">
      <c r="A2695" s="11"/>
      <c r="B2695" s="19"/>
      <c r="C2695" s="19"/>
      <c r="D2695" s="23"/>
      <c r="E2695" s="19"/>
      <c r="F2695" s="13">
        <f>IF(B2695="","",IFERROR(INDEX(Leases!$B$2:$B$101,MATCH(B2695,Leases!$A$2:$A$101,0)),""))</f>
      </c>
      <c r="G2695" s="16">
        <f>IF(A2695="","",MONTH(A2695))</f>
      </c>
      <c r="H2695" s="22">
        <f>IF(A2695="",0,IF(YEAR(A2695)&lt;&gt;Properties!$C$5,0,N(D2695)*IFERROR(INDEX(Lists!$B$1:$B$7,MATCH(C2695,Lists!$A$1:$A$7,0)),0)))</f>
      </c>
      <c r="I2695" s="22">
        <f>IF(A2695="",0,IF(YEAR(A2695)&lt;&gt;Properties!$C$5,0,N(D2695)*IFERROR(INDEX(Lists!$C$1:$C$7,MATCH(C2695,Lists!$A$1:$A$7,0)),0)))</f>
      </c>
      <c r="J2695" s="22">
        <f>IF(A2695="",0,IF(YEAR(A2695)&lt;&gt;Properties!$C$5,0,N(D2695)*IFERROR(INDEX(Lists!$D$1:$D$7,MATCH(C2695,Lists!$A$1:$A$7,0)),0)))</f>
      </c>
    </row>
    <row r="2696" spans="1:10" x14ac:dyDescent="0.25">
      <c r="A2696" s="11"/>
      <c r="B2696" s="19"/>
      <c r="C2696" s="19"/>
      <c r="D2696" s="23"/>
      <c r="E2696" s="19"/>
      <c r="F2696" s="13">
        <f>IF(B2696="","",IFERROR(INDEX(Leases!$B$2:$B$101,MATCH(B2696,Leases!$A$2:$A$101,0)),""))</f>
      </c>
      <c r="G2696" s="16">
        <f>IF(A2696="","",MONTH(A2696))</f>
      </c>
      <c r="H2696" s="22">
        <f>IF(A2696="",0,IF(YEAR(A2696)&lt;&gt;Properties!$C$5,0,N(D2696)*IFERROR(INDEX(Lists!$B$1:$B$7,MATCH(C2696,Lists!$A$1:$A$7,0)),0)))</f>
      </c>
      <c r="I2696" s="22">
        <f>IF(A2696="",0,IF(YEAR(A2696)&lt;&gt;Properties!$C$5,0,N(D2696)*IFERROR(INDEX(Lists!$C$1:$C$7,MATCH(C2696,Lists!$A$1:$A$7,0)),0)))</f>
      </c>
      <c r="J2696" s="22">
        <f>IF(A2696="",0,IF(YEAR(A2696)&lt;&gt;Properties!$C$5,0,N(D2696)*IFERROR(INDEX(Lists!$D$1:$D$7,MATCH(C2696,Lists!$A$1:$A$7,0)),0)))</f>
      </c>
    </row>
    <row r="2697" spans="1:10" x14ac:dyDescent="0.25">
      <c r="A2697" s="11"/>
      <c r="B2697" s="19"/>
      <c r="C2697" s="19"/>
      <c r="D2697" s="23"/>
      <c r="E2697" s="19"/>
      <c r="F2697" s="13">
        <f>IF(B2697="","",IFERROR(INDEX(Leases!$B$2:$B$101,MATCH(B2697,Leases!$A$2:$A$101,0)),""))</f>
      </c>
      <c r="G2697" s="16">
        <f>IF(A2697="","",MONTH(A2697))</f>
      </c>
      <c r="H2697" s="22">
        <f>IF(A2697="",0,IF(YEAR(A2697)&lt;&gt;Properties!$C$5,0,N(D2697)*IFERROR(INDEX(Lists!$B$1:$B$7,MATCH(C2697,Lists!$A$1:$A$7,0)),0)))</f>
      </c>
      <c r="I2697" s="22">
        <f>IF(A2697="",0,IF(YEAR(A2697)&lt;&gt;Properties!$C$5,0,N(D2697)*IFERROR(INDEX(Lists!$C$1:$C$7,MATCH(C2697,Lists!$A$1:$A$7,0)),0)))</f>
      </c>
      <c r="J2697" s="22">
        <f>IF(A2697="",0,IF(YEAR(A2697)&lt;&gt;Properties!$C$5,0,N(D2697)*IFERROR(INDEX(Lists!$D$1:$D$7,MATCH(C2697,Lists!$A$1:$A$7,0)),0)))</f>
      </c>
    </row>
    <row r="2698" spans="1:10" x14ac:dyDescent="0.25">
      <c r="A2698" s="11"/>
      <c r="B2698" s="19"/>
      <c r="C2698" s="19"/>
      <c r="D2698" s="23"/>
      <c r="E2698" s="19"/>
      <c r="F2698" s="13">
        <f>IF(B2698="","",IFERROR(INDEX(Leases!$B$2:$B$101,MATCH(B2698,Leases!$A$2:$A$101,0)),""))</f>
      </c>
      <c r="G2698" s="16">
        <f>IF(A2698="","",MONTH(A2698))</f>
      </c>
      <c r="H2698" s="22">
        <f>IF(A2698="",0,IF(YEAR(A2698)&lt;&gt;Properties!$C$5,0,N(D2698)*IFERROR(INDEX(Lists!$B$1:$B$7,MATCH(C2698,Lists!$A$1:$A$7,0)),0)))</f>
      </c>
      <c r="I2698" s="22">
        <f>IF(A2698="",0,IF(YEAR(A2698)&lt;&gt;Properties!$C$5,0,N(D2698)*IFERROR(INDEX(Lists!$C$1:$C$7,MATCH(C2698,Lists!$A$1:$A$7,0)),0)))</f>
      </c>
      <c r="J2698" s="22">
        <f>IF(A2698="",0,IF(YEAR(A2698)&lt;&gt;Properties!$C$5,0,N(D2698)*IFERROR(INDEX(Lists!$D$1:$D$7,MATCH(C2698,Lists!$A$1:$A$7,0)),0)))</f>
      </c>
    </row>
    <row r="2699" spans="1:10" x14ac:dyDescent="0.25">
      <c r="A2699" s="11"/>
      <c r="B2699" s="19"/>
      <c r="C2699" s="19"/>
      <c r="D2699" s="23"/>
      <c r="E2699" s="19"/>
      <c r="F2699" s="13">
        <f>IF(B2699="","",IFERROR(INDEX(Leases!$B$2:$B$101,MATCH(B2699,Leases!$A$2:$A$101,0)),""))</f>
      </c>
      <c r="G2699" s="16">
        <f>IF(A2699="","",MONTH(A2699))</f>
      </c>
      <c r="H2699" s="22">
        <f>IF(A2699="",0,IF(YEAR(A2699)&lt;&gt;Properties!$C$5,0,N(D2699)*IFERROR(INDEX(Lists!$B$1:$B$7,MATCH(C2699,Lists!$A$1:$A$7,0)),0)))</f>
      </c>
      <c r="I2699" s="22">
        <f>IF(A2699="",0,IF(YEAR(A2699)&lt;&gt;Properties!$C$5,0,N(D2699)*IFERROR(INDEX(Lists!$C$1:$C$7,MATCH(C2699,Lists!$A$1:$A$7,0)),0)))</f>
      </c>
      <c r="J2699" s="22">
        <f>IF(A2699="",0,IF(YEAR(A2699)&lt;&gt;Properties!$C$5,0,N(D2699)*IFERROR(INDEX(Lists!$D$1:$D$7,MATCH(C2699,Lists!$A$1:$A$7,0)),0)))</f>
      </c>
    </row>
    <row r="2700" spans="1:10" x14ac:dyDescent="0.25">
      <c r="A2700" s="11"/>
      <c r="B2700" s="19"/>
      <c r="C2700" s="19"/>
      <c r="D2700" s="23"/>
      <c r="E2700" s="19"/>
      <c r="F2700" s="13">
        <f>IF(B2700="","",IFERROR(INDEX(Leases!$B$2:$B$101,MATCH(B2700,Leases!$A$2:$A$101,0)),""))</f>
      </c>
      <c r="G2700" s="16">
        <f>IF(A2700="","",MONTH(A2700))</f>
      </c>
      <c r="H2700" s="22">
        <f>IF(A2700="",0,IF(YEAR(A2700)&lt;&gt;Properties!$C$5,0,N(D2700)*IFERROR(INDEX(Lists!$B$1:$B$7,MATCH(C2700,Lists!$A$1:$A$7,0)),0)))</f>
      </c>
      <c r="I2700" s="22">
        <f>IF(A2700="",0,IF(YEAR(A2700)&lt;&gt;Properties!$C$5,0,N(D2700)*IFERROR(INDEX(Lists!$C$1:$C$7,MATCH(C2700,Lists!$A$1:$A$7,0)),0)))</f>
      </c>
      <c r="J2700" s="22">
        <f>IF(A2700="",0,IF(YEAR(A2700)&lt;&gt;Properties!$C$5,0,N(D2700)*IFERROR(INDEX(Lists!$D$1:$D$7,MATCH(C2700,Lists!$A$1:$A$7,0)),0)))</f>
      </c>
    </row>
    <row r="2701" spans="1:10" x14ac:dyDescent="0.25">
      <c r="A2701" s="11"/>
      <c r="B2701" s="19"/>
      <c r="C2701" s="19"/>
      <c r="D2701" s="23"/>
      <c r="E2701" s="19"/>
      <c r="F2701" s="13">
        <f>IF(B2701="","",IFERROR(INDEX(Leases!$B$2:$B$101,MATCH(B2701,Leases!$A$2:$A$101,0)),""))</f>
      </c>
      <c r="G2701" s="16">
        <f>IF(A2701="","",MONTH(A2701))</f>
      </c>
      <c r="H2701" s="22">
        <f>IF(A2701="",0,IF(YEAR(A2701)&lt;&gt;Properties!$C$5,0,N(D2701)*IFERROR(INDEX(Lists!$B$1:$B$7,MATCH(C2701,Lists!$A$1:$A$7,0)),0)))</f>
      </c>
      <c r="I2701" s="22">
        <f>IF(A2701="",0,IF(YEAR(A2701)&lt;&gt;Properties!$C$5,0,N(D2701)*IFERROR(INDEX(Lists!$C$1:$C$7,MATCH(C2701,Lists!$A$1:$A$7,0)),0)))</f>
      </c>
      <c r="J2701" s="22">
        <f>IF(A2701="",0,IF(YEAR(A2701)&lt;&gt;Properties!$C$5,0,N(D2701)*IFERROR(INDEX(Lists!$D$1:$D$7,MATCH(C2701,Lists!$A$1:$A$7,0)),0)))</f>
      </c>
    </row>
    <row r="2702" spans="1:10" x14ac:dyDescent="0.25">
      <c r="A2702" s="11"/>
      <c r="B2702" s="19"/>
      <c r="C2702" s="19"/>
      <c r="D2702" s="23"/>
      <c r="E2702" s="19"/>
      <c r="F2702" s="13">
        <f>IF(B2702="","",IFERROR(INDEX(Leases!$B$2:$B$101,MATCH(B2702,Leases!$A$2:$A$101,0)),""))</f>
      </c>
      <c r="G2702" s="16">
        <f>IF(A2702="","",MONTH(A2702))</f>
      </c>
      <c r="H2702" s="22">
        <f>IF(A2702="",0,IF(YEAR(A2702)&lt;&gt;Properties!$C$5,0,N(D2702)*IFERROR(INDEX(Lists!$B$1:$B$7,MATCH(C2702,Lists!$A$1:$A$7,0)),0)))</f>
      </c>
      <c r="I2702" s="22">
        <f>IF(A2702="",0,IF(YEAR(A2702)&lt;&gt;Properties!$C$5,0,N(D2702)*IFERROR(INDEX(Lists!$C$1:$C$7,MATCH(C2702,Lists!$A$1:$A$7,0)),0)))</f>
      </c>
      <c r="J2702" s="22">
        <f>IF(A2702="",0,IF(YEAR(A2702)&lt;&gt;Properties!$C$5,0,N(D2702)*IFERROR(INDEX(Lists!$D$1:$D$7,MATCH(C2702,Lists!$A$1:$A$7,0)),0)))</f>
      </c>
    </row>
    <row r="2703" spans="1:10" x14ac:dyDescent="0.25">
      <c r="A2703" s="11"/>
      <c r="B2703" s="19"/>
      <c r="C2703" s="19"/>
      <c r="D2703" s="23"/>
      <c r="E2703" s="19"/>
      <c r="F2703" s="13">
        <f>IF(B2703="","",IFERROR(INDEX(Leases!$B$2:$B$101,MATCH(B2703,Leases!$A$2:$A$101,0)),""))</f>
      </c>
      <c r="G2703" s="16">
        <f>IF(A2703="","",MONTH(A2703))</f>
      </c>
      <c r="H2703" s="22">
        <f>IF(A2703="",0,IF(YEAR(A2703)&lt;&gt;Properties!$C$5,0,N(D2703)*IFERROR(INDEX(Lists!$B$1:$B$7,MATCH(C2703,Lists!$A$1:$A$7,0)),0)))</f>
      </c>
      <c r="I2703" s="22">
        <f>IF(A2703="",0,IF(YEAR(A2703)&lt;&gt;Properties!$C$5,0,N(D2703)*IFERROR(INDEX(Lists!$C$1:$C$7,MATCH(C2703,Lists!$A$1:$A$7,0)),0)))</f>
      </c>
      <c r="J2703" s="22">
        <f>IF(A2703="",0,IF(YEAR(A2703)&lt;&gt;Properties!$C$5,0,N(D2703)*IFERROR(INDEX(Lists!$D$1:$D$7,MATCH(C2703,Lists!$A$1:$A$7,0)),0)))</f>
      </c>
    </row>
    <row r="2704" spans="1:10" x14ac:dyDescent="0.25">
      <c r="A2704" s="11"/>
      <c r="B2704" s="19"/>
      <c r="C2704" s="19"/>
      <c r="D2704" s="23"/>
      <c r="E2704" s="19"/>
      <c r="F2704" s="13">
        <f>IF(B2704="","",IFERROR(INDEX(Leases!$B$2:$B$101,MATCH(B2704,Leases!$A$2:$A$101,0)),""))</f>
      </c>
      <c r="G2704" s="16">
        <f>IF(A2704="","",MONTH(A2704))</f>
      </c>
      <c r="H2704" s="22">
        <f>IF(A2704="",0,IF(YEAR(A2704)&lt;&gt;Properties!$C$5,0,N(D2704)*IFERROR(INDEX(Lists!$B$1:$B$7,MATCH(C2704,Lists!$A$1:$A$7,0)),0)))</f>
      </c>
      <c r="I2704" s="22">
        <f>IF(A2704="",0,IF(YEAR(A2704)&lt;&gt;Properties!$C$5,0,N(D2704)*IFERROR(INDEX(Lists!$C$1:$C$7,MATCH(C2704,Lists!$A$1:$A$7,0)),0)))</f>
      </c>
      <c r="J2704" s="22">
        <f>IF(A2704="",0,IF(YEAR(A2704)&lt;&gt;Properties!$C$5,0,N(D2704)*IFERROR(INDEX(Lists!$D$1:$D$7,MATCH(C2704,Lists!$A$1:$A$7,0)),0)))</f>
      </c>
    </row>
    <row r="2705" spans="1:10" x14ac:dyDescent="0.25">
      <c r="A2705" s="11"/>
      <c r="B2705" s="19"/>
      <c r="C2705" s="19"/>
      <c r="D2705" s="23"/>
      <c r="E2705" s="19"/>
      <c r="F2705" s="13">
        <f>IF(B2705="","",IFERROR(INDEX(Leases!$B$2:$B$101,MATCH(B2705,Leases!$A$2:$A$101,0)),""))</f>
      </c>
      <c r="G2705" s="16">
        <f>IF(A2705="","",MONTH(A2705))</f>
      </c>
      <c r="H2705" s="22">
        <f>IF(A2705="",0,IF(YEAR(A2705)&lt;&gt;Properties!$C$5,0,N(D2705)*IFERROR(INDEX(Lists!$B$1:$B$7,MATCH(C2705,Lists!$A$1:$A$7,0)),0)))</f>
      </c>
      <c r="I2705" s="22">
        <f>IF(A2705="",0,IF(YEAR(A2705)&lt;&gt;Properties!$C$5,0,N(D2705)*IFERROR(INDEX(Lists!$C$1:$C$7,MATCH(C2705,Lists!$A$1:$A$7,0)),0)))</f>
      </c>
      <c r="J2705" s="22">
        <f>IF(A2705="",0,IF(YEAR(A2705)&lt;&gt;Properties!$C$5,0,N(D2705)*IFERROR(INDEX(Lists!$D$1:$D$7,MATCH(C2705,Lists!$A$1:$A$7,0)),0)))</f>
      </c>
    </row>
    <row r="2706" spans="1:10" x14ac:dyDescent="0.25">
      <c r="A2706" s="11"/>
      <c r="B2706" s="19"/>
      <c r="C2706" s="19"/>
      <c r="D2706" s="23"/>
      <c r="E2706" s="19"/>
      <c r="F2706" s="13">
        <f>IF(B2706="","",IFERROR(INDEX(Leases!$B$2:$B$101,MATCH(B2706,Leases!$A$2:$A$101,0)),""))</f>
      </c>
      <c r="G2706" s="16">
        <f>IF(A2706="","",MONTH(A2706))</f>
      </c>
      <c r="H2706" s="22">
        <f>IF(A2706="",0,IF(YEAR(A2706)&lt;&gt;Properties!$C$5,0,N(D2706)*IFERROR(INDEX(Lists!$B$1:$B$7,MATCH(C2706,Lists!$A$1:$A$7,0)),0)))</f>
      </c>
      <c r="I2706" s="22">
        <f>IF(A2706="",0,IF(YEAR(A2706)&lt;&gt;Properties!$C$5,0,N(D2706)*IFERROR(INDEX(Lists!$C$1:$C$7,MATCH(C2706,Lists!$A$1:$A$7,0)),0)))</f>
      </c>
      <c r="J2706" s="22">
        <f>IF(A2706="",0,IF(YEAR(A2706)&lt;&gt;Properties!$C$5,0,N(D2706)*IFERROR(INDEX(Lists!$D$1:$D$7,MATCH(C2706,Lists!$A$1:$A$7,0)),0)))</f>
      </c>
    </row>
    <row r="2707" spans="1:10" x14ac:dyDescent="0.25">
      <c r="A2707" s="11"/>
      <c r="B2707" s="19"/>
      <c r="C2707" s="19"/>
      <c r="D2707" s="23"/>
      <c r="E2707" s="19"/>
      <c r="F2707" s="13">
        <f>IF(B2707="","",IFERROR(INDEX(Leases!$B$2:$B$101,MATCH(B2707,Leases!$A$2:$A$101,0)),""))</f>
      </c>
      <c r="G2707" s="16">
        <f>IF(A2707="","",MONTH(A2707))</f>
      </c>
      <c r="H2707" s="22">
        <f>IF(A2707="",0,IF(YEAR(A2707)&lt;&gt;Properties!$C$5,0,N(D2707)*IFERROR(INDEX(Lists!$B$1:$B$7,MATCH(C2707,Lists!$A$1:$A$7,0)),0)))</f>
      </c>
      <c r="I2707" s="22">
        <f>IF(A2707="",0,IF(YEAR(A2707)&lt;&gt;Properties!$C$5,0,N(D2707)*IFERROR(INDEX(Lists!$C$1:$C$7,MATCH(C2707,Lists!$A$1:$A$7,0)),0)))</f>
      </c>
      <c r="J2707" s="22">
        <f>IF(A2707="",0,IF(YEAR(A2707)&lt;&gt;Properties!$C$5,0,N(D2707)*IFERROR(INDEX(Lists!$D$1:$D$7,MATCH(C2707,Lists!$A$1:$A$7,0)),0)))</f>
      </c>
    </row>
    <row r="2708" spans="1:10" x14ac:dyDescent="0.25">
      <c r="A2708" s="11"/>
      <c r="B2708" s="19"/>
      <c r="C2708" s="19"/>
      <c r="D2708" s="23"/>
      <c r="E2708" s="19"/>
      <c r="F2708" s="13">
        <f>IF(B2708="","",IFERROR(INDEX(Leases!$B$2:$B$101,MATCH(B2708,Leases!$A$2:$A$101,0)),""))</f>
      </c>
      <c r="G2708" s="16">
        <f>IF(A2708="","",MONTH(A2708))</f>
      </c>
      <c r="H2708" s="22">
        <f>IF(A2708="",0,IF(YEAR(A2708)&lt;&gt;Properties!$C$5,0,N(D2708)*IFERROR(INDEX(Lists!$B$1:$B$7,MATCH(C2708,Lists!$A$1:$A$7,0)),0)))</f>
      </c>
      <c r="I2708" s="22">
        <f>IF(A2708="",0,IF(YEAR(A2708)&lt;&gt;Properties!$C$5,0,N(D2708)*IFERROR(INDEX(Lists!$C$1:$C$7,MATCH(C2708,Lists!$A$1:$A$7,0)),0)))</f>
      </c>
      <c r="J2708" s="22">
        <f>IF(A2708="",0,IF(YEAR(A2708)&lt;&gt;Properties!$C$5,0,N(D2708)*IFERROR(INDEX(Lists!$D$1:$D$7,MATCH(C2708,Lists!$A$1:$A$7,0)),0)))</f>
      </c>
    </row>
    <row r="2709" spans="1:10" x14ac:dyDescent="0.25">
      <c r="A2709" s="11"/>
      <c r="B2709" s="19"/>
      <c r="C2709" s="19"/>
      <c r="D2709" s="23"/>
      <c r="E2709" s="19"/>
      <c r="F2709" s="13">
        <f>IF(B2709="","",IFERROR(INDEX(Leases!$B$2:$B$101,MATCH(B2709,Leases!$A$2:$A$101,0)),""))</f>
      </c>
      <c r="G2709" s="16">
        <f>IF(A2709="","",MONTH(A2709))</f>
      </c>
      <c r="H2709" s="22">
        <f>IF(A2709="",0,IF(YEAR(A2709)&lt;&gt;Properties!$C$5,0,N(D2709)*IFERROR(INDEX(Lists!$B$1:$B$7,MATCH(C2709,Lists!$A$1:$A$7,0)),0)))</f>
      </c>
      <c r="I2709" s="22">
        <f>IF(A2709="",0,IF(YEAR(A2709)&lt;&gt;Properties!$C$5,0,N(D2709)*IFERROR(INDEX(Lists!$C$1:$C$7,MATCH(C2709,Lists!$A$1:$A$7,0)),0)))</f>
      </c>
      <c r="J2709" s="22">
        <f>IF(A2709="",0,IF(YEAR(A2709)&lt;&gt;Properties!$C$5,0,N(D2709)*IFERROR(INDEX(Lists!$D$1:$D$7,MATCH(C2709,Lists!$A$1:$A$7,0)),0)))</f>
      </c>
    </row>
    <row r="2710" spans="1:10" x14ac:dyDescent="0.25">
      <c r="A2710" s="11"/>
      <c r="B2710" s="19"/>
      <c r="C2710" s="19"/>
      <c r="D2710" s="23"/>
      <c r="E2710" s="19"/>
      <c r="F2710" s="13">
        <f>IF(B2710="","",IFERROR(INDEX(Leases!$B$2:$B$101,MATCH(B2710,Leases!$A$2:$A$101,0)),""))</f>
      </c>
      <c r="G2710" s="16">
        <f>IF(A2710="","",MONTH(A2710))</f>
      </c>
      <c r="H2710" s="22">
        <f>IF(A2710="",0,IF(YEAR(A2710)&lt;&gt;Properties!$C$5,0,N(D2710)*IFERROR(INDEX(Lists!$B$1:$B$7,MATCH(C2710,Lists!$A$1:$A$7,0)),0)))</f>
      </c>
      <c r="I2710" s="22">
        <f>IF(A2710="",0,IF(YEAR(A2710)&lt;&gt;Properties!$C$5,0,N(D2710)*IFERROR(INDEX(Lists!$C$1:$C$7,MATCH(C2710,Lists!$A$1:$A$7,0)),0)))</f>
      </c>
      <c r="J2710" s="22">
        <f>IF(A2710="",0,IF(YEAR(A2710)&lt;&gt;Properties!$C$5,0,N(D2710)*IFERROR(INDEX(Lists!$D$1:$D$7,MATCH(C2710,Lists!$A$1:$A$7,0)),0)))</f>
      </c>
    </row>
    <row r="2711" spans="1:10" x14ac:dyDescent="0.25">
      <c r="A2711" s="11"/>
      <c r="B2711" s="19"/>
      <c r="C2711" s="19"/>
      <c r="D2711" s="23"/>
      <c r="E2711" s="19"/>
      <c r="F2711" s="13">
        <f>IF(B2711="","",IFERROR(INDEX(Leases!$B$2:$B$101,MATCH(B2711,Leases!$A$2:$A$101,0)),""))</f>
      </c>
      <c r="G2711" s="16">
        <f>IF(A2711="","",MONTH(A2711))</f>
      </c>
      <c r="H2711" s="22">
        <f>IF(A2711="",0,IF(YEAR(A2711)&lt;&gt;Properties!$C$5,0,N(D2711)*IFERROR(INDEX(Lists!$B$1:$B$7,MATCH(C2711,Lists!$A$1:$A$7,0)),0)))</f>
      </c>
      <c r="I2711" s="22">
        <f>IF(A2711="",0,IF(YEAR(A2711)&lt;&gt;Properties!$C$5,0,N(D2711)*IFERROR(INDEX(Lists!$C$1:$C$7,MATCH(C2711,Lists!$A$1:$A$7,0)),0)))</f>
      </c>
      <c r="J2711" s="22">
        <f>IF(A2711="",0,IF(YEAR(A2711)&lt;&gt;Properties!$C$5,0,N(D2711)*IFERROR(INDEX(Lists!$D$1:$D$7,MATCH(C2711,Lists!$A$1:$A$7,0)),0)))</f>
      </c>
    </row>
    <row r="2712" spans="1:10" x14ac:dyDescent="0.25">
      <c r="A2712" s="11"/>
      <c r="B2712" s="19"/>
      <c r="C2712" s="19"/>
      <c r="D2712" s="23"/>
      <c r="E2712" s="19"/>
      <c r="F2712" s="13">
        <f>IF(B2712="","",IFERROR(INDEX(Leases!$B$2:$B$101,MATCH(B2712,Leases!$A$2:$A$101,0)),""))</f>
      </c>
      <c r="G2712" s="16">
        <f>IF(A2712="","",MONTH(A2712))</f>
      </c>
      <c r="H2712" s="22">
        <f>IF(A2712="",0,IF(YEAR(A2712)&lt;&gt;Properties!$C$5,0,N(D2712)*IFERROR(INDEX(Lists!$B$1:$B$7,MATCH(C2712,Lists!$A$1:$A$7,0)),0)))</f>
      </c>
      <c r="I2712" s="22">
        <f>IF(A2712="",0,IF(YEAR(A2712)&lt;&gt;Properties!$C$5,0,N(D2712)*IFERROR(INDEX(Lists!$C$1:$C$7,MATCH(C2712,Lists!$A$1:$A$7,0)),0)))</f>
      </c>
      <c r="J2712" s="22">
        <f>IF(A2712="",0,IF(YEAR(A2712)&lt;&gt;Properties!$C$5,0,N(D2712)*IFERROR(INDEX(Lists!$D$1:$D$7,MATCH(C2712,Lists!$A$1:$A$7,0)),0)))</f>
      </c>
    </row>
    <row r="2713" spans="1:10" x14ac:dyDescent="0.25">
      <c r="A2713" s="11"/>
      <c r="B2713" s="19"/>
      <c r="C2713" s="19"/>
      <c r="D2713" s="23"/>
      <c r="E2713" s="19"/>
      <c r="F2713" s="13">
        <f>IF(B2713="","",IFERROR(INDEX(Leases!$B$2:$B$101,MATCH(B2713,Leases!$A$2:$A$101,0)),""))</f>
      </c>
      <c r="G2713" s="16">
        <f>IF(A2713="","",MONTH(A2713))</f>
      </c>
      <c r="H2713" s="22">
        <f>IF(A2713="",0,IF(YEAR(A2713)&lt;&gt;Properties!$C$5,0,N(D2713)*IFERROR(INDEX(Lists!$B$1:$B$7,MATCH(C2713,Lists!$A$1:$A$7,0)),0)))</f>
      </c>
      <c r="I2713" s="22">
        <f>IF(A2713="",0,IF(YEAR(A2713)&lt;&gt;Properties!$C$5,0,N(D2713)*IFERROR(INDEX(Lists!$C$1:$C$7,MATCH(C2713,Lists!$A$1:$A$7,0)),0)))</f>
      </c>
      <c r="J2713" s="22">
        <f>IF(A2713="",0,IF(YEAR(A2713)&lt;&gt;Properties!$C$5,0,N(D2713)*IFERROR(INDEX(Lists!$D$1:$D$7,MATCH(C2713,Lists!$A$1:$A$7,0)),0)))</f>
      </c>
    </row>
    <row r="2714" spans="1:10" x14ac:dyDescent="0.25">
      <c r="A2714" s="11"/>
      <c r="B2714" s="19"/>
      <c r="C2714" s="19"/>
      <c r="D2714" s="23"/>
      <c r="E2714" s="19"/>
      <c r="F2714" s="13">
        <f>IF(B2714="","",IFERROR(INDEX(Leases!$B$2:$B$101,MATCH(B2714,Leases!$A$2:$A$101,0)),""))</f>
      </c>
      <c r="G2714" s="16">
        <f>IF(A2714="","",MONTH(A2714))</f>
      </c>
      <c r="H2714" s="22">
        <f>IF(A2714="",0,IF(YEAR(A2714)&lt;&gt;Properties!$C$5,0,N(D2714)*IFERROR(INDEX(Lists!$B$1:$B$7,MATCH(C2714,Lists!$A$1:$A$7,0)),0)))</f>
      </c>
      <c r="I2714" s="22">
        <f>IF(A2714="",0,IF(YEAR(A2714)&lt;&gt;Properties!$C$5,0,N(D2714)*IFERROR(INDEX(Lists!$C$1:$C$7,MATCH(C2714,Lists!$A$1:$A$7,0)),0)))</f>
      </c>
      <c r="J2714" s="22">
        <f>IF(A2714="",0,IF(YEAR(A2714)&lt;&gt;Properties!$C$5,0,N(D2714)*IFERROR(INDEX(Lists!$D$1:$D$7,MATCH(C2714,Lists!$A$1:$A$7,0)),0)))</f>
      </c>
    </row>
    <row r="2715" spans="1:10" x14ac:dyDescent="0.25">
      <c r="A2715" s="11"/>
      <c r="B2715" s="19"/>
      <c r="C2715" s="19"/>
      <c r="D2715" s="23"/>
      <c r="E2715" s="19"/>
      <c r="F2715" s="13">
        <f>IF(B2715="","",IFERROR(INDEX(Leases!$B$2:$B$101,MATCH(B2715,Leases!$A$2:$A$101,0)),""))</f>
      </c>
      <c r="G2715" s="16">
        <f>IF(A2715="","",MONTH(A2715))</f>
      </c>
      <c r="H2715" s="22">
        <f>IF(A2715="",0,IF(YEAR(A2715)&lt;&gt;Properties!$C$5,0,N(D2715)*IFERROR(INDEX(Lists!$B$1:$B$7,MATCH(C2715,Lists!$A$1:$A$7,0)),0)))</f>
      </c>
      <c r="I2715" s="22">
        <f>IF(A2715="",0,IF(YEAR(A2715)&lt;&gt;Properties!$C$5,0,N(D2715)*IFERROR(INDEX(Lists!$C$1:$C$7,MATCH(C2715,Lists!$A$1:$A$7,0)),0)))</f>
      </c>
      <c r="J2715" s="22">
        <f>IF(A2715="",0,IF(YEAR(A2715)&lt;&gt;Properties!$C$5,0,N(D2715)*IFERROR(INDEX(Lists!$D$1:$D$7,MATCH(C2715,Lists!$A$1:$A$7,0)),0)))</f>
      </c>
    </row>
    <row r="2716" spans="1:10" x14ac:dyDescent="0.25">
      <c r="A2716" s="11"/>
      <c r="B2716" s="19"/>
      <c r="C2716" s="19"/>
      <c r="D2716" s="23"/>
      <c r="E2716" s="19"/>
      <c r="F2716" s="13">
        <f>IF(B2716="","",IFERROR(INDEX(Leases!$B$2:$B$101,MATCH(B2716,Leases!$A$2:$A$101,0)),""))</f>
      </c>
      <c r="G2716" s="16">
        <f>IF(A2716="","",MONTH(A2716))</f>
      </c>
      <c r="H2716" s="22">
        <f>IF(A2716="",0,IF(YEAR(A2716)&lt;&gt;Properties!$C$5,0,N(D2716)*IFERROR(INDEX(Lists!$B$1:$B$7,MATCH(C2716,Lists!$A$1:$A$7,0)),0)))</f>
      </c>
      <c r="I2716" s="22">
        <f>IF(A2716="",0,IF(YEAR(A2716)&lt;&gt;Properties!$C$5,0,N(D2716)*IFERROR(INDEX(Lists!$C$1:$C$7,MATCH(C2716,Lists!$A$1:$A$7,0)),0)))</f>
      </c>
      <c r="J2716" s="22">
        <f>IF(A2716="",0,IF(YEAR(A2716)&lt;&gt;Properties!$C$5,0,N(D2716)*IFERROR(INDEX(Lists!$D$1:$D$7,MATCH(C2716,Lists!$A$1:$A$7,0)),0)))</f>
      </c>
    </row>
    <row r="2717" spans="1:10" x14ac:dyDescent="0.25">
      <c r="A2717" s="11"/>
      <c r="B2717" s="19"/>
      <c r="C2717" s="19"/>
      <c r="D2717" s="23"/>
      <c r="E2717" s="19"/>
      <c r="F2717" s="13">
        <f>IF(B2717="","",IFERROR(INDEX(Leases!$B$2:$B$101,MATCH(B2717,Leases!$A$2:$A$101,0)),""))</f>
      </c>
      <c r="G2717" s="16">
        <f>IF(A2717="","",MONTH(A2717))</f>
      </c>
      <c r="H2717" s="22">
        <f>IF(A2717="",0,IF(YEAR(A2717)&lt;&gt;Properties!$C$5,0,N(D2717)*IFERROR(INDEX(Lists!$B$1:$B$7,MATCH(C2717,Lists!$A$1:$A$7,0)),0)))</f>
      </c>
      <c r="I2717" s="22">
        <f>IF(A2717="",0,IF(YEAR(A2717)&lt;&gt;Properties!$C$5,0,N(D2717)*IFERROR(INDEX(Lists!$C$1:$C$7,MATCH(C2717,Lists!$A$1:$A$7,0)),0)))</f>
      </c>
      <c r="J2717" s="22">
        <f>IF(A2717="",0,IF(YEAR(A2717)&lt;&gt;Properties!$C$5,0,N(D2717)*IFERROR(INDEX(Lists!$D$1:$D$7,MATCH(C2717,Lists!$A$1:$A$7,0)),0)))</f>
      </c>
    </row>
    <row r="2718" spans="1:10" x14ac:dyDescent="0.25">
      <c r="A2718" s="11"/>
      <c r="B2718" s="19"/>
      <c r="C2718" s="19"/>
      <c r="D2718" s="23"/>
      <c r="E2718" s="19"/>
      <c r="F2718" s="13">
        <f>IF(B2718="","",IFERROR(INDEX(Leases!$B$2:$B$101,MATCH(B2718,Leases!$A$2:$A$101,0)),""))</f>
      </c>
      <c r="G2718" s="16">
        <f>IF(A2718="","",MONTH(A2718))</f>
      </c>
      <c r="H2718" s="22">
        <f>IF(A2718="",0,IF(YEAR(A2718)&lt;&gt;Properties!$C$5,0,N(D2718)*IFERROR(INDEX(Lists!$B$1:$B$7,MATCH(C2718,Lists!$A$1:$A$7,0)),0)))</f>
      </c>
      <c r="I2718" s="22">
        <f>IF(A2718="",0,IF(YEAR(A2718)&lt;&gt;Properties!$C$5,0,N(D2718)*IFERROR(INDEX(Lists!$C$1:$C$7,MATCH(C2718,Lists!$A$1:$A$7,0)),0)))</f>
      </c>
      <c r="J2718" s="22">
        <f>IF(A2718="",0,IF(YEAR(A2718)&lt;&gt;Properties!$C$5,0,N(D2718)*IFERROR(INDEX(Lists!$D$1:$D$7,MATCH(C2718,Lists!$A$1:$A$7,0)),0)))</f>
      </c>
    </row>
    <row r="2719" spans="1:10" x14ac:dyDescent="0.25">
      <c r="A2719" s="11"/>
      <c r="B2719" s="19"/>
      <c r="C2719" s="19"/>
      <c r="D2719" s="23"/>
      <c r="E2719" s="19"/>
      <c r="F2719" s="13">
        <f>IF(B2719="","",IFERROR(INDEX(Leases!$B$2:$B$101,MATCH(B2719,Leases!$A$2:$A$101,0)),""))</f>
      </c>
      <c r="G2719" s="16">
        <f>IF(A2719="","",MONTH(A2719))</f>
      </c>
      <c r="H2719" s="22">
        <f>IF(A2719="",0,IF(YEAR(A2719)&lt;&gt;Properties!$C$5,0,N(D2719)*IFERROR(INDEX(Lists!$B$1:$B$7,MATCH(C2719,Lists!$A$1:$A$7,0)),0)))</f>
      </c>
      <c r="I2719" s="22">
        <f>IF(A2719="",0,IF(YEAR(A2719)&lt;&gt;Properties!$C$5,0,N(D2719)*IFERROR(INDEX(Lists!$C$1:$C$7,MATCH(C2719,Lists!$A$1:$A$7,0)),0)))</f>
      </c>
      <c r="J2719" s="22">
        <f>IF(A2719="",0,IF(YEAR(A2719)&lt;&gt;Properties!$C$5,0,N(D2719)*IFERROR(INDEX(Lists!$D$1:$D$7,MATCH(C2719,Lists!$A$1:$A$7,0)),0)))</f>
      </c>
    </row>
    <row r="2720" spans="1:10" x14ac:dyDescent="0.25">
      <c r="A2720" s="11"/>
      <c r="B2720" s="19"/>
      <c r="C2720" s="19"/>
      <c r="D2720" s="23"/>
      <c r="E2720" s="19"/>
      <c r="F2720" s="13">
        <f>IF(B2720="","",IFERROR(INDEX(Leases!$B$2:$B$101,MATCH(B2720,Leases!$A$2:$A$101,0)),""))</f>
      </c>
      <c r="G2720" s="16">
        <f>IF(A2720="","",MONTH(A2720))</f>
      </c>
      <c r="H2720" s="22">
        <f>IF(A2720="",0,IF(YEAR(A2720)&lt;&gt;Properties!$C$5,0,N(D2720)*IFERROR(INDEX(Lists!$B$1:$B$7,MATCH(C2720,Lists!$A$1:$A$7,0)),0)))</f>
      </c>
      <c r="I2720" s="22">
        <f>IF(A2720="",0,IF(YEAR(A2720)&lt;&gt;Properties!$C$5,0,N(D2720)*IFERROR(INDEX(Lists!$C$1:$C$7,MATCH(C2720,Lists!$A$1:$A$7,0)),0)))</f>
      </c>
      <c r="J2720" s="22">
        <f>IF(A2720="",0,IF(YEAR(A2720)&lt;&gt;Properties!$C$5,0,N(D2720)*IFERROR(INDEX(Lists!$D$1:$D$7,MATCH(C2720,Lists!$A$1:$A$7,0)),0)))</f>
      </c>
    </row>
    <row r="2721" spans="1:10" x14ac:dyDescent="0.25">
      <c r="A2721" s="11"/>
      <c r="B2721" s="19"/>
      <c r="C2721" s="19"/>
      <c r="D2721" s="23"/>
      <c r="E2721" s="19"/>
      <c r="F2721" s="13">
        <f>IF(B2721="","",IFERROR(INDEX(Leases!$B$2:$B$101,MATCH(B2721,Leases!$A$2:$A$101,0)),""))</f>
      </c>
      <c r="G2721" s="16">
        <f>IF(A2721="","",MONTH(A2721))</f>
      </c>
      <c r="H2721" s="22">
        <f>IF(A2721="",0,IF(YEAR(A2721)&lt;&gt;Properties!$C$5,0,N(D2721)*IFERROR(INDEX(Lists!$B$1:$B$7,MATCH(C2721,Lists!$A$1:$A$7,0)),0)))</f>
      </c>
      <c r="I2721" s="22">
        <f>IF(A2721="",0,IF(YEAR(A2721)&lt;&gt;Properties!$C$5,0,N(D2721)*IFERROR(INDEX(Lists!$C$1:$C$7,MATCH(C2721,Lists!$A$1:$A$7,0)),0)))</f>
      </c>
      <c r="J2721" s="22">
        <f>IF(A2721="",0,IF(YEAR(A2721)&lt;&gt;Properties!$C$5,0,N(D2721)*IFERROR(INDEX(Lists!$D$1:$D$7,MATCH(C2721,Lists!$A$1:$A$7,0)),0)))</f>
      </c>
    </row>
    <row r="2722" spans="1:10" x14ac:dyDescent="0.25">
      <c r="A2722" s="11"/>
      <c r="B2722" s="19"/>
      <c r="C2722" s="19"/>
      <c r="D2722" s="23"/>
      <c r="E2722" s="19"/>
      <c r="F2722" s="13">
        <f>IF(B2722="","",IFERROR(INDEX(Leases!$B$2:$B$101,MATCH(B2722,Leases!$A$2:$A$101,0)),""))</f>
      </c>
      <c r="G2722" s="16">
        <f>IF(A2722="","",MONTH(A2722))</f>
      </c>
      <c r="H2722" s="22">
        <f>IF(A2722="",0,IF(YEAR(A2722)&lt;&gt;Properties!$C$5,0,N(D2722)*IFERROR(INDEX(Lists!$B$1:$B$7,MATCH(C2722,Lists!$A$1:$A$7,0)),0)))</f>
      </c>
      <c r="I2722" s="22">
        <f>IF(A2722="",0,IF(YEAR(A2722)&lt;&gt;Properties!$C$5,0,N(D2722)*IFERROR(INDEX(Lists!$C$1:$C$7,MATCH(C2722,Lists!$A$1:$A$7,0)),0)))</f>
      </c>
      <c r="J2722" s="22">
        <f>IF(A2722="",0,IF(YEAR(A2722)&lt;&gt;Properties!$C$5,0,N(D2722)*IFERROR(INDEX(Lists!$D$1:$D$7,MATCH(C2722,Lists!$A$1:$A$7,0)),0)))</f>
      </c>
    </row>
    <row r="2723" spans="1:10" x14ac:dyDescent="0.25">
      <c r="A2723" s="11"/>
      <c r="B2723" s="19"/>
      <c r="C2723" s="19"/>
      <c r="D2723" s="23"/>
      <c r="E2723" s="19"/>
      <c r="F2723" s="13">
        <f>IF(B2723="","",IFERROR(INDEX(Leases!$B$2:$B$101,MATCH(B2723,Leases!$A$2:$A$101,0)),""))</f>
      </c>
      <c r="G2723" s="16">
        <f>IF(A2723="","",MONTH(A2723))</f>
      </c>
      <c r="H2723" s="22">
        <f>IF(A2723="",0,IF(YEAR(A2723)&lt;&gt;Properties!$C$5,0,N(D2723)*IFERROR(INDEX(Lists!$B$1:$B$7,MATCH(C2723,Lists!$A$1:$A$7,0)),0)))</f>
      </c>
      <c r="I2723" s="22">
        <f>IF(A2723="",0,IF(YEAR(A2723)&lt;&gt;Properties!$C$5,0,N(D2723)*IFERROR(INDEX(Lists!$C$1:$C$7,MATCH(C2723,Lists!$A$1:$A$7,0)),0)))</f>
      </c>
      <c r="J2723" s="22">
        <f>IF(A2723="",0,IF(YEAR(A2723)&lt;&gt;Properties!$C$5,0,N(D2723)*IFERROR(INDEX(Lists!$D$1:$D$7,MATCH(C2723,Lists!$A$1:$A$7,0)),0)))</f>
      </c>
    </row>
    <row r="2724" spans="1:10" x14ac:dyDescent="0.25">
      <c r="A2724" s="11"/>
      <c r="B2724" s="19"/>
      <c r="C2724" s="19"/>
      <c r="D2724" s="23"/>
      <c r="E2724" s="19"/>
      <c r="F2724" s="13">
        <f>IF(B2724="","",IFERROR(INDEX(Leases!$B$2:$B$101,MATCH(B2724,Leases!$A$2:$A$101,0)),""))</f>
      </c>
      <c r="G2724" s="16">
        <f>IF(A2724="","",MONTH(A2724))</f>
      </c>
      <c r="H2724" s="22">
        <f>IF(A2724="",0,IF(YEAR(A2724)&lt;&gt;Properties!$C$5,0,N(D2724)*IFERROR(INDEX(Lists!$B$1:$B$7,MATCH(C2724,Lists!$A$1:$A$7,0)),0)))</f>
      </c>
      <c r="I2724" s="22">
        <f>IF(A2724="",0,IF(YEAR(A2724)&lt;&gt;Properties!$C$5,0,N(D2724)*IFERROR(INDEX(Lists!$C$1:$C$7,MATCH(C2724,Lists!$A$1:$A$7,0)),0)))</f>
      </c>
      <c r="J2724" s="22">
        <f>IF(A2724="",0,IF(YEAR(A2724)&lt;&gt;Properties!$C$5,0,N(D2724)*IFERROR(INDEX(Lists!$D$1:$D$7,MATCH(C2724,Lists!$A$1:$A$7,0)),0)))</f>
      </c>
    </row>
    <row r="2725" spans="1:10" x14ac:dyDescent="0.25">
      <c r="A2725" s="11"/>
      <c r="B2725" s="19"/>
      <c r="C2725" s="19"/>
      <c r="D2725" s="23"/>
      <c r="E2725" s="19"/>
      <c r="F2725" s="13">
        <f>IF(B2725="","",IFERROR(INDEX(Leases!$B$2:$B$101,MATCH(B2725,Leases!$A$2:$A$101,0)),""))</f>
      </c>
      <c r="G2725" s="16">
        <f>IF(A2725="","",MONTH(A2725))</f>
      </c>
      <c r="H2725" s="22">
        <f>IF(A2725="",0,IF(YEAR(A2725)&lt;&gt;Properties!$C$5,0,N(D2725)*IFERROR(INDEX(Lists!$B$1:$B$7,MATCH(C2725,Lists!$A$1:$A$7,0)),0)))</f>
      </c>
      <c r="I2725" s="22">
        <f>IF(A2725="",0,IF(YEAR(A2725)&lt;&gt;Properties!$C$5,0,N(D2725)*IFERROR(INDEX(Lists!$C$1:$C$7,MATCH(C2725,Lists!$A$1:$A$7,0)),0)))</f>
      </c>
      <c r="J2725" s="22">
        <f>IF(A2725="",0,IF(YEAR(A2725)&lt;&gt;Properties!$C$5,0,N(D2725)*IFERROR(INDEX(Lists!$D$1:$D$7,MATCH(C2725,Lists!$A$1:$A$7,0)),0)))</f>
      </c>
    </row>
    <row r="2726" spans="1:10" x14ac:dyDescent="0.25">
      <c r="A2726" s="11"/>
      <c r="B2726" s="19"/>
      <c r="C2726" s="19"/>
      <c r="D2726" s="23"/>
      <c r="E2726" s="19"/>
      <c r="F2726" s="13">
        <f>IF(B2726="","",IFERROR(INDEX(Leases!$B$2:$B$101,MATCH(B2726,Leases!$A$2:$A$101,0)),""))</f>
      </c>
      <c r="G2726" s="16">
        <f>IF(A2726="","",MONTH(A2726))</f>
      </c>
      <c r="H2726" s="22">
        <f>IF(A2726="",0,IF(YEAR(A2726)&lt;&gt;Properties!$C$5,0,N(D2726)*IFERROR(INDEX(Lists!$B$1:$B$7,MATCH(C2726,Lists!$A$1:$A$7,0)),0)))</f>
      </c>
      <c r="I2726" s="22">
        <f>IF(A2726="",0,IF(YEAR(A2726)&lt;&gt;Properties!$C$5,0,N(D2726)*IFERROR(INDEX(Lists!$C$1:$C$7,MATCH(C2726,Lists!$A$1:$A$7,0)),0)))</f>
      </c>
      <c r="J2726" s="22">
        <f>IF(A2726="",0,IF(YEAR(A2726)&lt;&gt;Properties!$C$5,0,N(D2726)*IFERROR(INDEX(Lists!$D$1:$D$7,MATCH(C2726,Lists!$A$1:$A$7,0)),0)))</f>
      </c>
    </row>
    <row r="2727" spans="1:10" x14ac:dyDescent="0.25">
      <c r="A2727" s="11"/>
      <c r="B2727" s="19"/>
      <c r="C2727" s="19"/>
      <c r="D2727" s="23"/>
      <c r="E2727" s="19"/>
      <c r="F2727" s="13">
        <f>IF(B2727="","",IFERROR(INDEX(Leases!$B$2:$B$101,MATCH(B2727,Leases!$A$2:$A$101,0)),""))</f>
      </c>
      <c r="G2727" s="16">
        <f>IF(A2727="","",MONTH(A2727))</f>
      </c>
      <c r="H2727" s="22">
        <f>IF(A2727="",0,IF(YEAR(A2727)&lt;&gt;Properties!$C$5,0,N(D2727)*IFERROR(INDEX(Lists!$B$1:$B$7,MATCH(C2727,Lists!$A$1:$A$7,0)),0)))</f>
      </c>
      <c r="I2727" s="22">
        <f>IF(A2727="",0,IF(YEAR(A2727)&lt;&gt;Properties!$C$5,0,N(D2727)*IFERROR(INDEX(Lists!$C$1:$C$7,MATCH(C2727,Lists!$A$1:$A$7,0)),0)))</f>
      </c>
      <c r="J2727" s="22">
        <f>IF(A2727="",0,IF(YEAR(A2727)&lt;&gt;Properties!$C$5,0,N(D2727)*IFERROR(INDEX(Lists!$D$1:$D$7,MATCH(C2727,Lists!$A$1:$A$7,0)),0)))</f>
      </c>
    </row>
    <row r="2728" spans="1:10" x14ac:dyDescent="0.25">
      <c r="A2728" s="11"/>
      <c r="B2728" s="19"/>
      <c r="C2728" s="19"/>
      <c r="D2728" s="23"/>
      <c r="E2728" s="19"/>
      <c r="F2728" s="13">
        <f>IF(B2728="","",IFERROR(INDEX(Leases!$B$2:$B$101,MATCH(B2728,Leases!$A$2:$A$101,0)),""))</f>
      </c>
      <c r="G2728" s="16">
        <f>IF(A2728="","",MONTH(A2728))</f>
      </c>
      <c r="H2728" s="22">
        <f>IF(A2728="",0,IF(YEAR(A2728)&lt;&gt;Properties!$C$5,0,N(D2728)*IFERROR(INDEX(Lists!$B$1:$B$7,MATCH(C2728,Lists!$A$1:$A$7,0)),0)))</f>
      </c>
      <c r="I2728" s="22">
        <f>IF(A2728="",0,IF(YEAR(A2728)&lt;&gt;Properties!$C$5,0,N(D2728)*IFERROR(INDEX(Lists!$C$1:$C$7,MATCH(C2728,Lists!$A$1:$A$7,0)),0)))</f>
      </c>
      <c r="J2728" s="22">
        <f>IF(A2728="",0,IF(YEAR(A2728)&lt;&gt;Properties!$C$5,0,N(D2728)*IFERROR(INDEX(Lists!$D$1:$D$7,MATCH(C2728,Lists!$A$1:$A$7,0)),0)))</f>
      </c>
    </row>
    <row r="2729" spans="1:10" x14ac:dyDescent="0.25">
      <c r="A2729" s="11"/>
      <c r="B2729" s="19"/>
      <c r="C2729" s="19"/>
      <c r="D2729" s="23"/>
      <c r="E2729" s="19"/>
      <c r="F2729" s="13">
        <f>IF(B2729="","",IFERROR(INDEX(Leases!$B$2:$B$101,MATCH(B2729,Leases!$A$2:$A$101,0)),""))</f>
      </c>
      <c r="G2729" s="16">
        <f>IF(A2729="","",MONTH(A2729))</f>
      </c>
      <c r="H2729" s="22">
        <f>IF(A2729="",0,IF(YEAR(A2729)&lt;&gt;Properties!$C$5,0,N(D2729)*IFERROR(INDEX(Lists!$B$1:$B$7,MATCH(C2729,Lists!$A$1:$A$7,0)),0)))</f>
      </c>
      <c r="I2729" s="22">
        <f>IF(A2729="",0,IF(YEAR(A2729)&lt;&gt;Properties!$C$5,0,N(D2729)*IFERROR(INDEX(Lists!$C$1:$C$7,MATCH(C2729,Lists!$A$1:$A$7,0)),0)))</f>
      </c>
      <c r="J2729" s="22">
        <f>IF(A2729="",0,IF(YEAR(A2729)&lt;&gt;Properties!$C$5,0,N(D2729)*IFERROR(INDEX(Lists!$D$1:$D$7,MATCH(C2729,Lists!$A$1:$A$7,0)),0)))</f>
      </c>
    </row>
    <row r="2730" spans="1:10" x14ac:dyDescent="0.25">
      <c r="A2730" s="11"/>
      <c r="B2730" s="19"/>
      <c r="C2730" s="19"/>
      <c r="D2730" s="23"/>
      <c r="E2730" s="19"/>
      <c r="F2730" s="13">
        <f>IF(B2730="","",IFERROR(INDEX(Leases!$B$2:$B$101,MATCH(B2730,Leases!$A$2:$A$101,0)),""))</f>
      </c>
      <c r="G2730" s="16">
        <f>IF(A2730="","",MONTH(A2730))</f>
      </c>
      <c r="H2730" s="22">
        <f>IF(A2730="",0,IF(YEAR(A2730)&lt;&gt;Properties!$C$5,0,N(D2730)*IFERROR(INDEX(Lists!$B$1:$B$7,MATCH(C2730,Lists!$A$1:$A$7,0)),0)))</f>
      </c>
      <c r="I2730" s="22">
        <f>IF(A2730="",0,IF(YEAR(A2730)&lt;&gt;Properties!$C$5,0,N(D2730)*IFERROR(INDEX(Lists!$C$1:$C$7,MATCH(C2730,Lists!$A$1:$A$7,0)),0)))</f>
      </c>
      <c r="J2730" s="22">
        <f>IF(A2730="",0,IF(YEAR(A2730)&lt;&gt;Properties!$C$5,0,N(D2730)*IFERROR(INDEX(Lists!$D$1:$D$7,MATCH(C2730,Lists!$A$1:$A$7,0)),0)))</f>
      </c>
    </row>
    <row r="2731" spans="1:10" x14ac:dyDescent="0.25">
      <c r="A2731" s="11"/>
      <c r="B2731" s="19"/>
      <c r="C2731" s="19"/>
      <c r="D2731" s="23"/>
      <c r="E2731" s="19"/>
      <c r="F2731" s="13">
        <f>IF(B2731="","",IFERROR(INDEX(Leases!$B$2:$B$101,MATCH(B2731,Leases!$A$2:$A$101,0)),""))</f>
      </c>
      <c r="G2731" s="16">
        <f>IF(A2731="","",MONTH(A2731))</f>
      </c>
      <c r="H2731" s="22">
        <f>IF(A2731="",0,IF(YEAR(A2731)&lt;&gt;Properties!$C$5,0,N(D2731)*IFERROR(INDEX(Lists!$B$1:$B$7,MATCH(C2731,Lists!$A$1:$A$7,0)),0)))</f>
      </c>
      <c r="I2731" s="22">
        <f>IF(A2731="",0,IF(YEAR(A2731)&lt;&gt;Properties!$C$5,0,N(D2731)*IFERROR(INDEX(Lists!$C$1:$C$7,MATCH(C2731,Lists!$A$1:$A$7,0)),0)))</f>
      </c>
      <c r="J2731" s="22">
        <f>IF(A2731="",0,IF(YEAR(A2731)&lt;&gt;Properties!$C$5,0,N(D2731)*IFERROR(INDEX(Lists!$D$1:$D$7,MATCH(C2731,Lists!$A$1:$A$7,0)),0)))</f>
      </c>
    </row>
    <row r="2732" spans="1:10" x14ac:dyDescent="0.25">
      <c r="A2732" s="11"/>
      <c r="B2732" s="19"/>
      <c r="C2732" s="19"/>
      <c r="D2732" s="23"/>
      <c r="E2732" s="19"/>
      <c r="F2732" s="13">
        <f>IF(B2732="","",IFERROR(INDEX(Leases!$B$2:$B$101,MATCH(B2732,Leases!$A$2:$A$101,0)),""))</f>
      </c>
      <c r="G2732" s="16">
        <f>IF(A2732="","",MONTH(A2732))</f>
      </c>
      <c r="H2732" s="22">
        <f>IF(A2732="",0,IF(YEAR(A2732)&lt;&gt;Properties!$C$5,0,N(D2732)*IFERROR(INDEX(Lists!$B$1:$B$7,MATCH(C2732,Lists!$A$1:$A$7,0)),0)))</f>
      </c>
      <c r="I2732" s="22">
        <f>IF(A2732="",0,IF(YEAR(A2732)&lt;&gt;Properties!$C$5,0,N(D2732)*IFERROR(INDEX(Lists!$C$1:$C$7,MATCH(C2732,Lists!$A$1:$A$7,0)),0)))</f>
      </c>
      <c r="J2732" s="22">
        <f>IF(A2732="",0,IF(YEAR(A2732)&lt;&gt;Properties!$C$5,0,N(D2732)*IFERROR(INDEX(Lists!$D$1:$D$7,MATCH(C2732,Lists!$A$1:$A$7,0)),0)))</f>
      </c>
    </row>
    <row r="2733" spans="1:10" x14ac:dyDescent="0.25">
      <c r="A2733" s="11"/>
      <c r="B2733" s="19"/>
      <c r="C2733" s="19"/>
      <c r="D2733" s="23"/>
      <c r="E2733" s="19"/>
      <c r="F2733" s="13">
        <f>IF(B2733="","",IFERROR(INDEX(Leases!$B$2:$B$101,MATCH(B2733,Leases!$A$2:$A$101,0)),""))</f>
      </c>
      <c r="G2733" s="16">
        <f>IF(A2733="","",MONTH(A2733))</f>
      </c>
      <c r="H2733" s="22">
        <f>IF(A2733="",0,IF(YEAR(A2733)&lt;&gt;Properties!$C$5,0,N(D2733)*IFERROR(INDEX(Lists!$B$1:$B$7,MATCH(C2733,Lists!$A$1:$A$7,0)),0)))</f>
      </c>
      <c r="I2733" s="22">
        <f>IF(A2733="",0,IF(YEAR(A2733)&lt;&gt;Properties!$C$5,0,N(D2733)*IFERROR(INDEX(Lists!$C$1:$C$7,MATCH(C2733,Lists!$A$1:$A$7,0)),0)))</f>
      </c>
      <c r="J2733" s="22">
        <f>IF(A2733="",0,IF(YEAR(A2733)&lt;&gt;Properties!$C$5,0,N(D2733)*IFERROR(INDEX(Lists!$D$1:$D$7,MATCH(C2733,Lists!$A$1:$A$7,0)),0)))</f>
      </c>
    </row>
    <row r="2734" spans="1:10" x14ac:dyDescent="0.25">
      <c r="A2734" s="11"/>
      <c r="B2734" s="19"/>
      <c r="C2734" s="19"/>
      <c r="D2734" s="23"/>
      <c r="E2734" s="19"/>
      <c r="F2734" s="13">
        <f>IF(B2734="","",IFERROR(INDEX(Leases!$B$2:$B$101,MATCH(B2734,Leases!$A$2:$A$101,0)),""))</f>
      </c>
      <c r="G2734" s="16">
        <f>IF(A2734="","",MONTH(A2734))</f>
      </c>
      <c r="H2734" s="22">
        <f>IF(A2734="",0,IF(YEAR(A2734)&lt;&gt;Properties!$C$5,0,N(D2734)*IFERROR(INDEX(Lists!$B$1:$B$7,MATCH(C2734,Lists!$A$1:$A$7,0)),0)))</f>
      </c>
      <c r="I2734" s="22">
        <f>IF(A2734="",0,IF(YEAR(A2734)&lt;&gt;Properties!$C$5,0,N(D2734)*IFERROR(INDEX(Lists!$C$1:$C$7,MATCH(C2734,Lists!$A$1:$A$7,0)),0)))</f>
      </c>
      <c r="J2734" s="22">
        <f>IF(A2734="",0,IF(YEAR(A2734)&lt;&gt;Properties!$C$5,0,N(D2734)*IFERROR(INDEX(Lists!$D$1:$D$7,MATCH(C2734,Lists!$A$1:$A$7,0)),0)))</f>
      </c>
    </row>
    <row r="2735" spans="1:10" x14ac:dyDescent="0.25">
      <c r="A2735" s="11"/>
      <c r="B2735" s="19"/>
      <c r="C2735" s="19"/>
      <c r="D2735" s="23"/>
      <c r="E2735" s="19"/>
      <c r="F2735" s="13">
        <f>IF(B2735="","",IFERROR(INDEX(Leases!$B$2:$B$101,MATCH(B2735,Leases!$A$2:$A$101,0)),""))</f>
      </c>
      <c r="G2735" s="16">
        <f>IF(A2735="","",MONTH(A2735))</f>
      </c>
      <c r="H2735" s="22">
        <f>IF(A2735="",0,IF(YEAR(A2735)&lt;&gt;Properties!$C$5,0,N(D2735)*IFERROR(INDEX(Lists!$B$1:$B$7,MATCH(C2735,Lists!$A$1:$A$7,0)),0)))</f>
      </c>
      <c r="I2735" s="22">
        <f>IF(A2735="",0,IF(YEAR(A2735)&lt;&gt;Properties!$C$5,0,N(D2735)*IFERROR(INDEX(Lists!$C$1:$C$7,MATCH(C2735,Lists!$A$1:$A$7,0)),0)))</f>
      </c>
      <c r="J2735" s="22">
        <f>IF(A2735="",0,IF(YEAR(A2735)&lt;&gt;Properties!$C$5,0,N(D2735)*IFERROR(INDEX(Lists!$D$1:$D$7,MATCH(C2735,Lists!$A$1:$A$7,0)),0)))</f>
      </c>
    </row>
    <row r="2736" spans="1:10" x14ac:dyDescent="0.25">
      <c r="A2736" s="11"/>
      <c r="B2736" s="19"/>
      <c r="C2736" s="19"/>
      <c r="D2736" s="23"/>
      <c r="E2736" s="19"/>
      <c r="F2736" s="13">
        <f>IF(B2736="","",IFERROR(INDEX(Leases!$B$2:$B$101,MATCH(B2736,Leases!$A$2:$A$101,0)),""))</f>
      </c>
      <c r="G2736" s="16">
        <f>IF(A2736="","",MONTH(A2736))</f>
      </c>
      <c r="H2736" s="22">
        <f>IF(A2736="",0,IF(YEAR(A2736)&lt;&gt;Properties!$C$5,0,N(D2736)*IFERROR(INDEX(Lists!$B$1:$B$7,MATCH(C2736,Lists!$A$1:$A$7,0)),0)))</f>
      </c>
      <c r="I2736" s="22">
        <f>IF(A2736="",0,IF(YEAR(A2736)&lt;&gt;Properties!$C$5,0,N(D2736)*IFERROR(INDEX(Lists!$C$1:$C$7,MATCH(C2736,Lists!$A$1:$A$7,0)),0)))</f>
      </c>
      <c r="J2736" s="22">
        <f>IF(A2736="",0,IF(YEAR(A2736)&lt;&gt;Properties!$C$5,0,N(D2736)*IFERROR(INDEX(Lists!$D$1:$D$7,MATCH(C2736,Lists!$A$1:$A$7,0)),0)))</f>
      </c>
    </row>
    <row r="2737" spans="1:10" x14ac:dyDescent="0.25">
      <c r="A2737" s="11"/>
      <c r="B2737" s="19"/>
      <c r="C2737" s="19"/>
      <c r="D2737" s="23"/>
      <c r="E2737" s="19"/>
      <c r="F2737" s="13">
        <f>IF(B2737="","",IFERROR(INDEX(Leases!$B$2:$B$101,MATCH(B2737,Leases!$A$2:$A$101,0)),""))</f>
      </c>
      <c r="G2737" s="16">
        <f>IF(A2737="","",MONTH(A2737))</f>
      </c>
      <c r="H2737" s="22">
        <f>IF(A2737="",0,IF(YEAR(A2737)&lt;&gt;Properties!$C$5,0,N(D2737)*IFERROR(INDEX(Lists!$B$1:$B$7,MATCH(C2737,Lists!$A$1:$A$7,0)),0)))</f>
      </c>
      <c r="I2737" s="22">
        <f>IF(A2737="",0,IF(YEAR(A2737)&lt;&gt;Properties!$C$5,0,N(D2737)*IFERROR(INDEX(Lists!$C$1:$C$7,MATCH(C2737,Lists!$A$1:$A$7,0)),0)))</f>
      </c>
      <c r="J2737" s="22">
        <f>IF(A2737="",0,IF(YEAR(A2737)&lt;&gt;Properties!$C$5,0,N(D2737)*IFERROR(INDEX(Lists!$D$1:$D$7,MATCH(C2737,Lists!$A$1:$A$7,0)),0)))</f>
      </c>
    </row>
    <row r="2738" spans="1:10" x14ac:dyDescent="0.25">
      <c r="A2738" s="11"/>
      <c r="B2738" s="19"/>
      <c r="C2738" s="19"/>
      <c r="D2738" s="23"/>
      <c r="E2738" s="19"/>
      <c r="F2738" s="13">
        <f>IF(B2738="","",IFERROR(INDEX(Leases!$B$2:$B$101,MATCH(B2738,Leases!$A$2:$A$101,0)),""))</f>
      </c>
      <c r="G2738" s="16">
        <f>IF(A2738="","",MONTH(A2738))</f>
      </c>
      <c r="H2738" s="22">
        <f>IF(A2738="",0,IF(YEAR(A2738)&lt;&gt;Properties!$C$5,0,N(D2738)*IFERROR(INDEX(Lists!$B$1:$B$7,MATCH(C2738,Lists!$A$1:$A$7,0)),0)))</f>
      </c>
      <c r="I2738" s="22">
        <f>IF(A2738="",0,IF(YEAR(A2738)&lt;&gt;Properties!$C$5,0,N(D2738)*IFERROR(INDEX(Lists!$C$1:$C$7,MATCH(C2738,Lists!$A$1:$A$7,0)),0)))</f>
      </c>
      <c r="J2738" s="22">
        <f>IF(A2738="",0,IF(YEAR(A2738)&lt;&gt;Properties!$C$5,0,N(D2738)*IFERROR(INDEX(Lists!$D$1:$D$7,MATCH(C2738,Lists!$A$1:$A$7,0)),0)))</f>
      </c>
    </row>
    <row r="2739" spans="1:10" x14ac:dyDescent="0.25">
      <c r="A2739" s="11"/>
      <c r="B2739" s="19"/>
      <c r="C2739" s="19"/>
      <c r="D2739" s="23"/>
      <c r="E2739" s="19"/>
      <c r="F2739" s="13">
        <f>IF(B2739="","",IFERROR(INDEX(Leases!$B$2:$B$101,MATCH(B2739,Leases!$A$2:$A$101,0)),""))</f>
      </c>
      <c r="G2739" s="16">
        <f>IF(A2739="","",MONTH(A2739))</f>
      </c>
      <c r="H2739" s="22">
        <f>IF(A2739="",0,IF(YEAR(A2739)&lt;&gt;Properties!$C$5,0,N(D2739)*IFERROR(INDEX(Lists!$B$1:$B$7,MATCH(C2739,Lists!$A$1:$A$7,0)),0)))</f>
      </c>
      <c r="I2739" s="22">
        <f>IF(A2739="",0,IF(YEAR(A2739)&lt;&gt;Properties!$C$5,0,N(D2739)*IFERROR(INDEX(Lists!$C$1:$C$7,MATCH(C2739,Lists!$A$1:$A$7,0)),0)))</f>
      </c>
      <c r="J2739" s="22">
        <f>IF(A2739="",0,IF(YEAR(A2739)&lt;&gt;Properties!$C$5,0,N(D2739)*IFERROR(INDEX(Lists!$D$1:$D$7,MATCH(C2739,Lists!$A$1:$A$7,0)),0)))</f>
      </c>
    </row>
    <row r="2740" spans="1:10" x14ac:dyDescent="0.25">
      <c r="A2740" s="11"/>
      <c r="B2740" s="19"/>
      <c r="C2740" s="19"/>
      <c r="D2740" s="23"/>
      <c r="E2740" s="19"/>
      <c r="F2740" s="13">
        <f>IF(B2740="","",IFERROR(INDEX(Leases!$B$2:$B$101,MATCH(B2740,Leases!$A$2:$A$101,0)),""))</f>
      </c>
      <c r="G2740" s="16">
        <f>IF(A2740="","",MONTH(A2740))</f>
      </c>
      <c r="H2740" s="22">
        <f>IF(A2740="",0,IF(YEAR(A2740)&lt;&gt;Properties!$C$5,0,N(D2740)*IFERROR(INDEX(Lists!$B$1:$B$7,MATCH(C2740,Lists!$A$1:$A$7,0)),0)))</f>
      </c>
      <c r="I2740" s="22">
        <f>IF(A2740="",0,IF(YEAR(A2740)&lt;&gt;Properties!$C$5,0,N(D2740)*IFERROR(INDEX(Lists!$C$1:$C$7,MATCH(C2740,Lists!$A$1:$A$7,0)),0)))</f>
      </c>
      <c r="J2740" s="22">
        <f>IF(A2740="",0,IF(YEAR(A2740)&lt;&gt;Properties!$C$5,0,N(D2740)*IFERROR(INDEX(Lists!$D$1:$D$7,MATCH(C2740,Lists!$A$1:$A$7,0)),0)))</f>
      </c>
    </row>
    <row r="2741" spans="1:10" x14ac:dyDescent="0.25">
      <c r="A2741" s="11"/>
      <c r="B2741" s="19"/>
      <c r="C2741" s="19"/>
      <c r="D2741" s="23"/>
      <c r="E2741" s="19"/>
      <c r="F2741" s="13">
        <f>IF(B2741="","",IFERROR(INDEX(Leases!$B$2:$B$101,MATCH(B2741,Leases!$A$2:$A$101,0)),""))</f>
      </c>
      <c r="G2741" s="16">
        <f>IF(A2741="","",MONTH(A2741))</f>
      </c>
      <c r="H2741" s="22">
        <f>IF(A2741="",0,IF(YEAR(A2741)&lt;&gt;Properties!$C$5,0,N(D2741)*IFERROR(INDEX(Lists!$B$1:$B$7,MATCH(C2741,Lists!$A$1:$A$7,0)),0)))</f>
      </c>
      <c r="I2741" s="22">
        <f>IF(A2741="",0,IF(YEAR(A2741)&lt;&gt;Properties!$C$5,0,N(D2741)*IFERROR(INDEX(Lists!$C$1:$C$7,MATCH(C2741,Lists!$A$1:$A$7,0)),0)))</f>
      </c>
      <c r="J2741" s="22">
        <f>IF(A2741="",0,IF(YEAR(A2741)&lt;&gt;Properties!$C$5,0,N(D2741)*IFERROR(INDEX(Lists!$D$1:$D$7,MATCH(C2741,Lists!$A$1:$A$7,0)),0)))</f>
      </c>
    </row>
    <row r="2742" spans="1:10" x14ac:dyDescent="0.25">
      <c r="A2742" s="11"/>
      <c r="B2742" s="19"/>
      <c r="C2742" s="19"/>
      <c r="D2742" s="23"/>
      <c r="E2742" s="19"/>
      <c r="F2742" s="13">
        <f>IF(B2742="","",IFERROR(INDEX(Leases!$B$2:$B$101,MATCH(B2742,Leases!$A$2:$A$101,0)),""))</f>
      </c>
      <c r="G2742" s="16">
        <f>IF(A2742="","",MONTH(A2742))</f>
      </c>
      <c r="H2742" s="22">
        <f>IF(A2742="",0,IF(YEAR(A2742)&lt;&gt;Properties!$C$5,0,N(D2742)*IFERROR(INDEX(Lists!$B$1:$B$7,MATCH(C2742,Lists!$A$1:$A$7,0)),0)))</f>
      </c>
      <c r="I2742" s="22">
        <f>IF(A2742="",0,IF(YEAR(A2742)&lt;&gt;Properties!$C$5,0,N(D2742)*IFERROR(INDEX(Lists!$C$1:$C$7,MATCH(C2742,Lists!$A$1:$A$7,0)),0)))</f>
      </c>
      <c r="J2742" s="22">
        <f>IF(A2742="",0,IF(YEAR(A2742)&lt;&gt;Properties!$C$5,0,N(D2742)*IFERROR(INDEX(Lists!$D$1:$D$7,MATCH(C2742,Lists!$A$1:$A$7,0)),0)))</f>
      </c>
    </row>
    <row r="2743" spans="1:10" x14ac:dyDescent="0.25">
      <c r="A2743" s="11"/>
      <c r="B2743" s="19"/>
      <c r="C2743" s="19"/>
      <c r="D2743" s="23"/>
      <c r="E2743" s="19"/>
      <c r="F2743" s="13">
        <f>IF(B2743="","",IFERROR(INDEX(Leases!$B$2:$B$101,MATCH(B2743,Leases!$A$2:$A$101,0)),""))</f>
      </c>
      <c r="G2743" s="16">
        <f>IF(A2743="","",MONTH(A2743))</f>
      </c>
      <c r="H2743" s="22">
        <f>IF(A2743="",0,IF(YEAR(A2743)&lt;&gt;Properties!$C$5,0,N(D2743)*IFERROR(INDEX(Lists!$B$1:$B$7,MATCH(C2743,Lists!$A$1:$A$7,0)),0)))</f>
      </c>
      <c r="I2743" s="22">
        <f>IF(A2743="",0,IF(YEAR(A2743)&lt;&gt;Properties!$C$5,0,N(D2743)*IFERROR(INDEX(Lists!$C$1:$C$7,MATCH(C2743,Lists!$A$1:$A$7,0)),0)))</f>
      </c>
      <c r="J2743" s="22">
        <f>IF(A2743="",0,IF(YEAR(A2743)&lt;&gt;Properties!$C$5,0,N(D2743)*IFERROR(INDEX(Lists!$D$1:$D$7,MATCH(C2743,Lists!$A$1:$A$7,0)),0)))</f>
      </c>
    </row>
    <row r="2744" spans="1:10" x14ac:dyDescent="0.25">
      <c r="A2744" s="11"/>
      <c r="B2744" s="19"/>
      <c r="C2744" s="19"/>
      <c r="D2744" s="23"/>
      <c r="E2744" s="19"/>
      <c r="F2744" s="13">
        <f>IF(B2744="","",IFERROR(INDEX(Leases!$B$2:$B$101,MATCH(B2744,Leases!$A$2:$A$101,0)),""))</f>
      </c>
      <c r="G2744" s="16">
        <f>IF(A2744="","",MONTH(A2744))</f>
      </c>
      <c r="H2744" s="22">
        <f>IF(A2744="",0,IF(YEAR(A2744)&lt;&gt;Properties!$C$5,0,N(D2744)*IFERROR(INDEX(Lists!$B$1:$B$7,MATCH(C2744,Lists!$A$1:$A$7,0)),0)))</f>
      </c>
      <c r="I2744" s="22">
        <f>IF(A2744="",0,IF(YEAR(A2744)&lt;&gt;Properties!$C$5,0,N(D2744)*IFERROR(INDEX(Lists!$C$1:$C$7,MATCH(C2744,Lists!$A$1:$A$7,0)),0)))</f>
      </c>
      <c r="J2744" s="22">
        <f>IF(A2744="",0,IF(YEAR(A2744)&lt;&gt;Properties!$C$5,0,N(D2744)*IFERROR(INDEX(Lists!$D$1:$D$7,MATCH(C2744,Lists!$A$1:$A$7,0)),0)))</f>
      </c>
    </row>
    <row r="2745" spans="1:10" x14ac:dyDescent="0.25">
      <c r="A2745" s="11"/>
      <c r="B2745" s="19"/>
      <c r="C2745" s="19"/>
      <c r="D2745" s="23"/>
      <c r="E2745" s="19"/>
      <c r="F2745" s="13">
        <f>IF(B2745="","",IFERROR(INDEX(Leases!$B$2:$B$101,MATCH(B2745,Leases!$A$2:$A$101,0)),""))</f>
      </c>
      <c r="G2745" s="16">
        <f>IF(A2745="","",MONTH(A2745))</f>
      </c>
      <c r="H2745" s="22">
        <f>IF(A2745="",0,IF(YEAR(A2745)&lt;&gt;Properties!$C$5,0,N(D2745)*IFERROR(INDEX(Lists!$B$1:$B$7,MATCH(C2745,Lists!$A$1:$A$7,0)),0)))</f>
      </c>
      <c r="I2745" s="22">
        <f>IF(A2745="",0,IF(YEAR(A2745)&lt;&gt;Properties!$C$5,0,N(D2745)*IFERROR(INDEX(Lists!$C$1:$C$7,MATCH(C2745,Lists!$A$1:$A$7,0)),0)))</f>
      </c>
      <c r="J2745" s="22">
        <f>IF(A2745="",0,IF(YEAR(A2745)&lt;&gt;Properties!$C$5,0,N(D2745)*IFERROR(INDEX(Lists!$D$1:$D$7,MATCH(C2745,Lists!$A$1:$A$7,0)),0)))</f>
      </c>
    </row>
    <row r="2746" spans="1:10" x14ac:dyDescent="0.25">
      <c r="A2746" s="11"/>
      <c r="B2746" s="19"/>
      <c r="C2746" s="19"/>
      <c r="D2746" s="23"/>
      <c r="E2746" s="19"/>
      <c r="F2746" s="13">
        <f>IF(B2746="","",IFERROR(INDEX(Leases!$B$2:$B$101,MATCH(B2746,Leases!$A$2:$A$101,0)),""))</f>
      </c>
      <c r="G2746" s="16">
        <f>IF(A2746="","",MONTH(A2746))</f>
      </c>
      <c r="H2746" s="22">
        <f>IF(A2746="",0,IF(YEAR(A2746)&lt;&gt;Properties!$C$5,0,N(D2746)*IFERROR(INDEX(Lists!$B$1:$B$7,MATCH(C2746,Lists!$A$1:$A$7,0)),0)))</f>
      </c>
      <c r="I2746" s="22">
        <f>IF(A2746="",0,IF(YEAR(A2746)&lt;&gt;Properties!$C$5,0,N(D2746)*IFERROR(INDEX(Lists!$C$1:$C$7,MATCH(C2746,Lists!$A$1:$A$7,0)),0)))</f>
      </c>
      <c r="J2746" s="22">
        <f>IF(A2746="",0,IF(YEAR(A2746)&lt;&gt;Properties!$C$5,0,N(D2746)*IFERROR(INDEX(Lists!$D$1:$D$7,MATCH(C2746,Lists!$A$1:$A$7,0)),0)))</f>
      </c>
    </row>
    <row r="2747" spans="1:10" x14ac:dyDescent="0.25">
      <c r="A2747" s="11"/>
      <c r="B2747" s="19"/>
      <c r="C2747" s="19"/>
      <c r="D2747" s="23"/>
      <c r="E2747" s="19"/>
      <c r="F2747" s="13">
        <f>IF(B2747="","",IFERROR(INDEX(Leases!$B$2:$B$101,MATCH(B2747,Leases!$A$2:$A$101,0)),""))</f>
      </c>
      <c r="G2747" s="16">
        <f>IF(A2747="","",MONTH(A2747))</f>
      </c>
      <c r="H2747" s="22">
        <f>IF(A2747="",0,IF(YEAR(A2747)&lt;&gt;Properties!$C$5,0,N(D2747)*IFERROR(INDEX(Lists!$B$1:$B$7,MATCH(C2747,Lists!$A$1:$A$7,0)),0)))</f>
      </c>
      <c r="I2747" s="22">
        <f>IF(A2747="",0,IF(YEAR(A2747)&lt;&gt;Properties!$C$5,0,N(D2747)*IFERROR(INDEX(Lists!$C$1:$C$7,MATCH(C2747,Lists!$A$1:$A$7,0)),0)))</f>
      </c>
      <c r="J2747" s="22">
        <f>IF(A2747="",0,IF(YEAR(A2747)&lt;&gt;Properties!$C$5,0,N(D2747)*IFERROR(INDEX(Lists!$D$1:$D$7,MATCH(C2747,Lists!$A$1:$A$7,0)),0)))</f>
      </c>
    </row>
    <row r="2748" spans="1:10" x14ac:dyDescent="0.25">
      <c r="A2748" s="11"/>
      <c r="B2748" s="19"/>
      <c r="C2748" s="19"/>
      <c r="D2748" s="23"/>
      <c r="E2748" s="19"/>
      <c r="F2748" s="13">
        <f>IF(B2748="","",IFERROR(INDEX(Leases!$B$2:$B$101,MATCH(B2748,Leases!$A$2:$A$101,0)),""))</f>
      </c>
      <c r="G2748" s="16">
        <f>IF(A2748="","",MONTH(A2748))</f>
      </c>
      <c r="H2748" s="22">
        <f>IF(A2748="",0,IF(YEAR(A2748)&lt;&gt;Properties!$C$5,0,N(D2748)*IFERROR(INDEX(Lists!$B$1:$B$7,MATCH(C2748,Lists!$A$1:$A$7,0)),0)))</f>
      </c>
      <c r="I2748" s="22">
        <f>IF(A2748="",0,IF(YEAR(A2748)&lt;&gt;Properties!$C$5,0,N(D2748)*IFERROR(INDEX(Lists!$C$1:$C$7,MATCH(C2748,Lists!$A$1:$A$7,0)),0)))</f>
      </c>
      <c r="J2748" s="22">
        <f>IF(A2748="",0,IF(YEAR(A2748)&lt;&gt;Properties!$C$5,0,N(D2748)*IFERROR(INDEX(Lists!$D$1:$D$7,MATCH(C2748,Lists!$A$1:$A$7,0)),0)))</f>
      </c>
    </row>
    <row r="2749" spans="1:10" x14ac:dyDescent="0.25">
      <c r="A2749" s="11"/>
      <c r="B2749" s="19"/>
      <c r="C2749" s="19"/>
      <c r="D2749" s="23"/>
      <c r="E2749" s="19"/>
      <c r="F2749" s="13">
        <f>IF(B2749="","",IFERROR(INDEX(Leases!$B$2:$B$101,MATCH(B2749,Leases!$A$2:$A$101,0)),""))</f>
      </c>
      <c r="G2749" s="16">
        <f>IF(A2749="","",MONTH(A2749))</f>
      </c>
      <c r="H2749" s="22">
        <f>IF(A2749="",0,IF(YEAR(A2749)&lt;&gt;Properties!$C$5,0,N(D2749)*IFERROR(INDEX(Lists!$B$1:$B$7,MATCH(C2749,Lists!$A$1:$A$7,0)),0)))</f>
      </c>
      <c r="I2749" s="22">
        <f>IF(A2749="",0,IF(YEAR(A2749)&lt;&gt;Properties!$C$5,0,N(D2749)*IFERROR(INDEX(Lists!$C$1:$C$7,MATCH(C2749,Lists!$A$1:$A$7,0)),0)))</f>
      </c>
      <c r="J2749" s="22">
        <f>IF(A2749="",0,IF(YEAR(A2749)&lt;&gt;Properties!$C$5,0,N(D2749)*IFERROR(INDEX(Lists!$D$1:$D$7,MATCH(C2749,Lists!$A$1:$A$7,0)),0)))</f>
      </c>
    </row>
    <row r="2750" spans="1:10" x14ac:dyDescent="0.25">
      <c r="A2750" s="11"/>
      <c r="B2750" s="19"/>
      <c r="C2750" s="19"/>
      <c r="D2750" s="23"/>
      <c r="E2750" s="19"/>
      <c r="F2750" s="13">
        <f>IF(B2750="","",IFERROR(INDEX(Leases!$B$2:$B$101,MATCH(B2750,Leases!$A$2:$A$101,0)),""))</f>
      </c>
      <c r="G2750" s="16">
        <f>IF(A2750="","",MONTH(A2750))</f>
      </c>
      <c r="H2750" s="22">
        <f>IF(A2750="",0,IF(YEAR(A2750)&lt;&gt;Properties!$C$5,0,N(D2750)*IFERROR(INDEX(Lists!$B$1:$B$7,MATCH(C2750,Lists!$A$1:$A$7,0)),0)))</f>
      </c>
      <c r="I2750" s="22">
        <f>IF(A2750="",0,IF(YEAR(A2750)&lt;&gt;Properties!$C$5,0,N(D2750)*IFERROR(INDEX(Lists!$C$1:$C$7,MATCH(C2750,Lists!$A$1:$A$7,0)),0)))</f>
      </c>
      <c r="J2750" s="22">
        <f>IF(A2750="",0,IF(YEAR(A2750)&lt;&gt;Properties!$C$5,0,N(D2750)*IFERROR(INDEX(Lists!$D$1:$D$7,MATCH(C2750,Lists!$A$1:$A$7,0)),0)))</f>
      </c>
    </row>
    <row r="2751" spans="1:10" x14ac:dyDescent="0.25">
      <c r="A2751" s="11"/>
      <c r="B2751" s="19"/>
      <c r="C2751" s="19"/>
      <c r="D2751" s="23"/>
      <c r="E2751" s="19"/>
      <c r="F2751" s="13">
        <f>IF(B2751="","",IFERROR(INDEX(Leases!$B$2:$B$101,MATCH(B2751,Leases!$A$2:$A$101,0)),""))</f>
      </c>
      <c r="G2751" s="16">
        <f>IF(A2751="","",MONTH(A2751))</f>
      </c>
      <c r="H2751" s="22">
        <f>IF(A2751="",0,IF(YEAR(A2751)&lt;&gt;Properties!$C$5,0,N(D2751)*IFERROR(INDEX(Lists!$B$1:$B$7,MATCH(C2751,Lists!$A$1:$A$7,0)),0)))</f>
      </c>
      <c r="I2751" s="22">
        <f>IF(A2751="",0,IF(YEAR(A2751)&lt;&gt;Properties!$C$5,0,N(D2751)*IFERROR(INDEX(Lists!$C$1:$C$7,MATCH(C2751,Lists!$A$1:$A$7,0)),0)))</f>
      </c>
      <c r="J2751" s="22">
        <f>IF(A2751="",0,IF(YEAR(A2751)&lt;&gt;Properties!$C$5,0,N(D2751)*IFERROR(INDEX(Lists!$D$1:$D$7,MATCH(C2751,Lists!$A$1:$A$7,0)),0)))</f>
      </c>
    </row>
    <row r="2752" spans="1:10" x14ac:dyDescent="0.25">
      <c r="A2752" s="11"/>
      <c r="B2752" s="19"/>
      <c r="C2752" s="19"/>
      <c r="D2752" s="23"/>
      <c r="E2752" s="19"/>
      <c r="F2752" s="13">
        <f>IF(B2752="","",IFERROR(INDEX(Leases!$B$2:$B$101,MATCH(B2752,Leases!$A$2:$A$101,0)),""))</f>
      </c>
      <c r="G2752" s="16">
        <f>IF(A2752="","",MONTH(A2752))</f>
      </c>
      <c r="H2752" s="22">
        <f>IF(A2752="",0,IF(YEAR(A2752)&lt;&gt;Properties!$C$5,0,N(D2752)*IFERROR(INDEX(Lists!$B$1:$B$7,MATCH(C2752,Lists!$A$1:$A$7,0)),0)))</f>
      </c>
      <c r="I2752" s="22">
        <f>IF(A2752="",0,IF(YEAR(A2752)&lt;&gt;Properties!$C$5,0,N(D2752)*IFERROR(INDEX(Lists!$C$1:$C$7,MATCH(C2752,Lists!$A$1:$A$7,0)),0)))</f>
      </c>
      <c r="J2752" s="22">
        <f>IF(A2752="",0,IF(YEAR(A2752)&lt;&gt;Properties!$C$5,0,N(D2752)*IFERROR(INDEX(Lists!$D$1:$D$7,MATCH(C2752,Lists!$A$1:$A$7,0)),0)))</f>
      </c>
    </row>
    <row r="2753" spans="1:10" x14ac:dyDescent="0.25">
      <c r="A2753" s="11"/>
      <c r="B2753" s="19"/>
      <c r="C2753" s="19"/>
      <c r="D2753" s="23"/>
      <c r="E2753" s="19"/>
      <c r="F2753" s="13">
        <f>IF(B2753="","",IFERROR(INDEX(Leases!$B$2:$B$101,MATCH(B2753,Leases!$A$2:$A$101,0)),""))</f>
      </c>
      <c r="G2753" s="16">
        <f>IF(A2753="","",MONTH(A2753))</f>
      </c>
      <c r="H2753" s="22">
        <f>IF(A2753="",0,IF(YEAR(A2753)&lt;&gt;Properties!$C$5,0,N(D2753)*IFERROR(INDEX(Lists!$B$1:$B$7,MATCH(C2753,Lists!$A$1:$A$7,0)),0)))</f>
      </c>
      <c r="I2753" s="22">
        <f>IF(A2753="",0,IF(YEAR(A2753)&lt;&gt;Properties!$C$5,0,N(D2753)*IFERROR(INDEX(Lists!$C$1:$C$7,MATCH(C2753,Lists!$A$1:$A$7,0)),0)))</f>
      </c>
      <c r="J2753" s="22">
        <f>IF(A2753="",0,IF(YEAR(A2753)&lt;&gt;Properties!$C$5,0,N(D2753)*IFERROR(INDEX(Lists!$D$1:$D$7,MATCH(C2753,Lists!$A$1:$A$7,0)),0)))</f>
      </c>
    </row>
    <row r="2754" spans="1:10" x14ac:dyDescent="0.25">
      <c r="A2754" s="11"/>
      <c r="B2754" s="19"/>
      <c r="C2754" s="19"/>
      <c r="D2754" s="23"/>
      <c r="E2754" s="19"/>
      <c r="F2754" s="13">
        <f>IF(B2754="","",IFERROR(INDEX(Leases!$B$2:$B$101,MATCH(B2754,Leases!$A$2:$A$101,0)),""))</f>
      </c>
      <c r="G2754" s="16">
        <f>IF(A2754="","",MONTH(A2754))</f>
      </c>
      <c r="H2754" s="22">
        <f>IF(A2754="",0,IF(YEAR(A2754)&lt;&gt;Properties!$C$5,0,N(D2754)*IFERROR(INDEX(Lists!$B$1:$B$7,MATCH(C2754,Lists!$A$1:$A$7,0)),0)))</f>
      </c>
      <c r="I2754" s="22">
        <f>IF(A2754="",0,IF(YEAR(A2754)&lt;&gt;Properties!$C$5,0,N(D2754)*IFERROR(INDEX(Lists!$C$1:$C$7,MATCH(C2754,Lists!$A$1:$A$7,0)),0)))</f>
      </c>
      <c r="J2754" s="22">
        <f>IF(A2754="",0,IF(YEAR(A2754)&lt;&gt;Properties!$C$5,0,N(D2754)*IFERROR(INDEX(Lists!$D$1:$D$7,MATCH(C2754,Lists!$A$1:$A$7,0)),0)))</f>
      </c>
    </row>
    <row r="2755" spans="1:10" x14ac:dyDescent="0.25">
      <c r="A2755" s="11"/>
      <c r="B2755" s="19"/>
      <c r="C2755" s="19"/>
      <c r="D2755" s="23"/>
      <c r="E2755" s="19"/>
      <c r="F2755" s="13">
        <f>IF(B2755="","",IFERROR(INDEX(Leases!$B$2:$B$101,MATCH(B2755,Leases!$A$2:$A$101,0)),""))</f>
      </c>
      <c r="G2755" s="16">
        <f>IF(A2755="","",MONTH(A2755))</f>
      </c>
      <c r="H2755" s="22">
        <f>IF(A2755="",0,IF(YEAR(A2755)&lt;&gt;Properties!$C$5,0,N(D2755)*IFERROR(INDEX(Lists!$B$1:$B$7,MATCH(C2755,Lists!$A$1:$A$7,0)),0)))</f>
      </c>
      <c r="I2755" s="22">
        <f>IF(A2755="",0,IF(YEAR(A2755)&lt;&gt;Properties!$C$5,0,N(D2755)*IFERROR(INDEX(Lists!$C$1:$C$7,MATCH(C2755,Lists!$A$1:$A$7,0)),0)))</f>
      </c>
      <c r="J2755" s="22">
        <f>IF(A2755="",0,IF(YEAR(A2755)&lt;&gt;Properties!$C$5,0,N(D2755)*IFERROR(INDEX(Lists!$D$1:$D$7,MATCH(C2755,Lists!$A$1:$A$7,0)),0)))</f>
      </c>
    </row>
    <row r="2756" spans="1:10" x14ac:dyDescent="0.25">
      <c r="A2756" s="11"/>
      <c r="B2756" s="19"/>
      <c r="C2756" s="19"/>
      <c r="D2756" s="23"/>
      <c r="E2756" s="19"/>
      <c r="F2756" s="13">
        <f>IF(B2756="","",IFERROR(INDEX(Leases!$B$2:$B$101,MATCH(B2756,Leases!$A$2:$A$101,0)),""))</f>
      </c>
      <c r="G2756" s="16">
        <f>IF(A2756="","",MONTH(A2756))</f>
      </c>
      <c r="H2756" s="22">
        <f>IF(A2756="",0,IF(YEAR(A2756)&lt;&gt;Properties!$C$5,0,N(D2756)*IFERROR(INDEX(Lists!$B$1:$B$7,MATCH(C2756,Lists!$A$1:$A$7,0)),0)))</f>
      </c>
      <c r="I2756" s="22">
        <f>IF(A2756="",0,IF(YEAR(A2756)&lt;&gt;Properties!$C$5,0,N(D2756)*IFERROR(INDEX(Lists!$C$1:$C$7,MATCH(C2756,Lists!$A$1:$A$7,0)),0)))</f>
      </c>
      <c r="J2756" s="22">
        <f>IF(A2756="",0,IF(YEAR(A2756)&lt;&gt;Properties!$C$5,0,N(D2756)*IFERROR(INDEX(Lists!$D$1:$D$7,MATCH(C2756,Lists!$A$1:$A$7,0)),0)))</f>
      </c>
    </row>
    <row r="2757" spans="1:10" x14ac:dyDescent="0.25">
      <c r="A2757" s="11"/>
      <c r="B2757" s="19"/>
      <c r="C2757" s="19"/>
      <c r="D2757" s="23"/>
      <c r="E2757" s="19"/>
      <c r="F2757" s="13">
        <f>IF(B2757="","",IFERROR(INDEX(Leases!$B$2:$B$101,MATCH(B2757,Leases!$A$2:$A$101,0)),""))</f>
      </c>
      <c r="G2757" s="16">
        <f>IF(A2757="","",MONTH(A2757))</f>
      </c>
      <c r="H2757" s="22">
        <f>IF(A2757="",0,IF(YEAR(A2757)&lt;&gt;Properties!$C$5,0,N(D2757)*IFERROR(INDEX(Lists!$B$1:$B$7,MATCH(C2757,Lists!$A$1:$A$7,0)),0)))</f>
      </c>
      <c r="I2757" s="22">
        <f>IF(A2757="",0,IF(YEAR(A2757)&lt;&gt;Properties!$C$5,0,N(D2757)*IFERROR(INDEX(Lists!$C$1:$C$7,MATCH(C2757,Lists!$A$1:$A$7,0)),0)))</f>
      </c>
      <c r="J2757" s="22">
        <f>IF(A2757="",0,IF(YEAR(A2757)&lt;&gt;Properties!$C$5,0,N(D2757)*IFERROR(INDEX(Lists!$D$1:$D$7,MATCH(C2757,Lists!$A$1:$A$7,0)),0)))</f>
      </c>
    </row>
    <row r="2758" spans="1:10" x14ac:dyDescent="0.25">
      <c r="A2758" s="11"/>
      <c r="B2758" s="19"/>
      <c r="C2758" s="19"/>
      <c r="D2758" s="23"/>
      <c r="E2758" s="19"/>
      <c r="F2758" s="13">
        <f>IF(B2758="","",IFERROR(INDEX(Leases!$B$2:$B$101,MATCH(B2758,Leases!$A$2:$A$101,0)),""))</f>
      </c>
      <c r="G2758" s="16">
        <f>IF(A2758="","",MONTH(A2758))</f>
      </c>
      <c r="H2758" s="22">
        <f>IF(A2758="",0,IF(YEAR(A2758)&lt;&gt;Properties!$C$5,0,N(D2758)*IFERROR(INDEX(Lists!$B$1:$B$7,MATCH(C2758,Lists!$A$1:$A$7,0)),0)))</f>
      </c>
      <c r="I2758" s="22">
        <f>IF(A2758="",0,IF(YEAR(A2758)&lt;&gt;Properties!$C$5,0,N(D2758)*IFERROR(INDEX(Lists!$C$1:$C$7,MATCH(C2758,Lists!$A$1:$A$7,0)),0)))</f>
      </c>
      <c r="J2758" s="22">
        <f>IF(A2758="",0,IF(YEAR(A2758)&lt;&gt;Properties!$C$5,0,N(D2758)*IFERROR(INDEX(Lists!$D$1:$D$7,MATCH(C2758,Lists!$A$1:$A$7,0)),0)))</f>
      </c>
    </row>
    <row r="2759" spans="1:10" x14ac:dyDescent="0.25">
      <c r="A2759" s="11"/>
      <c r="B2759" s="19"/>
      <c r="C2759" s="19"/>
      <c r="D2759" s="23"/>
      <c r="E2759" s="19"/>
      <c r="F2759" s="13">
        <f>IF(B2759="","",IFERROR(INDEX(Leases!$B$2:$B$101,MATCH(B2759,Leases!$A$2:$A$101,0)),""))</f>
      </c>
      <c r="G2759" s="16">
        <f>IF(A2759="","",MONTH(A2759))</f>
      </c>
      <c r="H2759" s="22">
        <f>IF(A2759="",0,IF(YEAR(A2759)&lt;&gt;Properties!$C$5,0,N(D2759)*IFERROR(INDEX(Lists!$B$1:$B$7,MATCH(C2759,Lists!$A$1:$A$7,0)),0)))</f>
      </c>
      <c r="I2759" s="22">
        <f>IF(A2759="",0,IF(YEAR(A2759)&lt;&gt;Properties!$C$5,0,N(D2759)*IFERROR(INDEX(Lists!$C$1:$C$7,MATCH(C2759,Lists!$A$1:$A$7,0)),0)))</f>
      </c>
      <c r="J2759" s="22">
        <f>IF(A2759="",0,IF(YEAR(A2759)&lt;&gt;Properties!$C$5,0,N(D2759)*IFERROR(INDEX(Lists!$D$1:$D$7,MATCH(C2759,Lists!$A$1:$A$7,0)),0)))</f>
      </c>
    </row>
    <row r="2760" spans="1:10" x14ac:dyDescent="0.25">
      <c r="A2760" s="11"/>
      <c r="B2760" s="19"/>
      <c r="C2760" s="19"/>
      <c r="D2760" s="23"/>
      <c r="E2760" s="19"/>
      <c r="F2760" s="13">
        <f>IF(B2760="","",IFERROR(INDEX(Leases!$B$2:$B$101,MATCH(B2760,Leases!$A$2:$A$101,0)),""))</f>
      </c>
      <c r="G2760" s="16">
        <f>IF(A2760="","",MONTH(A2760))</f>
      </c>
      <c r="H2760" s="22">
        <f>IF(A2760="",0,IF(YEAR(A2760)&lt;&gt;Properties!$C$5,0,N(D2760)*IFERROR(INDEX(Lists!$B$1:$B$7,MATCH(C2760,Lists!$A$1:$A$7,0)),0)))</f>
      </c>
      <c r="I2760" s="22">
        <f>IF(A2760="",0,IF(YEAR(A2760)&lt;&gt;Properties!$C$5,0,N(D2760)*IFERROR(INDEX(Lists!$C$1:$C$7,MATCH(C2760,Lists!$A$1:$A$7,0)),0)))</f>
      </c>
      <c r="J2760" s="22">
        <f>IF(A2760="",0,IF(YEAR(A2760)&lt;&gt;Properties!$C$5,0,N(D2760)*IFERROR(INDEX(Lists!$D$1:$D$7,MATCH(C2760,Lists!$A$1:$A$7,0)),0)))</f>
      </c>
    </row>
    <row r="2761" spans="1:10" x14ac:dyDescent="0.25">
      <c r="A2761" s="11"/>
      <c r="B2761" s="19"/>
      <c r="C2761" s="19"/>
      <c r="D2761" s="23"/>
      <c r="E2761" s="19"/>
      <c r="F2761" s="13">
        <f>IF(B2761="","",IFERROR(INDEX(Leases!$B$2:$B$101,MATCH(B2761,Leases!$A$2:$A$101,0)),""))</f>
      </c>
      <c r="G2761" s="16">
        <f>IF(A2761="","",MONTH(A2761))</f>
      </c>
      <c r="H2761" s="22">
        <f>IF(A2761="",0,IF(YEAR(A2761)&lt;&gt;Properties!$C$5,0,N(D2761)*IFERROR(INDEX(Lists!$B$1:$B$7,MATCH(C2761,Lists!$A$1:$A$7,0)),0)))</f>
      </c>
      <c r="I2761" s="22">
        <f>IF(A2761="",0,IF(YEAR(A2761)&lt;&gt;Properties!$C$5,0,N(D2761)*IFERROR(INDEX(Lists!$C$1:$C$7,MATCH(C2761,Lists!$A$1:$A$7,0)),0)))</f>
      </c>
      <c r="J2761" s="22">
        <f>IF(A2761="",0,IF(YEAR(A2761)&lt;&gt;Properties!$C$5,0,N(D2761)*IFERROR(INDEX(Lists!$D$1:$D$7,MATCH(C2761,Lists!$A$1:$A$7,0)),0)))</f>
      </c>
    </row>
    <row r="2762" spans="1:10" x14ac:dyDescent="0.25">
      <c r="A2762" s="11"/>
      <c r="B2762" s="19"/>
      <c r="C2762" s="19"/>
      <c r="D2762" s="23"/>
      <c r="E2762" s="19"/>
      <c r="F2762" s="13">
        <f>IF(B2762="","",IFERROR(INDEX(Leases!$B$2:$B$101,MATCH(B2762,Leases!$A$2:$A$101,0)),""))</f>
      </c>
      <c r="G2762" s="16">
        <f>IF(A2762="","",MONTH(A2762))</f>
      </c>
      <c r="H2762" s="22">
        <f>IF(A2762="",0,IF(YEAR(A2762)&lt;&gt;Properties!$C$5,0,N(D2762)*IFERROR(INDEX(Lists!$B$1:$B$7,MATCH(C2762,Lists!$A$1:$A$7,0)),0)))</f>
      </c>
      <c r="I2762" s="22">
        <f>IF(A2762="",0,IF(YEAR(A2762)&lt;&gt;Properties!$C$5,0,N(D2762)*IFERROR(INDEX(Lists!$C$1:$C$7,MATCH(C2762,Lists!$A$1:$A$7,0)),0)))</f>
      </c>
      <c r="J2762" s="22">
        <f>IF(A2762="",0,IF(YEAR(A2762)&lt;&gt;Properties!$C$5,0,N(D2762)*IFERROR(INDEX(Lists!$D$1:$D$7,MATCH(C2762,Lists!$A$1:$A$7,0)),0)))</f>
      </c>
    </row>
    <row r="2763" spans="1:10" x14ac:dyDescent="0.25">
      <c r="A2763" s="11"/>
      <c r="B2763" s="19"/>
      <c r="C2763" s="19"/>
      <c r="D2763" s="23"/>
      <c r="E2763" s="19"/>
      <c r="F2763" s="13">
        <f>IF(B2763="","",IFERROR(INDEX(Leases!$B$2:$B$101,MATCH(B2763,Leases!$A$2:$A$101,0)),""))</f>
      </c>
      <c r="G2763" s="16">
        <f>IF(A2763="","",MONTH(A2763))</f>
      </c>
      <c r="H2763" s="22">
        <f>IF(A2763="",0,IF(YEAR(A2763)&lt;&gt;Properties!$C$5,0,N(D2763)*IFERROR(INDEX(Lists!$B$1:$B$7,MATCH(C2763,Lists!$A$1:$A$7,0)),0)))</f>
      </c>
      <c r="I2763" s="22">
        <f>IF(A2763="",0,IF(YEAR(A2763)&lt;&gt;Properties!$C$5,0,N(D2763)*IFERROR(INDEX(Lists!$C$1:$C$7,MATCH(C2763,Lists!$A$1:$A$7,0)),0)))</f>
      </c>
      <c r="J2763" s="22">
        <f>IF(A2763="",0,IF(YEAR(A2763)&lt;&gt;Properties!$C$5,0,N(D2763)*IFERROR(INDEX(Lists!$D$1:$D$7,MATCH(C2763,Lists!$A$1:$A$7,0)),0)))</f>
      </c>
    </row>
    <row r="2764" spans="1:10" x14ac:dyDescent="0.25">
      <c r="A2764" s="11"/>
      <c r="B2764" s="19"/>
      <c r="C2764" s="19"/>
      <c r="D2764" s="23"/>
      <c r="E2764" s="19"/>
      <c r="F2764" s="13">
        <f>IF(B2764="","",IFERROR(INDEX(Leases!$B$2:$B$101,MATCH(B2764,Leases!$A$2:$A$101,0)),""))</f>
      </c>
      <c r="G2764" s="16">
        <f>IF(A2764="","",MONTH(A2764))</f>
      </c>
      <c r="H2764" s="22">
        <f>IF(A2764="",0,IF(YEAR(A2764)&lt;&gt;Properties!$C$5,0,N(D2764)*IFERROR(INDEX(Lists!$B$1:$B$7,MATCH(C2764,Lists!$A$1:$A$7,0)),0)))</f>
      </c>
      <c r="I2764" s="22">
        <f>IF(A2764="",0,IF(YEAR(A2764)&lt;&gt;Properties!$C$5,0,N(D2764)*IFERROR(INDEX(Lists!$C$1:$C$7,MATCH(C2764,Lists!$A$1:$A$7,0)),0)))</f>
      </c>
      <c r="J2764" s="22">
        <f>IF(A2764="",0,IF(YEAR(A2764)&lt;&gt;Properties!$C$5,0,N(D2764)*IFERROR(INDEX(Lists!$D$1:$D$7,MATCH(C2764,Lists!$A$1:$A$7,0)),0)))</f>
      </c>
    </row>
    <row r="2765" spans="1:10" x14ac:dyDescent="0.25">
      <c r="A2765" s="11"/>
      <c r="B2765" s="19"/>
      <c r="C2765" s="19"/>
      <c r="D2765" s="23"/>
      <c r="E2765" s="19"/>
      <c r="F2765" s="13">
        <f>IF(B2765="","",IFERROR(INDEX(Leases!$B$2:$B$101,MATCH(B2765,Leases!$A$2:$A$101,0)),""))</f>
      </c>
      <c r="G2765" s="16">
        <f>IF(A2765="","",MONTH(A2765))</f>
      </c>
      <c r="H2765" s="22">
        <f>IF(A2765="",0,IF(YEAR(A2765)&lt;&gt;Properties!$C$5,0,N(D2765)*IFERROR(INDEX(Lists!$B$1:$B$7,MATCH(C2765,Lists!$A$1:$A$7,0)),0)))</f>
      </c>
      <c r="I2765" s="22">
        <f>IF(A2765="",0,IF(YEAR(A2765)&lt;&gt;Properties!$C$5,0,N(D2765)*IFERROR(INDEX(Lists!$C$1:$C$7,MATCH(C2765,Lists!$A$1:$A$7,0)),0)))</f>
      </c>
      <c r="J2765" s="22">
        <f>IF(A2765="",0,IF(YEAR(A2765)&lt;&gt;Properties!$C$5,0,N(D2765)*IFERROR(INDEX(Lists!$D$1:$D$7,MATCH(C2765,Lists!$A$1:$A$7,0)),0)))</f>
      </c>
    </row>
    <row r="2766" spans="1:10" x14ac:dyDescent="0.25">
      <c r="A2766" s="11"/>
      <c r="B2766" s="19"/>
      <c r="C2766" s="19"/>
      <c r="D2766" s="23"/>
      <c r="E2766" s="19"/>
      <c r="F2766" s="13">
        <f>IF(B2766="","",IFERROR(INDEX(Leases!$B$2:$B$101,MATCH(B2766,Leases!$A$2:$A$101,0)),""))</f>
      </c>
      <c r="G2766" s="16">
        <f>IF(A2766="","",MONTH(A2766))</f>
      </c>
      <c r="H2766" s="22">
        <f>IF(A2766="",0,IF(YEAR(A2766)&lt;&gt;Properties!$C$5,0,N(D2766)*IFERROR(INDEX(Lists!$B$1:$B$7,MATCH(C2766,Lists!$A$1:$A$7,0)),0)))</f>
      </c>
      <c r="I2766" s="22">
        <f>IF(A2766="",0,IF(YEAR(A2766)&lt;&gt;Properties!$C$5,0,N(D2766)*IFERROR(INDEX(Lists!$C$1:$C$7,MATCH(C2766,Lists!$A$1:$A$7,0)),0)))</f>
      </c>
      <c r="J2766" s="22">
        <f>IF(A2766="",0,IF(YEAR(A2766)&lt;&gt;Properties!$C$5,0,N(D2766)*IFERROR(INDEX(Lists!$D$1:$D$7,MATCH(C2766,Lists!$A$1:$A$7,0)),0)))</f>
      </c>
    </row>
    <row r="2767" spans="1:10" x14ac:dyDescent="0.25">
      <c r="A2767" s="11"/>
      <c r="B2767" s="19"/>
      <c r="C2767" s="19"/>
      <c r="D2767" s="23"/>
      <c r="E2767" s="19"/>
      <c r="F2767" s="13">
        <f>IF(B2767="","",IFERROR(INDEX(Leases!$B$2:$B$101,MATCH(B2767,Leases!$A$2:$A$101,0)),""))</f>
      </c>
      <c r="G2767" s="16">
        <f>IF(A2767="","",MONTH(A2767))</f>
      </c>
      <c r="H2767" s="22">
        <f>IF(A2767="",0,IF(YEAR(A2767)&lt;&gt;Properties!$C$5,0,N(D2767)*IFERROR(INDEX(Lists!$B$1:$B$7,MATCH(C2767,Lists!$A$1:$A$7,0)),0)))</f>
      </c>
      <c r="I2767" s="22">
        <f>IF(A2767="",0,IF(YEAR(A2767)&lt;&gt;Properties!$C$5,0,N(D2767)*IFERROR(INDEX(Lists!$C$1:$C$7,MATCH(C2767,Lists!$A$1:$A$7,0)),0)))</f>
      </c>
      <c r="J2767" s="22">
        <f>IF(A2767="",0,IF(YEAR(A2767)&lt;&gt;Properties!$C$5,0,N(D2767)*IFERROR(INDEX(Lists!$D$1:$D$7,MATCH(C2767,Lists!$A$1:$A$7,0)),0)))</f>
      </c>
    </row>
    <row r="2768" spans="1:10" x14ac:dyDescent="0.25">
      <c r="A2768" s="11"/>
      <c r="B2768" s="19"/>
      <c r="C2768" s="19"/>
      <c r="D2768" s="23"/>
      <c r="E2768" s="19"/>
      <c r="F2768" s="13">
        <f>IF(B2768="","",IFERROR(INDEX(Leases!$B$2:$B$101,MATCH(B2768,Leases!$A$2:$A$101,0)),""))</f>
      </c>
      <c r="G2768" s="16">
        <f>IF(A2768="","",MONTH(A2768))</f>
      </c>
      <c r="H2768" s="22">
        <f>IF(A2768="",0,IF(YEAR(A2768)&lt;&gt;Properties!$C$5,0,N(D2768)*IFERROR(INDEX(Lists!$B$1:$B$7,MATCH(C2768,Lists!$A$1:$A$7,0)),0)))</f>
      </c>
      <c r="I2768" s="22">
        <f>IF(A2768="",0,IF(YEAR(A2768)&lt;&gt;Properties!$C$5,0,N(D2768)*IFERROR(INDEX(Lists!$C$1:$C$7,MATCH(C2768,Lists!$A$1:$A$7,0)),0)))</f>
      </c>
      <c r="J2768" s="22">
        <f>IF(A2768="",0,IF(YEAR(A2768)&lt;&gt;Properties!$C$5,0,N(D2768)*IFERROR(INDEX(Lists!$D$1:$D$7,MATCH(C2768,Lists!$A$1:$A$7,0)),0)))</f>
      </c>
    </row>
    <row r="2769" spans="1:10" x14ac:dyDescent="0.25">
      <c r="A2769" s="11"/>
      <c r="B2769" s="19"/>
      <c r="C2769" s="19"/>
      <c r="D2769" s="23"/>
      <c r="E2769" s="19"/>
      <c r="F2769" s="13">
        <f>IF(B2769="","",IFERROR(INDEX(Leases!$B$2:$B$101,MATCH(B2769,Leases!$A$2:$A$101,0)),""))</f>
      </c>
      <c r="G2769" s="16">
        <f>IF(A2769="","",MONTH(A2769))</f>
      </c>
      <c r="H2769" s="22">
        <f>IF(A2769="",0,IF(YEAR(A2769)&lt;&gt;Properties!$C$5,0,N(D2769)*IFERROR(INDEX(Lists!$B$1:$B$7,MATCH(C2769,Lists!$A$1:$A$7,0)),0)))</f>
      </c>
      <c r="I2769" s="22">
        <f>IF(A2769="",0,IF(YEAR(A2769)&lt;&gt;Properties!$C$5,0,N(D2769)*IFERROR(INDEX(Lists!$C$1:$C$7,MATCH(C2769,Lists!$A$1:$A$7,0)),0)))</f>
      </c>
      <c r="J2769" s="22">
        <f>IF(A2769="",0,IF(YEAR(A2769)&lt;&gt;Properties!$C$5,0,N(D2769)*IFERROR(INDEX(Lists!$D$1:$D$7,MATCH(C2769,Lists!$A$1:$A$7,0)),0)))</f>
      </c>
    </row>
    <row r="2770" spans="1:10" x14ac:dyDescent="0.25">
      <c r="A2770" s="11"/>
      <c r="B2770" s="19"/>
      <c r="C2770" s="19"/>
      <c r="D2770" s="23"/>
      <c r="E2770" s="19"/>
      <c r="F2770" s="13">
        <f>IF(B2770="","",IFERROR(INDEX(Leases!$B$2:$B$101,MATCH(B2770,Leases!$A$2:$A$101,0)),""))</f>
      </c>
      <c r="G2770" s="16">
        <f>IF(A2770="","",MONTH(A2770))</f>
      </c>
      <c r="H2770" s="22">
        <f>IF(A2770="",0,IF(YEAR(A2770)&lt;&gt;Properties!$C$5,0,N(D2770)*IFERROR(INDEX(Lists!$B$1:$B$7,MATCH(C2770,Lists!$A$1:$A$7,0)),0)))</f>
      </c>
      <c r="I2770" s="22">
        <f>IF(A2770="",0,IF(YEAR(A2770)&lt;&gt;Properties!$C$5,0,N(D2770)*IFERROR(INDEX(Lists!$C$1:$C$7,MATCH(C2770,Lists!$A$1:$A$7,0)),0)))</f>
      </c>
      <c r="J2770" s="22">
        <f>IF(A2770="",0,IF(YEAR(A2770)&lt;&gt;Properties!$C$5,0,N(D2770)*IFERROR(INDEX(Lists!$D$1:$D$7,MATCH(C2770,Lists!$A$1:$A$7,0)),0)))</f>
      </c>
    </row>
    <row r="2771" spans="1:10" x14ac:dyDescent="0.25">
      <c r="A2771" s="11"/>
      <c r="B2771" s="19"/>
      <c r="C2771" s="19"/>
      <c r="D2771" s="23"/>
      <c r="E2771" s="19"/>
      <c r="F2771" s="13">
        <f>IF(B2771="","",IFERROR(INDEX(Leases!$B$2:$B$101,MATCH(B2771,Leases!$A$2:$A$101,0)),""))</f>
      </c>
      <c r="G2771" s="16">
        <f>IF(A2771="","",MONTH(A2771))</f>
      </c>
      <c r="H2771" s="22">
        <f>IF(A2771="",0,IF(YEAR(A2771)&lt;&gt;Properties!$C$5,0,N(D2771)*IFERROR(INDEX(Lists!$B$1:$B$7,MATCH(C2771,Lists!$A$1:$A$7,0)),0)))</f>
      </c>
      <c r="I2771" s="22">
        <f>IF(A2771="",0,IF(YEAR(A2771)&lt;&gt;Properties!$C$5,0,N(D2771)*IFERROR(INDEX(Lists!$C$1:$C$7,MATCH(C2771,Lists!$A$1:$A$7,0)),0)))</f>
      </c>
      <c r="J2771" s="22">
        <f>IF(A2771="",0,IF(YEAR(A2771)&lt;&gt;Properties!$C$5,0,N(D2771)*IFERROR(INDEX(Lists!$D$1:$D$7,MATCH(C2771,Lists!$A$1:$A$7,0)),0)))</f>
      </c>
    </row>
    <row r="2772" spans="1:10" x14ac:dyDescent="0.25">
      <c r="A2772" s="11"/>
      <c r="B2772" s="19"/>
      <c r="C2772" s="19"/>
      <c r="D2772" s="23"/>
      <c r="E2772" s="19"/>
      <c r="F2772" s="13">
        <f>IF(B2772="","",IFERROR(INDEX(Leases!$B$2:$B$101,MATCH(B2772,Leases!$A$2:$A$101,0)),""))</f>
      </c>
      <c r="G2772" s="16">
        <f>IF(A2772="","",MONTH(A2772))</f>
      </c>
      <c r="H2772" s="22">
        <f>IF(A2772="",0,IF(YEAR(A2772)&lt;&gt;Properties!$C$5,0,N(D2772)*IFERROR(INDEX(Lists!$B$1:$B$7,MATCH(C2772,Lists!$A$1:$A$7,0)),0)))</f>
      </c>
      <c r="I2772" s="22">
        <f>IF(A2772="",0,IF(YEAR(A2772)&lt;&gt;Properties!$C$5,0,N(D2772)*IFERROR(INDEX(Lists!$C$1:$C$7,MATCH(C2772,Lists!$A$1:$A$7,0)),0)))</f>
      </c>
      <c r="J2772" s="22">
        <f>IF(A2772="",0,IF(YEAR(A2772)&lt;&gt;Properties!$C$5,0,N(D2772)*IFERROR(INDEX(Lists!$D$1:$D$7,MATCH(C2772,Lists!$A$1:$A$7,0)),0)))</f>
      </c>
    </row>
    <row r="2773" spans="1:10" x14ac:dyDescent="0.25">
      <c r="A2773" s="11"/>
      <c r="B2773" s="19"/>
      <c r="C2773" s="19"/>
      <c r="D2773" s="23"/>
      <c r="E2773" s="19"/>
      <c r="F2773" s="13">
        <f>IF(B2773="","",IFERROR(INDEX(Leases!$B$2:$B$101,MATCH(B2773,Leases!$A$2:$A$101,0)),""))</f>
      </c>
      <c r="G2773" s="16">
        <f>IF(A2773="","",MONTH(A2773))</f>
      </c>
      <c r="H2773" s="22">
        <f>IF(A2773="",0,IF(YEAR(A2773)&lt;&gt;Properties!$C$5,0,N(D2773)*IFERROR(INDEX(Lists!$B$1:$B$7,MATCH(C2773,Lists!$A$1:$A$7,0)),0)))</f>
      </c>
      <c r="I2773" s="22">
        <f>IF(A2773="",0,IF(YEAR(A2773)&lt;&gt;Properties!$C$5,0,N(D2773)*IFERROR(INDEX(Lists!$C$1:$C$7,MATCH(C2773,Lists!$A$1:$A$7,0)),0)))</f>
      </c>
      <c r="J2773" s="22">
        <f>IF(A2773="",0,IF(YEAR(A2773)&lt;&gt;Properties!$C$5,0,N(D2773)*IFERROR(INDEX(Lists!$D$1:$D$7,MATCH(C2773,Lists!$A$1:$A$7,0)),0)))</f>
      </c>
    </row>
    <row r="2774" spans="1:10" x14ac:dyDescent="0.25">
      <c r="A2774" s="11"/>
      <c r="B2774" s="19"/>
      <c r="C2774" s="19"/>
      <c r="D2774" s="23"/>
      <c r="E2774" s="19"/>
      <c r="F2774" s="13">
        <f>IF(B2774="","",IFERROR(INDEX(Leases!$B$2:$B$101,MATCH(B2774,Leases!$A$2:$A$101,0)),""))</f>
      </c>
      <c r="G2774" s="16">
        <f>IF(A2774="","",MONTH(A2774))</f>
      </c>
      <c r="H2774" s="22">
        <f>IF(A2774="",0,IF(YEAR(A2774)&lt;&gt;Properties!$C$5,0,N(D2774)*IFERROR(INDEX(Lists!$B$1:$B$7,MATCH(C2774,Lists!$A$1:$A$7,0)),0)))</f>
      </c>
      <c r="I2774" s="22">
        <f>IF(A2774="",0,IF(YEAR(A2774)&lt;&gt;Properties!$C$5,0,N(D2774)*IFERROR(INDEX(Lists!$C$1:$C$7,MATCH(C2774,Lists!$A$1:$A$7,0)),0)))</f>
      </c>
      <c r="J2774" s="22">
        <f>IF(A2774="",0,IF(YEAR(A2774)&lt;&gt;Properties!$C$5,0,N(D2774)*IFERROR(INDEX(Lists!$D$1:$D$7,MATCH(C2774,Lists!$A$1:$A$7,0)),0)))</f>
      </c>
    </row>
    <row r="2775" spans="1:10" x14ac:dyDescent="0.25">
      <c r="A2775" s="11"/>
      <c r="B2775" s="19"/>
      <c r="C2775" s="19"/>
      <c r="D2775" s="23"/>
      <c r="E2775" s="19"/>
      <c r="F2775" s="13">
        <f>IF(B2775="","",IFERROR(INDEX(Leases!$B$2:$B$101,MATCH(B2775,Leases!$A$2:$A$101,0)),""))</f>
      </c>
      <c r="G2775" s="16">
        <f>IF(A2775="","",MONTH(A2775))</f>
      </c>
      <c r="H2775" s="22">
        <f>IF(A2775="",0,IF(YEAR(A2775)&lt;&gt;Properties!$C$5,0,N(D2775)*IFERROR(INDEX(Lists!$B$1:$B$7,MATCH(C2775,Lists!$A$1:$A$7,0)),0)))</f>
      </c>
      <c r="I2775" s="22">
        <f>IF(A2775="",0,IF(YEAR(A2775)&lt;&gt;Properties!$C$5,0,N(D2775)*IFERROR(INDEX(Lists!$C$1:$C$7,MATCH(C2775,Lists!$A$1:$A$7,0)),0)))</f>
      </c>
      <c r="J2775" s="22">
        <f>IF(A2775="",0,IF(YEAR(A2775)&lt;&gt;Properties!$C$5,0,N(D2775)*IFERROR(INDEX(Lists!$D$1:$D$7,MATCH(C2775,Lists!$A$1:$A$7,0)),0)))</f>
      </c>
    </row>
    <row r="2776" spans="1:10" x14ac:dyDescent="0.25">
      <c r="A2776" s="11"/>
      <c r="B2776" s="19"/>
      <c r="C2776" s="19"/>
      <c r="D2776" s="23"/>
      <c r="E2776" s="19"/>
      <c r="F2776" s="13">
        <f>IF(B2776="","",IFERROR(INDEX(Leases!$B$2:$B$101,MATCH(B2776,Leases!$A$2:$A$101,0)),""))</f>
      </c>
      <c r="G2776" s="16">
        <f>IF(A2776="","",MONTH(A2776))</f>
      </c>
      <c r="H2776" s="22">
        <f>IF(A2776="",0,IF(YEAR(A2776)&lt;&gt;Properties!$C$5,0,N(D2776)*IFERROR(INDEX(Lists!$B$1:$B$7,MATCH(C2776,Lists!$A$1:$A$7,0)),0)))</f>
      </c>
      <c r="I2776" s="22">
        <f>IF(A2776="",0,IF(YEAR(A2776)&lt;&gt;Properties!$C$5,0,N(D2776)*IFERROR(INDEX(Lists!$C$1:$C$7,MATCH(C2776,Lists!$A$1:$A$7,0)),0)))</f>
      </c>
      <c r="J2776" s="22">
        <f>IF(A2776="",0,IF(YEAR(A2776)&lt;&gt;Properties!$C$5,0,N(D2776)*IFERROR(INDEX(Lists!$D$1:$D$7,MATCH(C2776,Lists!$A$1:$A$7,0)),0)))</f>
      </c>
    </row>
    <row r="2777" spans="1:10" x14ac:dyDescent="0.25">
      <c r="A2777" s="11"/>
      <c r="B2777" s="19"/>
      <c r="C2777" s="19"/>
      <c r="D2777" s="23"/>
      <c r="E2777" s="19"/>
      <c r="F2777" s="13">
        <f>IF(B2777="","",IFERROR(INDEX(Leases!$B$2:$B$101,MATCH(B2777,Leases!$A$2:$A$101,0)),""))</f>
      </c>
      <c r="G2777" s="16">
        <f>IF(A2777="","",MONTH(A2777))</f>
      </c>
      <c r="H2777" s="22">
        <f>IF(A2777="",0,IF(YEAR(A2777)&lt;&gt;Properties!$C$5,0,N(D2777)*IFERROR(INDEX(Lists!$B$1:$B$7,MATCH(C2777,Lists!$A$1:$A$7,0)),0)))</f>
      </c>
      <c r="I2777" s="22">
        <f>IF(A2777="",0,IF(YEAR(A2777)&lt;&gt;Properties!$C$5,0,N(D2777)*IFERROR(INDEX(Lists!$C$1:$C$7,MATCH(C2777,Lists!$A$1:$A$7,0)),0)))</f>
      </c>
      <c r="J2777" s="22">
        <f>IF(A2777="",0,IF(YEAR(A2777)&lt;&gt;Properties!$C$5,0,N(D2777)*IFERROR(INDEX(Lists!$D$1:$D$7,MATCH(C2777,Lists!$A$1:$A$7,0)),0)))</f>
      </c>
    </row>
    <row r="2778" spans="1:10" x14ac:dyDescent="0.25">
      <c r="A2778" s="11"/>
      <c r="B2778" s="19"/>
      <c r="C2778" s="19"/>
      <c r="D2778" s="23"/>
      <c r="E2778" s="19"/>
      <c r="F2778" s="13">
        <f>IF(B2778="","",IFERROR(INDEX(Leases!$B$2:$B$101,MATCH(B2778,Leases!$A$2:$A$101,0)),""))</f>
      </c>
      <c r="G2778" s="16">
        <f>IF(A2778="","",MONTH(A2778))</f>
      </c>
      <c r="H2778" s="22">
        <f>IF(A2778="",0,IF(YEAR(A2778)&lt;&gt;Properties!$C$5,0,N(D2778)*IFERROR(INDEX(Lists!$B$1:$B$7,MATCH(C2778,Lists!$A$1:$A$7,0)),0)))</f>
      </c>
      <c r="I2778" s="22">
        <f>IF(A2778="",0,IF(YEAR(A2778)&lt;&gt;Properties!$C$5,0,N(D2778)*IFERROR(INDEX(Lists!$C$1:$C$7,MATCH(C2778,Lists!$A$1:$A$7,0)),0)))</f>
      </c>
      <c r="J2778" s="22">
        <f>IF(A2778="",0,IF(YEAR(A2778)&lt;&gt;Properties!$C$5,0,N(D2778)*IFERROR(INDEX(Lists!$D$1:$D$7,MATCH(C2778,Lists!$A$1:$A$7,0)),0)))</f>
      </c>
    </row>
    <row r="2779" spans="1:10" x14ac:dyDescent="0.25">
      <c r="A2779" s="11"/>
      <c r="B2779" s="19"/>
      <c r="C2779" s="19"/>
      <c r="D2779" s="23"/>
      <c r="E2779" s="19"/>
      <c r="F2779" s="13">
        <f>IF(B2779="","",IFERROR(INDEX(Leases!$B$2:$B$101,MATCH(B2779,Leases!$A$2:$A$101,0)),""))</f>
      </c>
      <c r="G2779" s="16">
        <f>IF(A2779="","",MONTH(A2779))</f>
      </c>
      <c r="H2779" s="22">
        <f>IF(A2779="",0,IF(YEAR(A2779)&lt;&gt;Properties!$C$5,0,N(D2779)*IFERROR(INDEX(Lists!$B$1:$B$7,MATCH(C2779,Lists!$A$1:$A$7,0)),0)))</f>
      </c>
      <c r="I2779" s="22">
        <f>IF(A2779="",0,IF(YEAR(A2779)&lt;&gt;Properties!$C$5,0,N(D2779)*IFERROR(INDEX(Lists!$C$1:$C$7,MATCH(C2779,Lists!$A$1:$A$7,0)),0)))</f>
      </c>
      <c r="J2779" s="22">
        <f>IF(A2779="",0,IF(YEAR(A2779)&lt;&gt;Properties!$C$5,0,N(D2779)*IFERROR(INDEX(Lists!$D$1:$D$7,MATCH(C2779,Lists!$A$1:$A$7,0)),0)))</f>
      </c>
    </row>
    <row r="2780" spans="1:10" x14ac:dyDescent="0.25">
      <c r="A2780" s="11"/>
      <c r="B2780" s="19"/>
      <c r="C2780" s="19"/>
      <c r="D2780" s="23"/>
      <c r="E2780" s="19"/>
      <c r="F2780" s="13">
        <f>IF(B2780="","",IFERROR(INDEX(Leases!$B$2:$B$101,MATCH(B2780,Leases!$A$2:$A$101,0)),""))</f>
      </c>
      <c r="G2780" s="16">
        <f>IF(A2780="","",MONTH(A2780))</f>
      </c>
      <c r="H2780" s="22">
        <f>IF(A2780="",0,IF(YEAR(A2780)&lt;&gt;Properties!$C$5,0,N(D2780)*IFERROR(INDEX(Lists!$B$1:$B$7,MATCH(C2780,Lists!$A$1:$A$7,0)),0)))</f>
      </c>
      <c r="I2780" s="22">
        <f>IF(A2780="",0,IF(YEAR(A2780)&lt;&gt;Properties!$C$5,0,N(D2780)*IFERROR(INDEX(Lists!$C$1:$C$7,MATCH(C2780,Lists!$A$1:$A$7,0)),0)))</f>
      </c>
      <c r="J2780" s="22">
        <f>IF(A2780="",0,IF(YEAR(A2780)&lt;&gt;Properties!$C$5,0,N(D2780)*IFERROR(INDEX(Lists!$D$1:$D$7,MATCH(C2780,Lists!$A$1:$A$7,0)),0)))</f>
      </c>
    </row>
    <row r="2781" spans="1:10" x14ac:dyDescent="0.25">
      <c r="A2781" s="11"/>
      <c r="B2781" s="19"/>
      <c r="C2781" s="19"/>
      <c r="D2781" s="23"/>
      <c r="E2781" s="19"/>
      <c r="F2781" s="13">
        <f>IF(B2781="","",IFERROR(INDEX(Leases!$B$2:$B$101,MATCH(B2781,Leases!$A$2:$A$101,0)),""))</f>
      </c>
      <c r="G2781" s="16">
        <f>IF(A2781="","",MONTH(A2781))</f>
      </c>
      <c r="H2781" s="22">
        <f>IF(A2781="",0,IF(YEAR(A2781)&lt;&gt;Properties!$C$5,0,N(D2781)*IFERROR(INDEX(Lists!$B$1:$B$7,MATCH(C2781,Lists!$A$1:$A$7,0)),0)))</f>
      </c>
      <c r="I2781" s="22">
        <f>IF(A2781="",0,IF(YEAR(A2781)&lt;&gt;Properties!$C$5,0,N(D2781)*IFERROR(INDEX(Lists!$C$1:$C$7,MATCH(C2781,Lists!$A$1:$A$7,0)),0)))</f>
      </c>
      <c r="J2781" s="22">
        <f>IF(A2781="",0,IF(YEAR(A2781)&lt;&gt;Properties!$C$5,0,N(D2781)*IFERROR(INDEX(Lists!$D$1:$D$7,MATCH(C2781,Lists!$A$1:$A$7,0)),0)))</f>
      </c>
    </row>
    <row r="2782" spans="1:10" x14ac:dyDescent="0.25">
      <c r="A2782" s="11"/>
      <c r="B2782" s="19"/>
      <c r="C2782" s="19"/>
      <c r="D2782" s="23"/>
      <c r="E2782" s="19"/>
      <c r="F2782" s="13">
        <f>IF(B2782="","",IFERROR(INDEX(Leases!$B$2:$B$101,MATCH(B2782,Leases!$A$2:$A$101,0)),""))</f>
      </c>
      <c r="G2782" s="16">
        <f>IF(A2782="","",MONTH(A2782))</f>
      </c>
      <c r="H2782" s="22">
        <f>IF(A2782="",0,IF(YEAR(A2782)&lt;&gt;Properties!$C$5,0,N(D2782)*IFERROR(INDEX(Lists!$B$1:$B$7,MATCH(C2782,Lists!$A$1:$A$7,0)),0)))</f>
      </c>
      <c r="I2782" s="22">
        <f>IF(A2782="",0,IF(YEAR(A2782)&lt;&gt;Properties!$C$5,0,N(D2782)*IFERROR(INDEX(Lists!$C$1:$C$7,MATCH(C2782,Lists!$A$1:$A$7,0)),0)))</f>
      </c>
      <c r="J2782" s="22">
        <f>IF(A2782="",0,IF(YEAR(A2782)&lt;&gt;Properties!$C$5,0,N(D2782)*IFERROR(INDEX(Lists!$D$1:$D$7,MATCH(C2782,Lists!$A$1:$A$7,0)),0)))</f>
      </c>
    </row>
    <row r="2783" spans="1:10" x14ac:dyDescent="0.25">
      <c r="A2783" s="11"/>
      <c r="B2783" s="19"/>
      <c r="C2783" s="19"/>
      <c r="D2783" s="23"/>
      <c r="E2783" s="19"/>
      <c r="F2783" s="13">
        <f>IF(B2783="","",IFERROR(INDEX(Leases!$B$2:$B$101,MATCH(B2783,Leases!$A$2:$A$101,0)),""))</f>
      </c>
      <c r="G2783" s="16">
        <f>IF(A2783="","",MONTH(A2783))</f>
      </c>
      <c r="H2783" s="22">
        <f>IF(A2783="",0,IF(YEAR(A2783)&lt;&gt;Properties!$C$5,0,N(D2783)*IFERROR(INDEX(Lists!$B$1:$B$7,MATCH(C2783,Lists!$A$1:$A$7,0)),0)))</f>
      </c>
      <c r="I2783" s="22">
        <f>IF(A2783="",0,IF(YEAR(A2783)&lt;&gt;Properties!$C$5,0,N(D2783)*IFERROR(INDEX(Lists!$C$1:$C$7,MATCH(C2783,Lists!$A$1:$A$7,0)),0)))</f>
      </c>
      <c r="J2783" s="22">
        <f>IF(A2783="",0,IF(YEAR(A2783)&lt;&gt;Properties!$C$5,0,N(D2783)*IFERROR(INDEX(Lists!$D$1:$D$7,MATCH(C2783,Lists!$A$1:$A$7,0)),0)))</f>
      </c>
    </row>
    <row r="2784" spans="1:10" x14ac:dyDescent="0.25">
      <c r="A2784" s="11"/>
      <c r="B2784" s="19"/>
      <c r="C2784" s="19"/>
      <c r="D2784" s="23"/>
      <c r="E2784" s="19"/>
      <c r="F2784" s="13">
        <f>IF(B2784="","",IFERROR(INDEX(Leases!$B$2:$B$101,MATCH(B2784,Leases!$A$2:$A$101,0)),""))</f>
      </c>
      <c r="G2784" s="16">
        <f>IF(A2784="","",MONTH(A2784))</f>
      </c>
      <c r="H2784" s="22">
        <f>IF(A2784="",0,IF(YEAR(A2784)&lt;&gt;Properties!$C$5,0,N(D2784)*IFERROR(INDEX(Lists!$B$1:$B$7,MATCH(C2784,Lists!$A$1:$A$7,0)),0)))</f>
      </c>
      <c r="I2784" s="22">
        <f>IF(A2784="",0,IF(YEAR(A2784)&lt;&gt;Properties!$C$5,0,N(D2784)*IFERROR(INDEX(Lists!$C$1:$C$7,MATCH(C2784,Lists!$A$1:$A$7,0)),0)))</f>
      </c>
      <c r="J2784" s="22">
        <f>IF(A2784="",0,IF(YEAR(A2784)&lt;&gt;Properties!$C$5,0,N(D2784)*IFERROR(INDEX(Lists!$D$1:$D$7,MATCH(C2784,Lists!$A$1:$A$7,0)),0)))</f>
      </c>
    </row>
    <row r="2785" spans="1:10" x14ac:dyDescent="0.25">
      <c r="A2785" s="11"/>
      <c r="B2785" s="19"/>
      <c r="C2785" s="19"/>
      <c r="D2785" s="23"/>
      <c r="E2785" s="19"/>
      <c r="F2785" s="13">
        <f>IF(B2785="","",IFERROR(INDEX(Leases!$B$2:$B$101,MATCH(B2785,Leases!$A$2:$A$101,0)),""))</f>
      </c>
      <c r="G2785" s="16">
        <f>IF(A2785="","",MONTH(A2785))</f>
      </c>
      <c r="H2785" s="22">
        <f>IF(A2785="",0,IF(YEAR(A2785)&lt;&gt;Properties!$C$5,0,N(D2785)*IFERROR(INDEX(Lists!$B$1:$B$7,MATCH(C2785,Lists!$A$1:$A$7,0)),0)))</f>
      </c>
      <c r="I2785" s="22">
        <f>IF(A2785="",0,IF(YEAR(A2785)&lt;&gt;Properties!$C$5,0,N(D2785)*IFERROR(INDEX(Lists!$C$1:$C$7,MATCH(C2785,Lists!$A$1:$A$7,0)),0)))</f>
      </c>
      <c r="J2785" s="22">
        <f>IF(A2785="",0,IF(YEAR(A2785)&lt;&gt;Properties!$C$5,0,N(D2785)*IFERROR(INDEX(Lists!$D$1:$D$7,MATCH(C2785,Lists!$A$1:$A$7,0)),0)))</f>
      </c>
    </row>
    <row r="2786" spans="1:10" x14ac:dyDescent="0.25">
      <c r="A2786" s="11"/>
      <c r="B2786" s="19"/>
      <c r="C2786" s="19"/>
      <c r="D2786" s="23"/>
      <c r="E2786" s="19"/>
      <c r="F2786" s="13">
        <f>IF(B2786="","",IFERROR(INDEX(Leases!$B$2:$B$101,MATCH(B2786,Leases!$A$2:$A$101,0)),""))</f>
      </c>
      <c r="G2786" s="16">
        <f>IF(A2786="","",MONTH(A2786))</f>
      </c>
      <c r="H2786" s="22">
        <f>IF(A2786="",0,IF(YEAR(A2786)&lt;&gt;Properties!$C$5,0,N(D2786)*IFERROR(INDEX(Lists!$B$1:$B$7,MATCH(C2786,Lists!$A$1:$A$7,0)),0)))</f>
      </c>
      <c r="I2786" s="22">
        <f>IF(A2786="",0,IF(YEAR(A2786)&lt;&gt;Properties!$C$5,0,N(D2786)*IFERROR(INDEX(Lists!$C$1:$C$7,MATCH(C2786,Lists!$A$1:$A$7,0)),0)))</f>
      </c>
      <c r="J2786" s="22">
        <f>IF(A2786="",0,IF(YEAR(A2786)&lt;&gt;Properties!$C$5,0,N(D2786)*IFERROR(INDEX(Lists!$D$1:$D$7,MATCH(C2786,Lists!$A$1:$A$7,0)),0)))</f>
      </c>
    </row>
    <row r="2787" spans="1:10" x14ac:dyDescent="0.25">
      <c r="A2787" s="11"/>
      <c r="B2787" s="19"/>
      <c r="C2787" s="19"/>
      <c r="D2787" s="23"/>
      <c r="E2787" s="19"/>
      <c r="F2787" s="13">
        <f>IF(B2787="","",IFERROR(INDEX(Leases!$B$2:$B$101,MATCH(B2787,Leases!$A$2:$A$101,0)),""))</f>
      </c>
      <c r="G2787" s="16">
        <f>IF(A2787="","",MONTH(A2787))</f>
      </c>
      <c r="H2787" s="22">
        <f>IF(A2787="",0,IF(YEAR(A2787)&lt;&gt;Properties!$C$5,0,N(D2787)*IFERROR(INDEX(Lists!$B$1:$B$7,MATCH(C2787,Lists!$A$1:$A$7,0)),0)))</f>
      </c>
      <c r="I2787" s="22">
        <f>IF(A2787="",0,IF(YEAR(A2787)&lt;&gt;Properties!$C$5,0,N(D2787)*IFERROR(INDEX(Lists!$C$1:$C$7,MATCH(C2787,Lists!$A$1:$A$7,0)),0)))</f>
      </c>
      <c r="J2787" s="22">
        <f>IF(A2787="",0,IF(YEAR(A2787)&lt;&gt;Properties!$C$5,0,N(D2787)*IFERROR(INDEX(Lists!$D$1:$D$7,MATCH(C2787,Lists!$A$1:$A$7,0)),0)))</f>
      </c>
    </row>
    <row r="2788" spans="1:10" x14ac:dyDescent="0.25">
      <c r="A2788" s="11"/>
      <c r="B2788" s="19"/>
      <c r="C2788" s="19"/>
      <c r="D2788" s="23"/>
      <c r="E2788" s="19"/>
      <c r="F2788" s="13">
        <f>IF(B2788="","",IFERROR(INDEX(Leases!$B$2:$B$101,MATCH(B2788,Leases!$A$2:$A$101,0)),""))</f>
      </c>
      <c r="G2788" s="16">
        <f>IF(A2788="","",MONTH(A2788))</f>
      </c>
      <c r="H2788" s="22">
        <f>IF(A2788="",0,IF(YEAR(A2788)&lt;&gt;Properties!$C$5,0,N(D2788)*IFERROR(INDEX(Lists!$B$1:$B$7,MATCH(C2788,Lists!$A$1:$A$7,0)),0)))</f>
      </c>
      <c r="I2788" s="22">
        <f>IF(A2788="",0,IF(YEAR(A2788)&lt;&gt;Properties!$C$5,0,N(D2788)*IFERROR(INDEX(Lists!$C$1:$C$7,MATCH(C2788,Lists!$A$1:$A$7,0)),0)))</f>
      </c>
      <c r="J2788" s="22">
        <f>IF(A2788="",0,IF(YEAR(A2788)&lt;&gt;Properties!$C$5,0,N(D2788)*IFERROR(INDEX(Lists!$D$1:$D$7,MATCH(C2788,Lists!$A$1:$A$7,0)),0)))</f>
      </c>
    </row>
    <row r="2789" spans="1:10" x14ac:dyDescent="0.25">
      <c r="A2789" s="11"/>
      <c r="B2789" s="19"/>
      <c r="C2789" s="19"/>
      <c r="D2789" s="23"/>
      <c r="E2789" s="19"/>
      <c r="F2789" s="13">
        <f>IF(B2789="","",IFERROR(INDEX(Leases!$B$2:$B$101,MATCH(B2789,Leases!$A$2:$A$101,0)),""))</f>
      </c>
      <c r="G2789" s="16">
        <f>IF(A2789="","",MONTH(A2789))</f>
      </c>
      <c r="H2789" s="22">
        <f>IF(A2789="",0,IF(YEAR(A2789)&lt;&gt;Properties!$C$5,0,N(D2789)*IFERROR(INDEX(Lists!$B$1:$B$7,MATCH(C2789,Lists!$A$1:$A$7,0)),0)))</f>
      </c>
      <c r="I2789" s="22">
        <f>IF(A2789="",0,IF(YEAR(A2789)&lt;&gt;Properties!$C$5,0,N(D2789)*IFERROR(INDEX(Lists!$C$1:$C$7,MATCH(C2789,Lists!$A$1:$A$7,0)),0)))</f>
      </c>
      <c r="J2789" s="22">
        <f>IF(A2789="",0,IF(YEAR(A2789)&lt;&gt;Properties!$C$5,0,N(D2789)*IFERROR(INDEX(Lists!$D$1:$D$7,MATCH(C2789,Lists!$A$1:$A$7,0)),0)))</f>
      </c>
    </row>
    <row r="2790" spans="1:10" x14ac:dyDescent="0.25">
      <c r="A2790" s="11"/>
      <c r="B2790" s="19"/>
      <c r="C2790" s="19"/>
      <c r="D2790" s="23"/>
      <c r="E2790" s="19"/>
      <c r="F2790" s="13">
        <f>IF(B2790="","",IFERROR(INDEX(Leases!$B$2:$B$101,MATCH(B2790,Leases!$A$2:$A$101,0)),""))</f>
      </c>
      <c r="G2790" s="16">
        <f>IF(A2790="","",MONTH(A2790))</f>
      </c>
      <c r="H2790" s="22">
        <f>IF(A2790="",0,IF(YEAR(A2790)&lt;&gt;Properties!$C$5,0,N(D2790)*IFERROR(INDEX(Lists!$B$1:$B$7,MATCH(C2790,Lists!$A$1:$A$7,0)),0)))</f>
      </c>
      <c r="I2790" s="22">
        <f>IF(A2790="",0,IF(YEAR(A2790)&lt;&gt;Properties!$C$5,0,N(D2790)*IFERROR(INDEX(Lists!$C$1:$C$7,MATCH(C2790,Lists!$A$1:$A$7,0)),0)))</f>
      </c>
      <c r="J2790" s="22">
        <f>IF(A2790="",0,IF(YEAR(A2790)&lt;&gt;Properties!$C$5,0,N(D2790)*IFERROR(INDEX(Lists!$D$1:$D$7,MATCH(C2790,Lists!$A$1:$A$7,0)),0)))</f>
      </c>
    </row>
    <row r="2791" spans="1:10" x14ac:dyDescent="0.25">
      <c r="A2791" s="11"/>
      <c r="B2791" s="19"/>
      <c r="C2791" s="19"/>
      <c r="D2791" s="23"/>
      <c r="E2791" s="19"/>
      <c r="F2791" s="13">
        <f>IF(B2791="","",IFERROR(INDEX(Leases!$B$2:$B$101,MATCH(B2791,Leases!$A$2:$A$101,0)),""))</f>
      </c>
      <c r="G2791" s="16">
        <f>IF(A2791="","",MONTH(A2791))</f>
      </c>
      <c r="H2791" s="22">
        <f>IF(A2791="",0,IF(YEAR(A2791)&lt;&gt;Properties!$C$5,0,N(D2791)*IFERROR(INDEX(Lists!$B$1:$B$7,MATCH(C2791,Lists!$A$1:$A$7,0)),0)))</f>
      </c>
      <c r="I2791" s="22">
        <f>IF(A2791="",0,IF(YEAR(A2791)&lt;&gt;Properties!$C$5,0,N(D2791)*IFERROR(INDEX(Lists!$C$1:$C$7,MATCH(C2791,Lists!$A$1:$A$7,0)),0)))</f>
      </c>
      <c r="J2791" s="22">
        <f>IF(A2791="",0,IF(YEAR(A2791)&lt;&gt;Properties!$C$5,0,N(D2791)*IFERROR(INDEX(Lists!$D$1:$D$7,MATCH(C2791,Lists!$A$1:$A$7,0)),0)))</f>
      </c>
    </row>
    <row r="2792" spans="1:10" x14ac:dyDescent="0.25">
      <c r="A2792" s="11"/>
      <c r="B2792" s="19"/>
      <c r="C2792" s="19"/>
      <c r="D2792" s="23"/>
      <c r="E2792" s="19"/>
      <c r="F2792" s="13">
        <f>IF(B2792="","",IFERROR(INDEX(Leases!$B$2:$B$101,MATCH(B2792,Leases!$A$2:$A$101,0)),""))</f>
      </c>
      <c r="G2792" s="16">
        <f>IF(A2792="","",MONTH(A2792))</f>
      </c>
      <c r="H2792" s="22">
        <f>IF(A2792="",0,IF(YEAR(A2792)&lt;&gt;Properties!$C$5,0,N(D2792)*IFERROR(INDEX(Lists!$B$1:$B$7,MATCH(C2792,Lists!$A$1:$A$7,0)),0)))</f>
      </c>
      <c r="I2792" s="22">
        <f>IF(A2792="",0,IF(YEAR(A2792)&lt;&gt;Properties!$C$5,0,N(D2792)*IFERROR(INDEX(Lists!$C$1:$C$7,MATCH(C2792,Lists!$A$1:$A$7,0)),0)))</f>
      </c>
      <c r="J2792" s="22">
        <f>IF(A2792="",0,IF(YEAR(A2792)&lt;&gt;Properties!$C$5,0,N(D2792)*IFERROR(INDEX(Lists!$D$1:$D$7,MATCH(C2792,Lists!$A$1:$A$7,0)),0)))</f>
      </c>
    </row>
    <row r="2793" spans="1:10" x14ac:dyDescent="0.25">
      <c r="A2793" s="11"/>
      <c r="B2793" s="19"/>
      <c r="C2793" s="19"/>
      <c r="D2793" s="23"/>
      <c r="E2793" s="19"/>
      <c r="F2793" s="13">
        <f>IF(B2793="","",IFERROR(INDEX(Leases!$B$2:$B$101,MATCH(B2793,Leases!$A$2:$A$101,0)),""))</f>
      </c>
      <c r="G2793" s="16">
        <f>IF(A2793="","",MONTH(A2793))</f>
      </c>
      <c r="H2793" s="22">
        <f>IF(A2793="",0,IF(YEAR(A2793)&lt;&gt;Properties!$C$5,0,N(D2793)*IFERROR(INDEX(Lists!$B$1:$B$7,MATCH(C2793,Lists!$A$1:$A$7,0)),0)))</f>
      </c>
      <c r="I2793" s="22">
        <f>IF(A2793="",0,IF(YEAR(A2793)&lt;&gt;Properties!$C$5,0,N(D2793)*IFERROR(INDEX(Lists!$C$1:$C$7,MATCH(C2793,Lists!$A$1:$A$7,0)),0)))</f>
      </c>
      <c r="J2793" s="22">
        <f>IF(A2793="",0,IF(YEAR(A2793)&lt;&gt;Properties!$C$5,0,N(D2793)*IFERROR(INDEX(Lists!$D$1:$D$7,MATCH(C2793,Lists!$A$1:$A$7,0)),0)))</f>
      </c>
    </row>
    <row r="2794" spans="1:10" x14ac:dyDescent="0.25">
      <c r="A2794" s="11"/>
      <c r="B2794" s="19"/>
      <c r="C2794" s="19"/>
      <c r="D2794" s="23"/>
      <c r="E2794" s="19"/>
      <c r="F2794" s="13">
        <f>IF(B2794="","",IFERROR(INDEX(Leases!$B$2:$B$101,MATCH(B2794,Leases!$A$2:$A$101,0)),""))</f>
      </c>
      <c r="G2794" s="16">
        <f>IF(A2794="","",MONTH(A2794))</f>
      </c>
      <c r="H2794" s="22">
        <f>IF(A2794="",0,IF(YEAR(A2794)&lt;&gt;Properties!$C$5,0,N(D2794)*IFERROR(INDEX(Lists!$B$1:$B$7,MATCH(C2794,Lists!$A$1:$A$7,0)),0)))</f>
      </c>
      <c r="I2794" s="22">
        <f>IF(A2794="",0,IF(YEAR(A2794)&lt;&gt;Properties!$C$5,0,N(D2794)*IFERROR(INDEX(Lists!$C$1:$C$7,MATCH(C2794,Lists!$A$1:$A$7,0)),0)))</f>
      </c>
      <c r="J2794" s="22">
        <f>IF(A2794="",0,IF(YEAR(A2794)&lt;&gt;Properties!$C$5,0,N(D2794)*IFERROR(INDEX(Lists!$D$1:$D$7,MATCH(C2794,Lists!$A$1:$A$7,0)),0)))</f>
      </c>
    </row>
    <row r="2795" spans="1:10" x14ac:dyDescent="0.25">
      <c r="A2795" s="11"/>
      <c r="B2795" s="19"/>
      <c r="C2795" s="19"/>
      <c r="D2795" s="23"/>
      <c r="E2795" s="19"/>
      <c r="F2795" s="13">
        <f>IF(B2795="","",IFERROR(INDEX(Leases!$B$2:$B$101,MATCH(B2795,Leases!$A$2:$A$101,0)),""))</f>
      </c>
      <c r="G2795" s="16">
        <f>IF(A2795="","",MONTH(A2795))</f>
      </c>
      <c r="H2795" s="22">
        <f>IF(A2795="",0,IF(YEAR(A2795)&lt;&gt;Properties!$C$5,0,N(D2795)*IFERROR(INDEX(Lists!$B$1:$B$7,MATCH(C2795,Lists!$A$1:$A$7,0)),0)))</f>
      </c>
      <c r="I2795" s="22">
        <f>IF(A2795="",0,IF(YEAR(A2795)&lt;&gt;Properties!$C$5,0,N(D2795)*IFERROR(INDEX(Lists!$C$1:$C$7,MATCH(C2795,Lists!$A$1:$A$7,0)),0)))</f>
      </c>
      <c r="J2795" s="22">
        <f>IF(A2795="",0,IF(YEAR(A2795)&lt;&gt;Properties!$C$5,0,N(D2795)*IFERROR(INDEX(Lists!$D$1:$D$7,MATCH(C2795,Lists!$A$1:$A$7,0)),0)))</f>
      </c>
    </row>
    <row r="2796" spans="1:10" x14ac:dyDescent="0.25">
      <c r="A2796" s="11"/>
      <c r="B2796" s="19"/>
      <c r="C2796" s="19"/>
      <c r="D2796" s="23"/>
      <c r="E2796" s="19"/>
      <c r="F2796" s="13">
        <f>IF(B2796="","",IFERROR(INDEX(Leases!$B$2:$B$101,MATCH(B2796,Leases!$A$2:$A$101,0)),""))</f>
      </c>
      <c r="G2796" s="16">
        <f>IF(A2796="","",MONTH(A2796))</f>
      </c>
      <c r="H2796" s="22">
        <f>IF(A2796="",0,IF(YEAR(A2796)&lt;&gt;Properties!$C$5,0,N(D2796)*IFERROR(INDEX(Lists!$B$1:$B$7,MATCH(C2796,Lists!$A$1:$A$7,0)),0)))</f>
      </c>
      <c r="I2796" s="22">
        <f>IF(A2796="",0,IF(YEAR(A2796)&lt;&gt;Properties!$C$5,0,N(D2796)*IFERROR(INDEX(Lists!$C$1:$C$7,MATCH(C2796,Lists!$A$1:$A$7,0)),0)))</f>
      </c>
      <c r="J2796" s="22">
        <f>IF(A2796="",0,IF(YEAR(A2796)&lt;&gt;Properties!$C$5,0,N(D2796)*IFERROR(INDEX(Lists!$D$1:$D$7,MATCH(C2796,Lists!$A$1:$A$7,0)),0)))</f>
      </c>
    </row>
    <row r="2797" spans="1:10" x14ac:dyDescent="0.25">
      <c r="A2797" s="11"/>
      <c r="B2797" s="19"/>
      <c r="C2797" s="19"/>
      <c r="D2797" s="23"/>
      <c r="E2797" s="19"/>
      <c r="F2797" s="13">
        <f>IF(B2797="","",IFERROR(INDEX(Leases!$B$2:$B$101,MATCH(B2797,Leases!$A$2:$A$101,0)),""))</f>
      </c>
      <c r="G2797" s="16">
        <f>IF(A2797="","",MONTH(A2797))</f>
      </c>
      <c r="H2797" s="22">
        <f>IF(A2797="",0,IF(YEAR(A2797)&lt;&gt;Properties!$C$5,0,N(D2797)*IFERROR(INDEX(Lists!$B$1:$B$7,MATCH(C2797,Lists!$A$1:$A$7,0)),0)))</f>
      </c>
      <c r="I2797" s="22">
        <f>IF(A2797="",0,IF(YEAR(A2797)&lt;&gt;Properties!$C$5,0,N(D2797)*IFERROR(INDEX(Lists!$C$1:$C$7,MATCH(C2797,Lists!$A$1:$A$7,0)),0)))</f>
      </c>
      <c r="J2797" s="22">
        <f>IF(A2797="",0,IF(YEAR(A2797)&lt;&gt;Properties!$C$5,0,N(D2797)*IFERROR(INDEX(Lists!$D$1:$D$7,MATCH(C2797,Lists!$A$1:$A$7,0)),0)))</f>
      </c>
    </row>
    <row r="2798" spans="1:10" x14ac:dyDescent="0.25">
      <c r="A2798" s="11"/>
      <c r="B2798" s="19"/>
      <c r="C2798" s="19"/>
      <c r="D2798" s="23"/>
      <c r="E2798" s="19"/>
      <c r="F2798" s="13">
        <f>IF(B2798="","",IFERROR(INDEX(Leases!$B$2:$B$101,MATCH(B2798,Leases!$A$2:$A$101,0)),""))</f>
      </c>
      <c r="G2798" s="16">
        <f>IF(A2798="","",MONTH(A2798))</f>
      </c>
      <c r="H2798" s="22">
        <f>IF(A2798="",0,IF(YEAR(A2798)&lt;&gt;Properties!$C$5,0,N(D2798)*IFERROR(INDEX(Lists!$B$1:$B$7,MATCH(C2798,Lists!$A$1:$A$7,0)),0)))</f>
      </c>
      <c r="I2798" s="22">
        <f>IF(A2798="",0,IF(YEAR(A2798)&lt;&gt;Properties!$C$5,0,N(D2798)*IFERROR(INDEX(Lists!$C$1:$C$7,MATCH(C2798,Lists!$A$1:$A$7,0)),0)))</f>
      </c>
      <c r="J2798" s="22">
        <f>IF(A2798="",0,IF(YEAR(A2798)&lt;&gt;Properties!$C$5,0,N(D2798)*IFERROR(INDEX(Lists!$D$1:$D$7,MATCH(C2798,Lists!$A$1:$A$7,0)),0)))</f>
      </c>
    </row>
    <row r="2799" spans="1:10" x14ac:dyDescent="0.25">
      <c r="A2799" s="11"/>
      <c r="B2799" s="19"/>
      <c r="C2799" s="19"/>
      <c r="D2799" s="23"/>
      <c r="E2799" s="19"/>
      <c r="F2799" s="13">
        <f>IF(B2799="","",IFERROR(INDEX(Leases!$B$2:$B$101,MATCH(B2799,Leases!$A$2:$A$101,0)),""))</f>
      </c>
      <c r="G2799" s="16">
        <f>IF(A2799="","",MONTH(A2799))</f>
      </c>
      <c r="H2799" s="22">
        <f>IF(A2799="",0,IF(YEAR(A2799)&lt;&gt;Properties!$C$5,0,N(D2799)*IFERROR(INDEX(Lists!$B$1:$B$7,MATCH(C2799,Lists!$A$1:$A$7,0)),0)))</f>
      </c>
      <c r="I2799" s="22">
        <f>IF(A2799="",0,IF(YEAR(A2799)&lt;&gt;Properties!$C$5,0,N(D2799)*IFERROR(INDEX(Lists!$C$1:$C$7,MATCH(C2799,Lists!$A$1:$A$7,0)),0)))</f>
      </c>
      <c r="J2799" s="22">
        <f>IF(A2799="",0,IF(YEAR(A2799)&lt;&gt;Properties!$C$5,0,N(D2799)*IFERROR(INDEX(Lists!$D$1:$D$7,MATCH(C2799,Lists!$A$1:$A$7,0)),0)))</f>
      </c>
    </row>
    <row r="2800" spans="1:10" x14ac:dyDescent="0.25">
      <c r="A2800" s="11"/>
      <c r="B2800" s="19"/>
      <c r="C2800" s="19"/>
      <c r="D2800" s="23"/>
      <c r="E2800" s="19"/>
      <c r="F2800" s="13">
        <f>IF(B2800="","",IFERROR(INDEX(Leases!$B$2:$B$101,MATCH(B2800,Leases!$A$2:$A$101,0)),""))</f>
      </c>
      <c r="G2800" s="16">
        <f>IF(A2800="","",MONTH(A2800))</f>
      </c>
      <c r="H2800" s="22">
        <f>IF(A2800="",0,IF(YEAR(A2800)&lt;&gt;Properties!$C$5,0,N(D2800)*IFERROR(INDEX(Lists!$B$1:$B$7,MATCH(C2800,Lists!$A$1:$A$7,0)),0)))</f>
      </c>
      <c r="I2800" s="22">
        <f>IF(A2800="",0,IF(YEAR(A2800)&lt;&gt;Properties!$C$5,0,N(D2800)*IFERROR(INDEX(Lists!$C$1:$C$7,MATCH(C2800,Lists!$A$1:$A$7,0)),0)))</f>
      </c>
      <c r="J2800" s="22">
        <f>IF(A2800="",0,IF(YEAR(A2800)&lt;&gt;Properties!$C$5,0,N(D2800)*IFERROR(INDEX(Lists!$D$1:$D$7,MATCH(C2800,Lists!$A$1:$A$7,0)),0)))</f>
      </c>
    </row>
    <row r="2801" spans="1:10" x14ac:dyDescent="0.25">
      <c r="A2801" s="11"/>
      <c r="B2801" s="19"/>
      <c r="C2801" s="19"/>
      <c r="D2801" s="23"/>
      <c r="E2801" s="19"/>
      <c r="F2801" s="13">
        <f>IF(B2801="","",IFERROR(INDEX(Leases!$B$2:$B$101,MATCH(B2801,Leases!$A$2:$A$101,0)),""))</f>
      </c>
      <c r="G2801" s="16">
        <f>IF(A2801="","",MONTH(A2801))</f>
      </c>
      <c r="H2801" s="22">
        <f>IF(A2801="",0,IF(YEAR(A2801)&lt;&gt;Properties!$C$5,0,N(D2801)*IFERROR(INDEX(Lists!$B$1:$B$7,MATCH(C2801,Lists!$A$1:$A$7,0)),0)))</f>
      </c>
      <c r="I2801" s="22">
        <f>IF(A2801="",0,IF(YEAR(A2801)&lt;&gt;Properties!$C$5,0,N(D2801)*IFERROR(INDEX(Lists!$C$1:$C$7,MATCH(C2801,Lists!$A$1:$A$7,0)),0)))</f>
      </c>
      <c r="J2801" s="22">
        <f>IF(A2801="",0,IF(YEAR(A2801)&lt;&gt;Properties!$C$5,0,N(D2801)*IFERROR(INDEX(Lists!$D$1:$D$7,MATCH(C2801,Lists!$A$1:$A$7,0)),0)))</f>
      </c>
    </row>
    <row r="2802" spans="1:10" x14ac:dyDescent="0.25">
      <c r="A2802" s="11"/>
      <c r="B2802" s="19"/>
      <c r="C2802" s="19"/>
      <c r="D2802" s="23"/>
      <c r="E2802" s="19"/>
      <c r="F2802" s="13">
        <f>IF(B2802="","",IFERROR(INDEX(Leases!$B$2:$B$101,MATCH(B2802,Leases!$A$2:$A$101,0)),""))</f>
      </c>
      <c r="G2802" s="16">
        <f>IF(A2802="","",MONTH(A2802))</f>
      </c>
      <c r="H2802" s="22">
        <f>IF(A2802="",0,IF(YEAR(A2802)&lt;&gt;Properties!$C$5,0,N(D2802)*IFERROR(INDEX(Lists!$B$1:$B$7,MATCH(C2802,Lists!$A$1:$A$7,0)),0)))</f>
      </c>
      <c r="I2802" s="22">
        <f>IF(A2802="",0,IF(YEAR(A2802)&lt;&gt;Properties!$C$5,0,N(D2802)*IFERROR(INDEX(Lists!$C$1:$C$7,MATCH(C2802,Lists!$A$1:$A$7,0)),0)))</f>
      </c>
      <c r="J2802" s="22">
        <f>IF(A2802="",0,IF(YEAR(A2802)&lt;&gt;Properties!$C$5,0,N(D2802)*IFERROR(INDEX(Lists!$D$1:$D$7,MATCH(C2802,Lists!$A$1:$A$7,0)),0)))</f>
      </c>
    </row>
    <row r="2803" spans="1:10" x14ac:dyDescent="0.25">
      <c r="A2803" s="11"/>
      <c r="B2803" s="19"/>
      <c r="C2803" s="19"/>
      <c r="D2803" s="23"/>
      <c r="E2803" s="19"/>
      <c r="F2803" s="13">
        <f>IF(B2803="","",IFERROR(INDEX(Leases!$B$2:$B$101,MATCH(B2803,Leases!$A$2:$A$101,0)),""))</f>
      </c>
      <c r="G2803" s="16">
        <f>IF(A2803="","",MONTH(A2803))</f>
      </c>
      <c r="H2803" s="22">
        <f>IF(A2803="",0,IF(YEAR(A2803)&lt;&gt;Properties!$C$5,0,N(D2803)*IFERROR(INDEX(Lists!$B$1:$B$7,MATCH(C2803,Lists!$A$1:$A$7,0)),0)))</f>
      </c>
      <c r="I2803" s="22">
        <f>IF(A2803="",0,IF(YEAR(A2803)&lt;&gt;Properties!$C$5,0,N(D2803)*IFERROR(INDEX(Lists!$C$1:$C$7,MATCH(C2803,Lists!$A$1:$A$7,0)),0)))</f>
      </c>
      <c r="J2803" s="22">
        <f>IF(A2803="",0,IF(YEAR(A2803)&lt;&gt;Properties!$C$5,0,N(D2803)*IFERROR(INDEX(Lists!$D$1:$D$7,MATCH(C2803,Lists!$A$1:$A$7,0)),0)))</f>
      </c>
    </row>
    <row r="2804" spans="1:10" x14ac:dyDescent="0.25">
      <c r="A2804" s="11"/>
      <c r="B2804" s="19"/>
      <c r="C2804" s="19"/>
      <c r="D2804" s="23"/>
      <c r="E2804" s="19"/>
      <c r="F2804" s="13">
        <f>IF(B2804="","",IFERROR(INDEX(Leases!$B$2:$B$101,MATCH(B2804,Leases!$A$2:$A$101,0)),""))</f>
      </c>
      <c r="G2804" s="16">
        <f>IF(A2804="","",MONTH(A2804))</f>
      </c>
      <c r="H2804" s="22">
        <f>IF(A2804="",0,IF(YEAR(A2804)&lt;&gt;Properties!$C$5,0,N(D2804)*IFERROR(INDEX(Lists!$B$1:$B$7,MATCH(C2804,Lists!$A$1:$A$7,0)),0)))</f>
      </c>
      <c r="I2804" s="22">
        <f>IF(A2804="",0,IF(YEAR(A2804)&lt;&gt;Properties!$C$5,0,N(D2804)*IFERROR(INDEX(Lists!$C$1:$C$7,MATCH(C2804,Lists!$A$1:$A$7,0)),0)))</f>
      </c>
      <c r="J2804" s="22">
        <f>IF(A2804="",0,IF(YEAR(A2804)&lt;&gt;Properties!$C$5,0,N(D2804)*IFERROR(INDEX(Lists!$D$1:$D$7,MATCH(C2804,Lists!$A$1:$A$7,0)),0)))</f>
      </c>
    </row>
    <row r="2805" spans="1:10" x14ac:dyDescent="0.25">
      <c r="A2805" s="11"/>
      <c r="B2805" s="19"/>
      <c r="C2805" s="19"/>
      <c r="D2805" s="23"/>
      <c r="E2805" s="19"/>
      <c r="F2805" s="13">
        <f>IF(B2805="","",IFERROR(INDEX(Leases!$B$2:$B$101,MATCH(B2805,Leases!$A$2:$A$101,0)),""))</f>
      </c>
      <c r="G2805" s="16">
        <f>IF(A2805="","",MONTH(A2805))</f>
      </c>
      <c r="H2805" s="22">
        <f>IF(A2805="",0,IF(YEAR(A2805)&lt;&gt;Properties!$C$5,0,N(D2805)*IFERROR(INDEX(Lists!$B$1:$B$7,MATCH(C2805,Lists!$A$1:$A$7,0)),0)))</f>
      </c>
      <c r="I2805" s="22">
        <f>IF(A2805="",0,IF(YEAR(A2805)&lt;&gt;Properties!$C$5,0,N(D2805)*IFERROR(INDEX(Lists!$C$1:$C$7,MATCH(C2805,Lists!$A$1:$A$7,0)),0)))</f>
      </c>
      <c r="J2805" s="22">
        <f>IF(A2805="",0,IF(YEAR(A2805)&lt;&gt;Properties!$C$5,0,N(D2805)*IFERROR(INDEX(Lists!$D$1:$D$7,MATCH(C2805,Lists!$A$1:$A$7,0)),0)))</f>
      </c>
    </row>
    <row r="2806" spans="1:10" x14ac:dyDescent="0.25">
      <c r="A2806" s="11"/>
      <c r="B2806" s="19"/>
      <c r="C2806" s="19"/>
      <c r="D2806" s="23"/>
      <c r="E2806" s="19"/>
      <c r="F2806" s="13">
        <f>IF(B2806="","",IFERROR(INDEX(Leases!$B$2:$B$101,MATCH(B2806,Leases!$A$2:$A$101,0)),""))</f>
      </c>
      <c r="G2806" s="16">
        <f>IF(A2806="","",MONTH(A2806))</f>
      </c>
      <c r="H2806" s="22">
        <f>IF(A2806="",0,IF(YEAR(A2806)&lt;&gt;Properties!$C$5,0,N(D2806)*IFERROR(INDEX(Lists!$B$1:$B$7,MATCH(C2806,Lists!$A$1:$A$7,0)),0)))</f>
      </c>
      <c r="I2806" s="22">
        <f>IF(A2806="",0,IF(YEAR(A2806)&lt;&gt;Properties!$C$5,0,N(D2806)*IFERROR(INDEX(Lists!$C$1:$C$7,MATCH(C2806,Lists!$A$1:$A$7,0)),0)))</f>
      </c>
      <c r="J2806" s="22">
        <f>IF(A2806="",0,IF(YEAR(A2806)&lt;&gt;Properties!$C$5,0,N(D2806)*IFERROR(INDEX(Lists!$D$1:$D$7,MATCH(C2806,Lists!$A$1:$A$7,0)),0)))</f>
      </c>
    </row>
    <row r="2807" spans="1:10" x14ac:dyDescent="0.25">
      <c r="A2807" s="11"/>
      <c r="B2807" s="19"/>
      <c r="C2807" s="19"/>
      <c r="D2807" s="23"/>
      <c r="E2807" s="19"/>
      <c r="F2807" s="13">
        <f>IF(B2807="","",IFERROR(INDEX(Leases!$B$2:$B$101,MATCH(B2807,Leases!$A$2:$A$101,0)),""))</f>
      </c>
      <c r="G2807" s="16">
        <f>IF(A2807="","",MONTH(A2807))</f>
      </c>
      <c r="H2807" s="22">
        <f>IF(A2807="",0,IF(YEAR(A2807)&lt;&gt;Properties!$C$5,0,N(D2807)*IFERROR(INDEX(Lists!$B$1:$B$7,MATCH(C2807,Lists!$A$1:$A$7,0)),0)))</f>
      </c>
      <c r="I2807" s="22">
        <f>IF(A2807="",0,IF(YEAR(A2807)&lt;&gt;Properties!$C$5,0,N(D2807)*IFERROR(INDEX(Lists!$C$1:$C$7,MATCH(C2807,Lists!$A$1:$A$7,0)),0)))</f>
      </c>
      <c r="J2807" s="22">
        <f>IF(A2807="",0,IF(YEAR(A2807)&lt;&gt;Properties!$C$5,0,N(D2807)*IFERROR(INDEX(Lists!$D$1:$D$7,MATCH(C2807,Lists!$A$1:$A$7,0)),0)))</f>
      </c>
    </row>
    <row r="2808" spans="1:10" x14ac:dyDescent="0.25">
      <c r="A2808" s="11"/>
      <c r="B2808" s="19"/>
      <c r="C2808" s="19"/>
      <c r="D2808" s="23"/>
      <c r="E2808" s="19"/>
      <c r="F2808" s="13">
        <f>IF(B2808="","",IFERROR(INDEX(Leases!$B$2:$B$101,MATCH(B2808,Leases!$A$2:$A$101,0)),""))</f>
      </c>
      <c r="G2808" s="16">
        <f>IF(A2808="","",MONTH(A2808))</f>
      </c>
      <c r="H2808" s="22">
        <f>IF(A2808="",0,IF(YEAR(A2808)&lt;&gt;Properties!$C$5,0,N(D2808)*IFERROR(INDEX(Lists!$B$1:$B$7,MATCH(C2808,Lists!$A$1:$A$7,0)),0)))</f>
      </c>
      <c r="I2808" s="22">
        <f>IF(A2808="",0,IF(YEAR(A2808)&lt;&gt;Properties!$C$5,0,N(D2808)*IFERROR(INDEX(Lists!$C$1:$C$7,MATCH(C2808,Lists!$A$1:$A$7,0)),0)))</f>
      </c>
      <c r="J2808" s="22">
        <f>IF(A2808="",0,IF(YEAR(A2808)&lt;&gt;Properties!$C$5,0,N(D2808)*IFERROR(INDEX(Lists!$D$1:$D$7,MATCH(C2808,Lists!$A$1:$A$7,0)),0)))</f>
      </c>
    </row>
    <row r="2809" spans="1:10" x14ac:dyDescent="0.25">
      <c r="A2809" s="11"/>
      <c r="B2809" s="19"/>
      <c r="C2809" s="19"/>
      <c r="D2809" s="23"/>
      <c r="E2809" s="19"/>
      <c r="F2809" s="13">
        <f>IF(B2809="","",IFERROR(INDEX(Leases!$B$2:$B$101,MATCH(B2809,Leases!$A$2:$A$101,0)),""))</f>
      </c>
      <c r="G2809" s="16">
        <f>IF(A2809="","",MONTH(A2809))</f>
      </c>
      <c r="H2809" s="22">
        <f>IF(A2809="",0,IF(YEAR(A2809)&lt;&gt;Properties!$C$5,0,N(D2809)*IFERROR(INDEX(Lists!$B$1:$B$7,MATCH(C2809,Lists!$A$1:$A$7,0)),0)))</f>
      </c>
      <c r="I2809" s="22">
        <f>IF(A2809="",0,IF(YEAR(A2809)&lt;&gt;Properties!$C$5,0,N(D2809)*IFERROR(INDEX(Lists!$C$1:$C$7,MATCH(C2809,Lists!$A$1:$A$7,0)),0)))</f>
      </c>
      <c r="J2809" s="22">
        <f>IF(A2809="",0,IF(YEAR(A2809)&lt;&gt;Properties!$C$5,0,N(D2809)*IFERROR(INDEX(Lists!$D$1:$D$7,MATCH(C2809,Lists!$A$1:$A$7,0)),0)))</f>
      </c>
    </row>
    <row r="2810" spans="1:10" x14ac:dyDescent="0.25">
      <c r="A2810" s="11"/>
      <c r="B2810" s="19"/>
      <c r="C2810" s="19"/>
      <c r="D2810" s="23"/>
      <c r="E2810" s="19"/>
      <c r="F2810" s="13">
        <f>IF(B2810="","",IFERROR(INDEX(Leases!$B$2:$B$101,MATCH(B2810,Leases!$A$2:$A$101,0)),""))</f>
      </c>
      <c r="G2810" s="16">
        <f>IF(A2810="","",MONTH(A2810))</f>
      </c>
      <c r="H2810" s="22">
        <f>IF(A2810="",0,IF(YEAR(A2810)&lt;&gt;Properties!$C$5,0,N(D2810)*IFERROR(INDEX(Lists!$B$1:$B$7,MATCH(C2810,Lists!$A$1:$A$7,0)),0)))</f>
      </c>
      <c r="I2810" s="22">
        <f>IF(A2810="",0,IF(YEAR(A2810)&lt;&gt;Properties!$C$5,0,N(D2810)*IFERROR(INDEX(Lists!$C$1:$C$7,MATCH(C2810,Lists!$A$1:$A$7,0)),0)))</f>
      </c>
      <c r="J2810" s="22">
        <f>IF(A2810="",0,IF(YEAR(A2810)&lt;&gt;Properties!$C$5,0,N(D2810)*IFERROR(INDEX(Lists!$D$1:$D$7,MATCH(C2810,Lists!$A$1:$A$7,0)),0)))</f>
      </c>
    </row>
    <row r="2811" spans="1:10" x14ac:dyDescent="0.25">
      <c r="A2811" s="11"/>
      <c r="B2811" s="19"/>
      <c r="C2811" s="19"/>
      <c r="D2811" s="23"/>
      <c r="E2811" s="19"/>
      <c r="F2811" s="13">
        <f>IF(B2811="","",IFERROR(INDEX(Leases!$B$2:$B$101,MATCH(B2811,Leases!$A$2:$A$101,0)),""))</f>
      </c>
      <c r="G2811" s="16">
        <f>IF(A2811="","",MONTH(A2811))</f>
      </c>
      <c r="H2811" s="22">
        <f>IF(A2811="",0,IF(YEAR(A2811)&lt;&gt;Properties!$C$5,0,N(D2811)*IFERROR(INDEX(Lists!$B$1:$B$7,MATCH(C2811,Lists!$A$1:$A$7,0)),0)))</f>
      </c>
      <c r="I2811" s="22">
        <f>IF(A2811="",0,IF(YEAR(A2811)&lt;&gt;Properties!$C$5,0,N(D2811)*IFERROR(INDEX(Lists!$C$1:$C$7,MATCH(C2811,Lists!$A$1:$A$7,0)),0)))</f>
      </c>
      <c r="J2811" s="22">
        <f>IF(A2811="",0,IF(YEAR(A2811)&lt;&gt;Properties!$C$5,0,N(D2811)*IFERROR(INDEX(Lists!$D$1:$D$7,MATCH(C2811,Lists!$A$1:$A$7,0)),0)))</f>
      </c>
    </row>
    <row r="2812" spans="1:10" x14ac:dyDescent="0.25">
      <c r="A2812" s="11"/>
      <c r="B2812" s="19"/>
      <c r="C2812" s="19"/>
      <c r="D2812" s="23"/>
      <c r="E2812" s="19"/>
      <c r="F2812" s="13">
        <f>IF(B2812="","",IFERROR(INDEX(Leases!$B$2:$B$101,MATCH(B2812,Leases!$A$2:$A$101,0)),""))</f>
      </c>
      <c r="G2812" s="16">
        <f>IF(A2812="","",MONTH(A2812))</f>
      </c>
      <c r="H2812" s="22">
        <f>IF(A2812="",0,IF(YEAR(A2812)&lt;&gt;Properties!$C$5,0,N(D2812)*IFERROR(INDEX(Lists!$B$1:$B$7,MATCH(C2812,Lists!$A$1:$A$7,0)),0)))</f>
      </c>
      <c r="I2812" s="22">
        <f>IF(A2812="",0,IF(YEAR(A2812)&lt;&gt;Properties!$C$5,0,N(D2812)*IFERROR(INDEX(Lists!$C$1:$C$7,MATCH(C2812,Lists!$A$1:$A$7,0)),0)))</f>
      </c>
      <c r="J2812" s="22">
        <f>IF(A2812="",0,IF(YEAR(A2812)&lt;&gt;Properties!$C$5,0,N(D2812)*IFERROR(INDEX(Lists!$D$1:$D$7,MATCH(C2812,Lists!$A$1:$A$7,0)),0)))</f>
      </c>
    </row>
    <row r="2813" spans="1:10" x14ac:dyDescent="0.25">
      <c r="A2813" s="11"/>
      <c r="B2813" s="19"/>
      <c r="C2813" s="19"/>
      <c r="D2813" s="23"/>
      <c r="E2813" s="19"/>
      <c r="F2813" s="13">
        <f>IF(B2813="","",IFERROR(INDEX(Leases!$B$2:$B$101,MATCH(B2813,Leases!$A$2:$A$101,0)),""))</f>
      </c>
      <c r="G2813" s="16">
        <f>IF(A2813="","",MONTH(A2813))</f>
      </c>
      <c r="H2813" s="22">
        <f>IF(A2813="",0,IF(YEAR(A2813)&lt;&gt;Properties!$C$5,0,N(D2813)*IFERROR(INDEX(Lists!$B$1:$B$7,MATCH(C2813,Lists!$A$1:$A$7,0)),0)))</f>
      </c>
      <c r="I2813" s="22">
        <f>IF(A2813="",0,IF(YEAR(A2813)&lt;&gt;Properties!$C$5,0,N(D2813)*IFERROR(INDEX(Lists!$C$1:$C$7,MATCH(C2813,Lists!$A$1:$A$7,0)),0)))</f>
      </c>
      <c r="J2813" s="22">
        <f>IF(A2813="",0,IF(YEAR(A2813)&lt;&gt;Properties!$C$5,0,N(D2813)*IFERROR(INDEX(Lists!$D$1:$D$7,MATCH(C2813,Lists!$A$1:$A$7,0)),0)))</f>
      </c>
    </row>
    <row r="2814" spans="1:10" x14ac:dyDescent="0.25">
      <c r="A2814" s="11"/>
      <c r="B2814" s="19"/>
      <c r="C2814" s="19"/>
      <c r="D2814" s="23"/>
      <c r="E2814" s="19"/>
      <c r="F2814" s="13">
        <f>IF(B2814="","",IFERROR(INDEX(Leases!$B$2:$B$101,MATCH(B2814,Leases!$A$2:$A$101,0)),""))</f>
      </c>
      <c r="G2814" s="16">
        <f>IF(A2814="","",MONTH(A2814))</f>
      </c>
      <c r="H2814" s="22">
        <f>IF(A2814="",0,IF(YEAR(A2814)&lt;&gt;Properties!$C$5,0,N(D2814)*IFERROR(INDEX(Lists!$B$1:$B$7,MATCH(C2814,Lists!$A$1:$A$7,0)),0)))</f>
      </c>
      <c r="I2814" s="22">
        <f>IF(A2814="",0,IF(YEAR(A2814)&lt;&gt;Properties!$C$5,0,N(D2814)*IFERROR(INDEX(Lists!$C$1:$C$7,MATCH(C2814,Lists!$A$1:$A$7,0)),0)))</f>
      </c>
      <c r="J2814" s="22">
        <f>IF(A2814="",0,IF(YEAR(A2814)&lt;&gt;Properties!$C$5,0,N(D2814)*IFERROR(INDEX(Lists!$D$1:$D$7,MATCH(C2814,Lists!$A$1:$A$7,0)),0)))</f>
      </c>
    </row>
    <row r="2815" spans="1:10" x14ac:dyDescent="0.25">
      <c r="A2815" s="11"/>
      <c r="B2815" s="19"/>
      <c r="C2815" s="19"/>
      <c r="D2815" s="23"/>
      <c r="E2815" s="19"/>
      <c r="F2815" s="13">
        <f>IF(B2815="","",IFERROR(INDEX(Leases!$B$2:$B$101,MATCH(B2815,Leases!$A$2:$A$101,0)),""))</f>
      </c>
      <c r="G2815" s="16">
        <f>IF(A2815="","",MONTH(A2815))</f>
      </c>
      <c r="H2815" s="22">
        <f>IF(A2815="",0,IF(YEAR(A2815)&lt;&gt;Properties!$C$5,0,N(D2815)*IFERROR(INDEX(Lists!$B$1:$B$7,MATCH(C2815,Lists!$A$1:$A$7,0)),0)))</f>
      </c>
      <c r="I2815" s="22">
        <f>IF(A2815="",0,IF(YEAR(A2815)&lt;&gt;Properties!$C$5,0,N(D2815)*IFERROR(INDEX(Lists!$C$1:$C$7,MATCH(C2815,Lists!$A$1:$A$7,0)),0)))</f>
      </c>
      <c r="J2815" s="22">
        <f>IF(A2815="",0,IF(YEAR(A2815)&lt;&gt;Properties!$C$5,0,N(D2815)*IFERROR(INDEX(Lists!$D$1:$D$7,MATCH(C2815,Lists!$A$1:$A$7,0)),0)))</f>
      </c>
    </row>
    <row r="2816" spans="1:10" x14ac:dyDescent="0.25">
      <c r="A2816" s="11"/>
      <c r="B2816" s="19"/>
      <c r="C2816" s="19"/>
      <c r="D2816" s="23"/>
      <c r="E2816" s="19"/>
      <c r="F2816" s="13">
        <f>IF(B2816="","",IFERROR(INDEX(Leases!$B$2:$B$101,MATCH(B2816,Leases!$A$2:$A$101,0)),""))</f>
      </c>
      <c r="G2816" s="16">
        <f>IF(A2816="","",MONTH(A2816))</f>
      </c>
      <c r="H2816" s="22">
        <f>IF(A2816="",0,IF(YEAR(A2816)&lt;&gt;Properties!$C$5,0,N(D2816)*IFERROR(INDEX(Lists!$B$1:$B$7,MATCH(C2816,Lists!$A$1:$A$7,0)),0)))</f>
      </c>
      <c r="I2816" s="22">
        <f>IF(A2816="",0,IF(YEAR(A2816)&lt;&gt;Properties!$C$5,0,N(D2816)*IFERROR(INDEX(Lists!$C$1:$C$7,MATCH(C2816,Lists!$A$1:$A$7,0)),0)))</f>
      </c>
      <c r="J2816" s="22">
        <f>IF(A2816="",0,IF(YEAR(A2816)&lt;&gt;Properties!$C$5,0,N(D2816)*IFERROR(INDEX(Lists!$D$1:$D$7,MATCH(C2816,Lists!$A$1:$A$7,0)),0)))</f>
      </c>
    </row>
    <row r="2817" spans="1:10" x14ac:dyDescent="0.25">
      <c r="A2817" s="11"/>
      <c r="B2817" s="19"/>
      <c r="C2817" s="19"/>
      <c r="D2817" s="23"/>
      <c r="E2817" s="19"/>
      <c r="F2817" s="13">
        <f>IF(B2817="","",IFERROR(INDEX(Leases!$B$2:$B$101,MATCH(B2817,Leases!$A$2:$A$101,0)),""))</f>
      </c>
      <c r="G2817" s="16">
        <f>IF(A2817="","",MONTH(A2817))</f>
      </c>
      <c r="H2817" s="22">
        <f>IF(A2817="",0,IF(YEAR(A2817)&lt;&gt;Properties!$C$5,0,N(D2817)*IFERROR(INDEX(Lists!$B$1:$B$7,MATCH(C2817,Lists!$A$1:$A$7,0)),0)))</f>
      </c>
      <c r="I2817" s="22">
        <f>IF(A2817="",0,IF(YEAR(A2817)&lt;&gt;Properties!$C$5,0,N(D2817)*IFERROR(INDEX(Lists!$C$1:$C$7,MATCH(C2817,Lists!$A$1:$A$7,0)),0)))</f>
      </c>
      <c r="J2817" s="22">
        <f>IF(A2817="",0,IF(YEAR(A2817)&lt;&gt;Properties!$C$5,0,N(D2817)*IFERROR(INDEX(Lists!$D$1:$D$7,MATCH(C2817,Lists!$A$1:$A$7,0)),0)))</f>
      </c>
    </row>
    <row r="2818" spans="1:10" x14ac:dyDescent="0.25">
      <c r="A2818" s="11"/>
      <c r="B2818" s="19"/>
      <c r="C2818" s="19"/>
      <c r="D2818" s="23"/>
      <c r="E2818" s="19"/>
      <c r="F2818" s="13">
        <f>IF(B2818="","",IFERROR(INDEX(Leases!$B$2:$B$101,MATCH(B2818,Leases!$A$2:$A$101,0)),""))</f>
      </c>
      <c r="G2818" s="16">
        <f>IF(A2818="","",MONTH(A2818))</f>
      </c>
      <c r="H2818" s="22">
        <f>IF(A2818="",0,IF(YEAR(A2818)&lt;&gt;Properties!$C$5,0,N(D2818)*IFERROR(INDEX(Lists!$B$1:$B$7,MATCH(C2818,Lists!$A$1:$A$7,0)),0)))</f>
      </c>
      <c r="I2818" s="22">
        <f>IF(A2818="",0,IF(YEAR(A2818)&lt;&gt;Properties!$C$5,0,N(D2818)*IFERROR(INDEX(Lists!$C$1:$C$7,MATCH(C2818,Lists!$A$1:$A$7,0)),0)))</f>
      </c>
      <c r="J2818" s="22">
        <f>IF(A2818="",0,IF(YEAR(A2818)&lt;&gt;Properties!$C$5,0,N(D2818)*IFERROR(INDEX(Lists!$D$1:$D$7,MATCH(C2818,Lists!$A$1:$A$7,0)),0)))</f>
      </c>
    </row>
    <row r="2819" spans="1:10" x14ac:dyDescent="0.25">
      <c r="A2819" s="11"/>
      <c r="B2819" s="19"/>
      <c r="C2819" s="19"/>
      <c r="D2819" s="23"/>
      <c r="E2819" s="19"/>
      <c r="F2819" s="13">
        <f>IF(B2819="","",IFERROR(INDEX(Leases!$B$2:$B$101,MATCH(B2819,Leases!$A$2:$A$101,0)),""))</f>
      </c>
      <c r="G2819" s="16">
        <f>IF(A2819="","",MONTH(A2819))</f>
      </c>
      <c r="H2819" s="22">
        <f>IF(A2819="",0,IF(YEAR(A2819)&lt;&gt;Properties!$C$5,0,N(D2819)*IFERROR(INDEX(Lists!$B$1:$B$7,MATCH(C2819,Lists!$A$1:$A$7,0)),0)))</f>
      </c>
      <c r="I2819" s="22">
        <f>IF(A2819="",0,IF(YEAR(A2819)&lt;&gt;Properties!$C$5,0,N(D2819)*IFERROR(INDEX(Lists!$C$1:$C$7,MATCH(C2819,Lists!$A$1:$A$7,0)),0)))</f>
      </c>
      <c r="J2819" s="22">
        <f>IF(A2819="",0,IF(YEAR(A2819)&lt;&gt;Properties!$C$5,0,N(D2819)*IFERROR(INDEX(Lists!$D$1:$D$7,MATCH(C2819,Lists!$A$1:$A$7,0)),0)))</f>
      </c>
    </row>
    <row r="2820" spans="1:10" x14ac:dyDescent="0.25">
      <c r="A2820" s="11"/>
      <c r="B2820" s="19"/>
      <c r="C2820" s="19"/>
      <c r="D2820" s="23"/>
      <c r="E2820" s="19"/>
      <c r="F2820" s="13">
        <f>IF(B2820="","",IFERROR(INDEX(Leases!$B$2:$B$101,MATCH(B2820,Leases!$A$2:$A$101,0)),""))</f>
      </c>
      <c r="G2820" s="16">
        <f>IF(A2820="","",MONTH(A2820))</f>
      </c>
      <c r="H2820" s="22">
        <f>IF(A2820="",0,IF(YEAR(A2820)&lt;&gt;Properties!$C$5,0,N(D2820)*IFERROR(INDEX(Lists!$B$1:$B$7,MATCH(C2820,Lists!$A$1:$A$7,0)),0)))</f>
      </c>
      <c r="I2820" s="22">
        <f>IF(A2820="",0,IF(YEAR(A2820)&lt;&gt;Properties!$C$5,0,N(D2820)*IFERROR(INDEX(Lists!$C$1:$C$7,MATCH(C2820,Lists!$A$1:$A$7,0)),0)))</f>
      </c>
      <c r="J2820" s="22">
        <f>IF(A2820="",0,IF(YEAR(A2820)&lt;&gt;Properties!$C$5,0,N(D2820)*IFERROR(INDEX(Lists!$D$1:$D$7,MATCH(C2820,Lists!$A$1:$A$7,0)),0)))</f>
      </c>
    </row>
    <row r="2821" spans="1:10" x14ac:dyDescent="0.25">
      <c r="A2821" s="11"/>
      <c r="B2821" s="19"/>
      <c r="C2821" s="19"/>
      <c r="D2821" s="23"/>
      <c r="E2821" s="19"/>
      <c r="F2821" s="13">
        <f>IF(B2821="","",IFERROR(INDEX(Leases!$B$2:$B$101,MATCH(B2821,Leases!$A$2:$A$101,0)),""))</f>
      </c>
      <c r="G2821" s="16">
        <f>IF(A2821="","",MONTH(A2821))</f>
      </c>
      <c r="H2821" s="22">
        <f>IF(A2821="",0,IF(YEAR(A2821)&lt;&gt;Properties!$C$5,0,N(D2821)*IFERROR(INDEX(Lists!$B$1:$B$7,MATCH(C2821,Lists!$A$1:$A$7,0)),0)))</f>
      </c>
      <c r="I2821" s="22">
        <f>IF(A2821="",0,IF(YEAR(A2821)&lt;&gt;Properties!$C$5,0,N(D2821)*IFERROR(INDEX(Lists!$C$1:$C$7,MATCH(C2821,Lists!$A$1:$A$7,0)),0)))</f>
      </c>
      <c r="J2821" s="22">
        <f>IF(A2821="",0,IF(YEAR(A2821)&lt;&gt;Properties!$C$5,0,N(D2821)*IFERROR(INDEX(Lists!$D$1:$D$7,MATCH(C2821,Lists!$A$1:$A$7,0)),0)))</f>
      </c>
    </row>
    <row r="2822" spans="1:10" x14ac:dyDescent="0.25">
      <c r="A2822" s="11"/>
      <c r="B2822" s="19"/>
      <c r="C2822" s="19"/>
      <c r="D2822" s="23"/>
      <c r="E2822" s="19"/>
      <c r="F2822" s="13">
        <f>IF(B2822="","",IFERROR(INDEX(Leases!$B$2:$B$101,MATCH(B2822,Leases!$A$2:$A$101,0)),""))</f>
      </c>
      <c r="G2822" s="16">
        <f>IF(A2822="","",MONTH(A2822))</f>
      </c>
      <c r="H2822" s="22">
        <f>IF(A2822="",0,IF(YEAR(A2822)&lt;&gt;Properties!$C$5,0,N(D2822)*IFERROR(INDEX(Lists!$B$1:$B$7,MATCH(C2822,Lists!$A$1:$A$7,0)),0)))</f>
      </c>
      <c r="I2822" s="22">
        <f>IF(A2822="",0,IF(YEAR(A2822)&lt;&gt;Properties!$C$5,0,N(D2822)*IFERROR(INDEX(Lists!$C$1:$C$7,MATCH(C2822,Lists!$A$1:$A$7,0)),0)))</f>
      </c>
      <c r="J2822" s="22">
        <f>IF(A2822="",0,IF(YEAR(A2822)&lt;&gt;Properties!$C$5,0,N(D2822)*IFERROR(INDEX(Lists!$D$1:$D$7,MATCH(C2822,Lists!$A$1:$A$7,0)),0)))</f>
      </c>
    </row>
    <row r="2823" spans="1:10" x14ac:dyDescent="0.25">
      <c r="A2823" s="11"/>
      <c r="B2823" s="19"/>
      <c r="C2823" s="19"/>
      <c r="D2823" s="23"/>
      <c r="E2823" s="19"/>
      <c r="F2823" s="13">
        <f>IF(B2823="","",IFERROR(INDEX(Leases!$B$2:$B$101,MATCH(B2823,Leases!$A$2:$A$101,0)),""))</f>
      </c>
      <c r="G2823" s="16">
        <f>IF(A2823="","",MONTH(A2823))</f>
      </c>
      <c r="H2823" s="22">
        <f>IF(A2823="",0,IF(YEAR(A2823)&lt;&gt;Properties!$C$5,0,N(D2823)*IFERROR(INDEX(Lists!$B$1:$B$7,MATCH(C2823,Lists!$A$1:$A$7,0)),0)))</f>
      </c>
      <c r="I2823" s="22">
        <f>IF(A2823="",0,IF(YEAR(A2823)&lt;&gt;Properties!$C$5,0,N(D2823)*IFERROR(INDEX(Lists!$C$1:$C$7,MATCH(C2823,Lists!$A$1:$A$7,0)),0)))</f>
      </c>
      <c r="J2823" s="22">
        <f>IF(A2823="",0,IF(YEAR(A2823)&lt;&gt;Properties!$C$5,0,N(D2823)*IFERROR(INDEX(Lists!$D$1:$D$7,MATCH(C2823,Lists!$A$1:$A$7,0)),0)))</f>
      </c>
    </row>
    <row r="2824" spans="1:10" x14ac:dyDescent="0.25">
      <c r="A2824" s="11"/>
      <c r="B2824" s="19"/>
      <c r="C2824" s="19"/>
      <c r="D2824" s="23"/>
      <c r="E2824" s="19"/>
      <c r="F2824" s="13">
        <f>IF(B2824="","",IFERROR(INDEX(Leases!$B$2:$B$101,MATCH(B2824,Leases!$A$2:$A$101,0)),""))</f>
      </c>
      <c r="G2824" s="16">
        <f>IF(A2824="","",MONTH(A2824))</f>
      </c>
      <c r="H2824" s="22">
        <f>IF(A2824="",0,IF(YEAR(A2824)&lt;&gt;Properties!$C$5,0,N(D2824)*IFERROR(INDEX(Lists!$B$1:$B$7,MATCH(C2824,Lists!$A$1:$A$7,0)),0)))</f>
      </c>
      <c r="I2824" s="22">
        <f>IF(A2824="",0,IF(YEAR(A2824)&lt;&gt;Properties!$C$5,0,N(D2824)*IFERROR(INDEX(Lists!$C$1:$C$7,MATCH(C2824,Lists!$A$1:$A$7,0)),0)))</f>
      </c>
      <c r="J2824" s="22">
        <f>IF(A2824="",0,IF(YEAR(A2824)&lt;&gt;Properties!$C$5,0,N(D2824)*IFERROR(INDEX(Lists!$D$1:$D$7,MATCH(C2824,Lists!$A$1:$A$7,0)),0)))</f>
      </c>
    </row>
    <row r="2825" spans="1:10" x14ac:dyDescent="0.25">
      <c r="A2825" s="11"/>
      <c r="B2825" s="19"/>
      <c r="C2825" s="19"/>
      <c r="D2825" s="23"/>
      <c r="E2825" s="19"/>
      <c r="F2825" s="13">
        <f>IF(B2825="","",IFERROR(INDEX(Leases!$B$2:$B$101,MATCH(B2825,Leases!$A$2:$A$101,0)),""))</f>
      </c>
      <c r="G2825" s="16">
        <f>IF(A2825="","",MONTH(A2825))</f>
      </c>
      <c r="H2825" s="22">
        <f>IF(A2825="",0,IF(YEAR(A2825)&lt;&gt;Properties!$C$5,0,N(D2825)*IFERROR(INDEX(Lists!$B$1:$B$7,MATCH(C2825,Lists!$A$1:$A$7,0)),0)))</f>
      </c>
      <c r="I2825" s="22">
        <f>IF(A2825="",0,IF(YEAR(A2825)&lt;&gt;Properties!$C$5,0,N(D2825)*IFERROR(INDEX(Lists!$C$1:$C$7,MATCH(C2825,Lists!$A$1:$A$7,0)),0)))</f>
      </c>
      <c r="J2825" s="22">
        <f>IF(A2825="",0,IF(YEAR(A2825)&lt;&gt;Properties!$C$5,0,N(D2825)*IFERROR(INDEX(Lists!$D$1:$D$7,MATCH(C2825,Lists!$A$1:$A$7,0)),0)))</f>
      </c>
    </row>
    <row r="2826" spans="1:10" x14ac:dyDescent="0.25">
      <c r="A2826" s="11"/>
      <c r="B2826" s="19"/>
      <c r="C2826" s="19"/>
      <c r="D2826" s="23"/>
      <c r="E2826" s="19"/>
      <c r="F2826" s="13">
        <f>IF(B2826="","",IFERROR(INDEX(Leases!$B$2:$B$101,MATCH(B2826,Leases!$A$2:$A$101,0)),""))</f>
      </c>
      <c r="G2826" s="16">
        <f>IF(A2826="","",MONTH(A2826))</f>
      </c>
      <c r="H2826" s="22">
        <f>IF(A2826="",0,IF(YEAR(A2826)&lt;&gt;Properties!$C$5,0,N(D2826)*IFERROR(INDEX(Lists!$B$1:$B$7,MATCH(C2826,Lists!$A$1:$A$7,0)),0)))</f>
      </c>
      <c r="I2826" s="22">
        <f>IF(A2826="",0,IF(YEAR(A2826)&lt;&gt;Properties!$C$5,0,N(D2826)*IFERROR(INDEX(Lists!$C$1:$C$7,MATCH(C2826,Lists!$A$1:$A$7,0)),0)))</f>
      </c>
      <c r="J2826" s="22">
        <f>IF(A2826="",0,IF(YEAR(A2826)&lt;&gt;Properties!$C$5,0,N(D2826)*IFERROR(INDEX(Lists!$D$1:$D$7,MATCH(C2826,Lists!$A$1:$A$7,0)),0)))</f>
      </c>
    </row>
    <row r="2827" spans="1:10" x14ac:dyDescent="0.25">
      <c r="A2827" s="11"/>
      <c r="B2827" s="19"/>
      <c r="C2827" s="19"/>
      <c r="D2827" s="23"/>
      <c r="E2827" s="19"/>
      <c r="F2827" s="13">
        <f>IF(B2827="","",IFERROR(INDEX(Leases!$B$2:$B$101,MATCH(B2827,Leases!$A$2:$A$101,0)),""))</f>
      </c>
      <c r="G2827" s="16">
        <f>IF(A2827="","",MONTH(A2827))</f>
      </c>
      <c r="H2827" s="22">
        <f>IF(A2827="",0,IF(YEAR(A2827)&lt;&gt;Properties!$C$5,0,N(D2827)*IFERROR(INDEX(Lists!$B$1:$B$7,MATCH(C2827,Lists!$A$1:$A$7,0)),0)))</f>
      </c>
      <c r="I2827" s="22">
        <f>IF(A2827="",0,IF(YEAR(A2827)&lt;&gt;Properties!$C$5,0,N(D2827)*IFERROR(INDEX(Lists!$C$1:$C$7,MATCH(C2827,Lists!$A$1:$A$7,0)),0)))</f>
      </c>
      <c r="J2827" s="22">
        <f>IF(A2827="",0,IF(YEAR(A2827)&lt;&gt;Properties!$C$5,0,N(D2827)*IFERROR(INDEX(Lists!$D$1:$D$7,MATCH(C2827,Lists!$A$1:$A$7,0)),0)))</f>
      </c>
    </row>
    <row r="2828" spans="1:10" x14ac:dyDescent="0.25">
      <c r="A2828" s="11"/>
      <c r="B2828" s="19"/>
      <c r="C2828" s="19"/>
      <c r="D2828" s="23"/>
      <c r="E2828" s="19"/>
      <c r="F2828" s="13">
        <f>IF(B2828="","",IFERROR(INDEX(Leases!$B$2:$B$101,MATCH(B2828,Leases!$A$2:$A$101,0)),""))</f>
      </c>
      <c r="G2828" s="16">
        <f>IF(A2828="","",MONTH(A2828))</f>
      </c>
      <c r="H2828" s="22">
        <f>IF(A2828="",0,IF(YEAR(A2828)&lt;&gt;Properties!$C$5,0,N(D2828)*IFERROR(INDEX(Lists!$B$1:$B$7,MATCH(C2828,Lists!$A$1:$A$7,0)),0)))</f>
      </c>
      <c r="I2828" s="22">
        <f>IF(A2828="",0,IF(YEAR(A2828)&lt;&gt;Properties!$C$5,0,N(D2828)*IFERROR(INDEX(Lists!$C$1:$C$7,MATCH(C2828,Lists!$A$1:$A$7,0)),0)))</f>
      </c>
      <c r="J2828" s="22">
        <f>IF(A2828="",0,IF(YEAR(A2828)&lt;&gt;Properties!$C$5,0,N(D2828)*IFERROR(INDEX(Lists!$D$1:$D$7,MATCH(C2828,Lists!$A$1:$A$7,0)),0)))</f>
      </c>
    </row>
    <row r="2829" spans="1:10" x14ac:dyDescent="0.25">
      <c r="A2829" s="11"/>
      <c r="B2829" s="19"/>
      <c r="C2829" s="19"/>
      <c r="D2829" s="23"/>
      <c r="E2829" s="19"/>
      <c r="F2829" s="13">
        <f>IF(B2829="","",IFERROR(INDEX(Leases!$B$2:$B$101,MATCH(B2829,Leases!$A$2:$A$101,0)),""))</f>
      </c>
      <c r="G2829" s="16">
        <f>IF(A2829="","",MONTH(A2829))</f>
      </c>
      <c r="H2829" s="22">
        <f>IF(A2829="",0,IF(YEAR(A2829)&lt;&gt;Properties!$C$5,0,N(D2829)*IFERROR(INDEX(Lists!$B$1:$B$7,MATCH(C2829,Lists!$A$1:$A$7,0)),0)))</f>
      </c>
      <c r="I2829" s="22">
        <f>IF(A2829="",0,IF(YEAR(A2829)&lt;&gt;Properties!$C$5,0,N(D2829)*IFERROR(INDEX(Lists!$C$1:$C$7,MATCH(C2829,Lists!$A$1:$A$7,0)),0)))</f>
      </c>
      <c r="J2829" s="22">
        <f>IF(A2829="",0,IF(YEAR(A2829)&lt;&gt;Properties!$C$5,0,N(D2829)*IFERROR(INDEX(Lists!$D$1:$D$7,MATCH(C2829,Lists!$A$1:$A$7,0)),0)))</f>
      </c>
    </row>
    <row r="2830" spans="1:10" x14ac:dyDescent="0.25">
      <c r="A2830" s="11"/>
      <c r="B2830" s="19"/>
      <c r="C2830" s="19"/>
      <c r="D2830" s="23"/>
      <c r="E2830" s="19"/>
      <c r="F2830" s="13">
        <f>IF(B2830="","",IFERROR(INDEX(Leases!$B$2:$B$101,MATCH(B2830,Leases!$A$2:$A$101,0)),""))</f>
      </c>
      <c r="G2830" s="16">
        <f>IF(A2830="","",MONTH(A2830))</f>
      </c>
      <c r="H2830" s="22">
        <f>IF(A2830="",0,IF(YEAR(A2830)&lt;&gt;Properties!$C$5,0,N(D2830)*IFERROR(INDEX(Lists!$B$1:$B$7,MATCH(C2830,Lists!$A$1:$A$7,0)),0)))</f>
      </c>
      <c r="I2830" s="22">
        <f>IF(A2830="",0,IF(YEAR(A2830)&lt;&gt;Properties!$C$5,0,N(D2830)*IFERROR(INDEX(Lists!$C$1:$C$7,MATCH(C2830,Lists!$A$1:$A$7,0)),0)))</f>
      </c>
      <c r="J2830" s="22">
        <f>IF(A2830="",0,IF(YEAR(A2830)&lt;&gt;Properties!$C$5,0,N(D2830)*IFERROR(INDEX(Lists!$D$1:$D$7,MATCH(C2830,Lists!$A$1:$A$7,0)),0)))</f>
      </c>
    </row>
    <row r="2831" spans="1:10" x14ac:dyDescent="0.25">
      <c r="A2831" s="11"/>
      <c r="B2831" s="19"/>
      <c r="C2831" s="19"/>
      <c r="D2831" s="23"/>
      <c r="E2831" s="19"/>
      <c r="F2831" s="13">
        <f>IF(B2831="","",IFERROR(INDEX(Leases!$B$2:$B$101,MATCH(B2831,Leases!$A$2:$A$101,0)),""))</f>
      </c>
      <c r="G2831" s="16">
        <f>IF(A2831="","",MONTH(A2831))</f>
      </c>
      <c r="H2831" s="22">
        <f>IF(A2831="",0,IF(YEAR(A2831)&lt;&gt;Properties!$C$5,0,N(D2831)*IFERROR(INDEX(Lists!$B$1:$B$7,MATCH(C2831,Lists!$A$1:$A$7,0)),0)))</f>
      </c>
      <c r="I2831" s="22">
        <f>IF(A2831="",0,IF(YEAR(A2831)&lt;&gt;Properties!$C$5,0,N(D2831)*IFERROR(INDEX(Lists!$C$1:$C$7,MATCH(C2831,Lists!$A$1:$A$7,0)),0)))</f>
      </c>
      <c r="J2831" s="22">
        <f>IF(A2831="",0,IF(YEAR(A2831)&lt;&gt;Properties!$C$5,0,N(D2831)*IFERROR(INDEX(Lists!$D$1:$D$7,MATCH(C2831,Lists!$A$1:$A$7,0)),0)))</f>
      </c>
    </row>
    <row r="2832" spans="1:10" x14ac:dyDescent="0.25">
      <c r="A2832" s="11"/>
      <c r="B2832" s="19"/>
      <c r="C2832" s="19"/>
      <c r="D2832" s="23"/>
      <c r="E2832" s="19"/>
      <c r="F2832" s="13">
        <f>IF(B2832="","",IFERROR(INDEX(Leases!$B$2:$B$101,MATCH(B2832,Leases!$A$2:$A$101,0)),""))</f>
      </c>
      <c r="G2832" s="16">
        <f>IF(A2832="","",MONTH(A2832))</f>
      </c>
      <c r="H2832" s="22">
        <f>IF(A2832="",0,IF(YEAR(A2832)&lt;&gt;Properties!$C$5,0,N(D2832)*IFERROR(INDEX(Lists!$B$1:$B$7,MATCH(C2832,Lists!$A$1:$A$7,0)),0)))</f>
      </c>
      <c r="I2832" s="22">
        <f>IF(A2832="",0,IF(YEAR(A2832)&lt;&gt;Properties!$C$5,0,N(D2832)*IFERROR(INDEX(Lists!$C$1:$C$7,MATCH(C2832,Lists!$A$1:$A$7,0)),0)))</f>
      </c>
      <c r="J2832" s="22">
        <f>IF(A2832="",0,IF(YEAR(A2832)&lt;&gt;Properties!$C$5,0,N(D2832)*IFERROR(INDEX(Lists!$D$1:$D$7,MATCH(C2832,Lists!$A$1:$A$7,0)),0)))</f>
      </c>
    </row>
    <row r="2833" spans="1:10" x14ac:dyDescent="0.25">
      <c r="A2833" s="11"/>
      <c r="B2833" s="19"/>
      <c r="C2833" s="19"/>
      <c r="D2833" s="23"/>
      <c r="E2833" s="19"/>
      <c r="F2833" s="13">
        <f>IF(B2833="","",IFERROR(INDEX(Leases!$B$2:$B$101,MATCH(B2833,Leases!$A$2:$A$101,0)),""))</f>
      </c>
      <c r="G2833" s="16">
        <f>IF(A2833="","",MONTH(A2833))</f>
      </c>
      <c r="H2833" s="22">
        <f>IF(A2833="",0,IF(YEAR(A2833)&lt;&gt;Properties!$C$5,0,N(D2833)*IFERROR(INDEX(Lists!$B$1:$B$7,MATCH(C2833,Lists!$A$1:$A$7,0)),0)))</f>
      </c>
      <c r="I2833" s="22">
        <f>IF(A2833="",0,IF(YEAR(A2833)&lt;&gt;Properties!$C$5,0,N(D2833)*IFERROR(INDEX(Lists!$C$1:$C$7,MATCH(C2833,Lists!$A$1:$A$7,0)),0)))</f>
      </c>
      <c r="J2833" s="22">
        <f>IF(A2833="",0,IF(YEAR(A2833)&lt;&gt;Properties!$C$5,0,N(D2833)*IFERROR(INDEX(Lists!$D$1:$D$7,MATCH(C2833,Lists!$A$1:$A$7,0)),0)))</f>
      </c>
    </row>
    <row r="2834" spans="1:10" x14ac:dyDescent="0.25">
      <c r="A2834" s="11"/>
      <c r="B2834" s="19"/>
      <c r="C2834" s="19"/>
      <c r="D2834" s="23"/>
      <c r="E2834" s="19"/>
      <c r="F2834" s="13">
        <f>IF(B2834="","",IFERROR(INDEX(Leases!$B$2:$B$101,MATCH(B2834,Leases!$A$2:$A$101,0)),""))</f>
      </c>
      <c r="G2834" s="16">
        <f>IF(A2834="","",MONTH(A2834))</f>
      </c>
      <c r="H2834" s="22">
        <f>IF(A2834="",0,IF(YEAR(A2834)&lt;&gt;Properties!$C$5,0,N(D2834)*IFERROR(INDEX(Lists!$B$1:$B$7,MATCH(C2834,Lists!$A$1:$A$7,0)),0)))</f>
      </c>
      <c r="I2834" s="22">
        <f>IF(A2834="",0,IF(YEAR(A2834)&lt;&gt;Properties!$C$5,0,N(D2834)*IFERROR(INDEX(Lists!$C$1:$C$7,MATCH(C2834,Lists!$A$1:$A$7,0)),0)))</f>
      </c>
      <c r="J2834" s="22">
        <f>IF(A2834="",0,IF(YEAR(A2834)&lt;&gt;Properties!$C$5,0,N(D2834)*IFERROR(INDEX(Lists!$D$1:$D$7,MATCH(C2834,Lists!$A$1:$A$7,0)),0)))</f>
      </c>
    </row>
    <row r="2835" spans="1:10" x14ac:dyDescent="0.25">
      <c r="A2835" s="11"/>
      <c r="B2835" s="19"/>
      <c r="C2835" s="19"/>
      <c r="D2835" s="23"/>
      <c r="E2835" s="19"/>
      <c r="F2835" s="13">
        <f>IF(B2835="","",IFERROR(INDEX(Leases!$B$2:$B$101,MATCH(B2835,Leases!$A$2:$A$101,0)),""))</f>
      </c>
      <c r="G2835" s="16">
        <f>IF(A2835="","",MONTH(A2835))</f>
      </c>
      <c r="H2835" s="22">
        <f>IF(A2835="",0,IF(YEAR(A2835)&lt;&gt;Properties!$C$5,0,N(D2835)*IFERROR(INDEX(Lists!$B$1:$B$7,MATCH(C2835,Lists!$A$1:$A$7,0)),0)))</f>
      </c>
      <c r="I2835" s="22">
        <f>IF(A2835="",0,IF(YEAR(A2835)&lt;&gt;Properties!$C$5,0,N(D2835)*IFERROR(INDEX(Lists!$C$1:$C$7,MATCH(C2835,Lists!$A$1:$A$7,0)),0)))</f>
      </c>
      <c r="J2835" s="22">
        <f>IF(A2835="",0,IF(YEAR(A2835)&lt;&gt;Properties!$C$5,0,N(D2835)*IFERROR(INDEX(Lists!$D$1:$D$7,MATCH(C2835,Lists!$A$1:$A$7,0)),0)))</f>
      </c>
    </row>
    <row r="2836" spans="1:10" x14ac:dyDescent="0.25">
      <c r="A2836" s="11"/>
      <c r="B2836" s="19"/>
      <c r="C2836" s="19"/>
      <c r="D2836" s="23"/>
      <c r="E2836" s="19"/>
      <c r="F2836" s="13">
        <f>IF(B2836="","",IFERROR(INDEX(Leases!$B$2:$B$101,MATCH(B2836,Leases!$A$2:$A$101,0)),""))</f>
      </c>
      <c r="G2836" s="16">
        <f>IF(A2836="","",MONTH(A2836))</f>
      </c>
      <c r="H2836" s="22">
        <f>IF(A2836="",0,IF(YEAR(A2836)&lt;&gt;Properties!$C$5,0,N(D2836)*IFERROR(INDEX(Lists!$B$1:$B$7,MATCH(C2836,Lists!$A$1:$A$7,0)),0)))</f>
      </c>
      <c r="I2836" s="22">
        <f>IF(A2836="",0,IF(YEAR(A2836)&lt;&gt;Properties!$C$5,0,N(D2836)*IFERROR(INDEX(Lists!$C$1:$C$7,MATCH(C2836,Lists!$A$1:$A$7,0)),0)))</f>
      </c>
      <c r="J2836" s="22">
        <f>IF(A2836="",0,IF(YEAR(A2836)&lt;&gt;Properties!$C$5,0,N(D2836)*IFERROR(INDEX(Lists!$D$1:$D$7,MATCH(C2836,Lists!$A$1:$A$7,0)),0)))</f>
      </c>
    </row>
    <row r="2837" spans="1:10" x14ac:dyDescent="0.25">
      <c r="A2837" s="11"/>
      <c r="B2837" s="19"/>
      <c r="C2837" s="19"/>
      <c r="D2837" s="23"/>
      <c r="E2837" s="19"/>
      <c r="F2837" s="13">
        <f>IF(B2837="","",IFERROR(INDEX(Leases!$B$2:$B$101,MATCH(B2837,Leases!$A$2:$A$101,0)),""))</f>
      </c>
      <c r="G2837" s="16">
        <f>IF(A2837="","",MONTH(A2837))</f>
      </c>
      <c r="H2837" s="22">
        <f>IF(A2837="",0,IF(YEAR(A2837)&lt;&gt;Properties!$C$5,0,N(D2837)*IFERROR(INDEX(Lists!$B$1:$B$7,MATCH(C2837,Lists!$A$1:$A$7,0)),0)))</f>
      </c>
      <c r="I2837" s="22">
        <f>IF(A2837="",0,IF(YEAR(A2837)&lt;&gt;Properties!$C$5,0,N(D2837)*IFERROR(INDEX(Lists!$C$1:$C$7,MATCH(C2837,Lists!$A$1:$A$7,0)),0)))</f>
      </c>
      <c r="J2837" s="22">
        <f>IF(A2837="",0,IF(YEAR(A2837)&lt;&gt;Properties!$C$5,0,N(D2837)*IFERROR(INDEX(Lists!$D$1:$D$7,MATCH(C2837,Lists!$A$1:$A$7,0)),0)))</f>
      </c>
    </row>
    <row r="2838" spans="1:10" x14ac:dyDescent="0.25">
      <c r="A2838" s="11"/>
      <c r="B2838" s="19"/>
      <c r="C2838" s="19"/>
      <c r="D2838" s="23"/>
      <c r="E2838" s="19"/>
      <c r="F2838" s="13">
        <f>IF(B2838="","",IFERROR(INDEX(Leases!$B$2:$B$101,MATCH(B2838,Leases!$A$2:$A$101,0)),""))</f>
      </c>
      <c r="G2838" s="16">
        <f>IF(A2838="","",MONTH(A2838))</f>
      </c>
      <c r="H2838" s="22">
        <f>IF(A2838="",0,IF(YEAR(A2838)&lt;&gt;Properties!$C$5,0,N(D2838)*IFERROR(INDEX(Lists!$B$1:$B$7,MATCH(C2838,Lists!$A$1:$A$7,0)),0)))</f>
      </c>
      <c r="I2838" s="22">
        <f>IF(A2838="",0,IF(YEAR(A2838)&lt;&gt;Properties!$C$5,0,N(D2838)*IFERROR(INDEX(Lists!$C$1:$C$7,MATCH(C2838,Lists!$A$1:$A$7,0)),0)))</f>
      </c>
      <c r="J2838" s="22">
        <f>IF(A2838="",0,IF(YEAR(A2838)&lt;&gt;Properties!$C$5,0,N(D2838)*IFERROR(INDEX(Lists!$D$1:$D$7,MATCH(C2838,Lists!$A$1:$A$7,0)),0)))</f>
      </c>
    </row>
    <row r="2839" spans="1:10" x14ac:dyDescent="0.25">
      <c r="A2839" s="11"/>
      <c r="B2839" s="19"/>
      <c r="C2839" s="19"/>
      <c r="D2839" s="23"/>
      <c r="E2839" s="19"/>
      <c r="F2839" s="13">
        <f>IF(B2839="","",IFERROR(INDEX(Leases!$B$2:$B$101,MATCH(B2839,Leases!$A$2:$A$101,0)),""))</f>
      </c>
      <c r="G2839" s="16">
        <f>IF(A2839="","",MONTH(A2839))</f>
      </c>
      <c r="H2839" s="22">
        <f>IF(A2839="",0,IF(YEAR(A2839)&lt;&gt;Properties!$C$5,0,N(D2839)*IFERROR(INDEX(Lists!$B$1:$B$7,MATCH(C2839,Lists!$A$1:$A$7,0)),0)))</f>
      </c>
      <c r="I2839" s="22">
        <f>IF(A2839="",0,IF(YEAR(A2839)&lt;&gt;Properties!$C$5,0,N(D2839)*IFERROR(INDEX(Lists!$C$1:$C$7,MATCH(C2839,Lists!$A$1:$A$7,0)),0)))</f>
      </c>
      <c r="J2839" s="22">
        <f>IF(A2839="",0,IF(YEAR(A2839)&lt;&gt;Properties!$C$5,0,N(D2839)*IFERROR(INDEX(Lists!$D$1:$D$7,MATCH(C2839,Lists!$A$1:$A$7,0)),0)))</f>
      </c>
    </row>
    <row r="2840" spans="1:10" x14ac:dyDescent="0.25">
      <c r="A2840" s="11"/>
      <c r="B2840" s="19"/>
      <c r="C2840" s="19"/>
      <c r="D2840" s="23"/>
      <c r="E2840" s="19"/>
      <c r="F2840" s="13">
        <f>IF(B2840="","",IFERROR(INDEX(Leases!$B$2:$B$101,MATCH(B2840,Leases!$A$2:$A$101,0)),""))</f>
      </c>
      <c r="G2840" s="16">
        <f>IF(A2840="","",MONTH(A2840))</f>
      </c>
      <c r="H2840" s="22">
        <f>IF(A2840="",0,IF(YEAR(A2840)&lt;&gt;Properties!$C$5,0,N(D2840)*IFERROR(INDEX(Lists!$B$1:$B$7,MATCH(C2840,Lists!$A$1:$A$7,0)),0)))</f>
      </c>
      <c r="I2840" s="22">
        <f>IF(A2840="",0,IF(YEAR(A2840)&lt;&gt;Properties!$C$5,0,N(D2840)*IFERROR(INDEX(Lists!$C$1:$C$7,MATCH(C2840,Lists!$A$1:$A$7,0)),0)))</f>
      </c>
      <c r="J2840" s="22">
        <f>IF(A2840="",0,IF(YEAR(A2840)&lt;&gt;Properties!$C$5,0,N(D2840)*IFERROR(INDEX(Lists!$D$1:$D$7,MATCH(C2840,Lists!$A$1:$A$7,0)),0)))</f>
      </c>
    </row>
    <row r="2841" spans="1:10" x14ac:dyDescent="0.25">
      <c r="A2841" s="11"/>
      <c r="B2841" s="19"/>
      <c r="C2841" s="19"/>
      <c r="D2841" s="23"/>
      <c r="E2841" s="19"/>
      <c r="F2841" s="13">
        <f>IF(B2841="","",IFERROR(INDEX(Leases!$B$2:$B$101,MATCH(B2841,Leases!$A$2:$A$101,0)),""))</f>
      </c>
      <c r="G2841" s="16">
        <f>IF(A2841="","",MONTH(A2841))</f>
      </c>
      <c r="H2841" s="22">
        <f>IF(A2841="",0,IF(YEAR(A2841)&lt;&gt;Properties!$C$5,0,N(D2841)*IFERROR(INDEX(Lists!$B$1:$B$7,MATCH(C2841,Lists!$A$1:$A$7,0)),0)))</f>
      </c>
      <c r="I2841" s="22">
        <f>IF(A2841="",0,IF(YEAR(A2841)&lt;&gt;Properties!$C$5,0,N(D2841)*IFERROR(INDEX(Lists!$C$1:$C$7,MATCH(C2841,Lists!$A$1:$A$7,0)),0)))</f>
      </c>
      <c r="J2841" s="22">
        <f>IF(A2841="",0,IF(YEAR(A2841)&lt;&gt;Properties!$C$5,0,N(D2841)*IFERROR(INDEX(Lists!$D$1:$D$7,MATCH(C2841,Lists!$A$1:$A$7,0)),0)))</f>
      </c>
    </row>
    <row r="2842" spans="1:10" x14ac:dyDescent="0.25">
      <c r="A2842" s="11"/>
      <c r="B2842" s="19"/>
      <c r="C2842" s="19"/>
      <c r="D2842" s="23"/>
      <c r="E2842" s="19"/>
      <c r="F2842" s="13">
        <f>IF(B2842="","",IFERROR(INDEX(Leases!$B$2:$B$101,MATCH(B2842,Leases!$A$2:$A$101,0)),""))</f>
      </c>
      <c r="G2842" s="16">
        <f>IF(A2842="","",MONTH(A2842))</f>
      </c>
      <c r="H2842" s="22">
        <f>IF(A2842="",0,IF(YEAR(A2842)&lt;&gt;Properties!$C$5,0,N(D2842)*IFERROR(INDEX(Lists!$B$1:$B$7,MATCH(C2842,Lists!$A$1:$A$7,0)),0)))</f>
      </c>
      <c r="I2842" s="22">
        <f>IF(A2842="",0,IF(YEAR(A2842)&lt;&gt;Properties!$C$5,0,N(D2842)*IFERROR(INDEX(Lists!$C$1:$C$7,MATCH(C2842,Lists!$A$1:$A$7,0)),0)))</f>
      </c>
      <c r="J2842" s="22">
        <f>IF(A2842="",0,IF(YEAR(A2842)&lt;&gt;Properties!$C$5,0,N(D2842)*IFERROR(INDEX(Lists!$D$1:$D$7,MATCH(C2842,Lists!$A$1:$A$7,0)),0)))</f>
      </c>
    </row>
    <row r="2843" spans="1:10" x14ac:dyDescent="0.25">
      <c r="A2843" s="11"/>
      <c r="B2843" s="19"/>
      <c r="C2843" s="19"/>
      <c r="D2843" s="23"/>
      <c r="E2843" s="19"/>
      <c r="F2843" s="13">
        <f>IF(B2843="","",IFERROR(INDEX(Leases!$B$2:$B$101,MATCH(B2843,Leases!$A$2:$A$101,0)),""))</f>
      </c>
      <c r="G2843" s="16">
        <f>IF(A2843="","",MONTH(A2843))</f>
      </c>
      <c r="H2843" s="22">
        <f>IF(A2843="",0,IF(YEAR(A2843)&lt;&gt;Properties!$C$5,0,N(D2843)*IFERROR(INDEX(Lists!$B$1:$B$7,MATCH(C2843,Lists!$A$1:$A$7,0)),0)))</f>
      </c>
      <c r="I2843" s="22">
        <f>IF(A2843="",0,IF(YEAR(A2843)&lt;&gt;Properties!$C$5,0,N(D2843)*IFERROR(INDEX(Lists!$C$1:$C$7,MATCH(C2843,Lists!$A$1:$A$7,0)),0)))</f>
      </c>
      <c r="J2843" s="22">
        <f>IF(A2843="",0,IF(YEAR(A2843)&lt;&gt;Properties!$C$5,0,N(D2843)*IFERROR(INDEX(Lists!$D$1:$D$7,MATCH(C2843,Lists!$A$1:$A$7,0)),0)))</f>
      </c>
    </row>
    <row r="2844" spans="1:10" x14ac:dyDescent="0.25">
      <c r="A2844" s="11"/>
      <c r="B2844" s="19"/>
      <c r="C2844" s="19"/>
      <c r="D2844" s="23"/>
      <c r="E2844" s="19"/>
      <c r="F2844" s="13">
        <f>IF(B2844="","",IFERROR(INDEX(Leases!$B$2:$B$101,MATCH(B2844,Leases!$A$2:$A$101,0)),""))</f>
      </c>
      <c r="G2844" s="16">
        <f>IF(A2844="","",MONTH(A2844))</f>
      </c>
      <c r="H2844" s="22">
        <f>IF(A2844="",0,IF(YEAR(A2844)&lt;&gt;Properties!$C$5,0,N(D2844)*IFERROR(INDEX(Lists!$B$1:$B$7,MATCH(C2844,Lists!$A$1:$A$7,0)),0)))</f>
      </c>
      <c r="I2844" s="22">
        <f>IF(A2844="",0,IF(YEAR(A2844)&lt;&gt;Properties!$C$5,0,N(D2844)*IFERROR(INDEX(Lists!$C$1:$C$7,MATCH(C2844,Lists!$A$1:$A$7,0)),0)))</f>
      </c>
      <c r="J2844" s="22">
        <f>IF(A2844="",0,IF(YEAR(A2844)&lt;&gt;Properties!$C$5,0,N(D2844)*IFERROR(INDEX(Lists!$D$1:$D$7,MATCH(C2844,Lists!$A$1:$A$7,0)),0)))</f>
      </c>
    </row>
    <row r="2845" spans="1:10" x14ac:dyDescent="0.25">
      <c r="A2845" s="11"/>
      <c r="B2845" s="19"/>
      <c r="C2845" s="19"/>
      <c r="D2845" s="23"/>
      <c r="E2845" s="19"/>
      <c r="F2845" s="13">
        <f>IF(B2845="","",IFERROR(INDEX(Leases!$B$2:$B$101,MATCH(B2845,Leases!$A$2:$A$101,0)),""))</f>
      </c>
      <c r="G2845" s="16">
        <f>IF(A2845="","",MONTH(A2845))</f>
      </c>
      <c r="H2845" s="22">
        <f>IF(A2845="",0,IF(YEAR(A2845)&lt;&gt;Properties!$C$5,0,N(D2845)*IFERROR(INDEX(Lists!$B$1:$B$7,MATCH(C2845,Lists!$A$1:$A$7,0)),0)))</f>
      </c>
      <c r="I2845" s="22">
        <f>IF(A2845="",0,IF(YEAR(A2845)&lt;&gt;Properties!$C$5,0,N(D2845)*IFERROR(INDEX(Lists!$C$1:$C$7,MATCH(C2845,Lists!$A$1:$A$7,0)),0)))</f>
      </c>
      <c r="J2845" s="22">
        <f>IF(A2845="",0,IF(YEAR(A2845)&lt;&gt;Properties!$C$5,0,N(D2845)*IFERROR(INDEX(Lists!$D$1:$D$7,MATCH(C2845,Lists!$A$1:$A$7,0)),0)))</f>
      </c>
    </row>
    <row r="2846" spans="1:10" x14ac:dyDescent="0.25">
      <c r="A2846" s="11"/>
      <c r="B2846" s="19"/>
      <c r="C2846" s="19"/>
      <c r="D2846" s="23"/>
      <c r="E2846" s="19"/>
      <c r="F2846" s="13">
        <f>IF(B2846="","",IFERROR(INDEX(Leases!$B$2:$B$101,MATCH(B2846,Leases!$A$2:$A$101,0)),""))</f>
      </c>
      <c r="G2846" s="16">
        <f>IF(A2846="","",MONTH(A2846))</f>
      </c>
      <c r="H2846" s="22">
        <f>IF(A2846="",0,IF(YEAR(A2846)&lt;&gt;Properties!$C$5,0,N(D2846)*IFERROR(INDEX(Lists!$B$1:$B$7,MATCH(C2846,Lists!$A$1:$A$7,0)),0)))</f>
      </c>
      <c r="I2846" s="22">
        <f>IF(A2846="",0,IF(YEAR(A2846)&lt;&gt;Properties!$C$5,0,N(D2846)*IFERROR(INDEX(Lists!$C$1:$C$7,MATCH(C2846,Lists!$A$1:$A$7,0)),0)))</f>
      </c>
      <c r="J2846" s="22">
        <f>IF(A2846="",0,IF(YEAR(A2846)&lt;&gt;Properties!$C$5,0,N(D2846)*IFERROR(INDEX(Lists!$D$1:$D$7,MATCH(C2846,Lists!$A$1:$A$7,0)),0)))</f>
      </c>
    </row>
    <row r="2847" spans="1:10" x14ac:dyDescent="0.25">
      <c r="A2847" s="11"/>
      <c r="B2847" s="19"/>
      <c r="C2847" s="19"/>
      <c r="D2847" s="23"/>
      <c r="E2847" s="19"/>
      <c r="F2847" s="13">
        <f>IF(B2847="","",IFERROR(INDEX(Leases!$B$2:$B$101,MATCH(B2847,Leases!$A$2:$A$101,0)),""))</f>
      </c>
      <c r="G2847" s="16">
        <f>IF(A2847="","",MONTH(A2847))</f>
      </c>
      <c r="H2847" s="22">
        <f>IF(A2847="",0,IF(YEAR(A2847)&lt;&gt;Properties!$C$5,0,N(D2847)*IFERROR(INDEX(Lists!$B$1:$B$7,MATCH(C2847,Lists!$A$1:$A$7,0)),0)))</f>
      </c>
      <c r="I2847" s="22">
        <f>IF(A2847="",0,IF(YEAR(A2847)&lt;&gt;Properties!$C$5,0,N(D2847)*IFERROR(INDEX(Lists!$C$1:$C$7,MATCH(C2847,Lists!$A$1:$A$7,0)),0)))</f>
      </c>
      <c r="J2847" s="22">
        <f>IF(A2847="",0,IF(YEAR(A2847)&lt;&gt;Properties!$C$5,0,N(D2847)*IFERROR(INDEX(Lists!$D$1:$D$7,MATCH(C2847,Lists!$A$1:$A$7,0)),0)))</f>
      </c>
    </row>
    <row r="2848" spans="1:10" x14ac:dyDescent="0.25">
      <c r="A2848" s="11"/>
      <c r="B2848" s="19"/>
      <c r="C2848" s="19"/>
      <c r="D2848" s="23"/>
      <c r="E2848" s="19"/>
      <c r="F2848" s="13">
        <f>IF(B2848="","",IFERROR(INDEX(Leases!$B$2:$B$101,MATCH(B2848,Leases!$A$2:$A$101,0)),""))</f>
      </c>
      <c r="G2848" s="16">
        <f>IF(A2848="","",MONTH(A2848))</f>
      </c>
      <c r="H2848" s="22">
        <f>IF(A2848="",0,IF(YEAR(A2848)&lt;&gt;Properties!$C$5,0,N(D2848)*IFERROR(INDEX(Lists!$B$1:$B$7,MATCH(C2848,Lists!$A$1:$A$7,0)),0)))</f>
      </c>
      <c r="I2848" s="22">
        <f>IF(A2848="",0,IF(YEAR(A2848)&lt;&gt;Properties!$C$5,0,N(D2848)*IFERROR(INDEX(Lists!$C$1:$C$7,MATCH(C2848,Lists!$A$1:$A$7,0)),0)))</f>
      </c>
      <c r="J2848" s="22">
        <f>IF(A2848="",0,IF(YEAR(A2848)&lt;&gt;Properties!$C$5,0,N(D2848)*IFERROR(INDEX(Lists!$D$1:$D$7,MATCH(C2848,Lists!$A$1:$A$7,0)),0)))</f>
      </c>
    </row>
    <row r="2849" spans="1:10" x14ac:dyDescent="0.25">
      <c r="A2849" s="11"/>
      <c r="B2849" s="19"/>
      <c r="C2849" s="19"/>
      <c r="D2849" s="23"/>
      <c r="E2849" s="19"/>
      <c r="F2849" s="13">
        <f>IF(B2849="","",IFERROR(INDEX(Leases!$B$2:$B$101,MATCH(B2849,Leases!$A$2:$A$101,0)),""))</f>
      </c>
      <c r="G2849" s="16">
        <f>IF(A2849="","",MONTH(A2849))</f>
      </c>
      <c r="H2849" s="22">
        <f>IF(A2849="",0,IF(YEAR(A2849)&lt;&gt;Properties!$C$5,0,N(D2849)*IFERROR(INDEX(Lists!$B$1:$B$7,MATCH(C2849,Lists!$A$1:$A$7,0)),0)))</f>
      </c>
      <c r="I2849" s="22">
        <f>IF(A2849="",0,IF(YEAR(A2849)&lt;&gt;Properties!$C$5,0,N(D2849)*IFERROR(INDEX(Lists!$C$1:$C$7,MATCH(C2849,Lists!$A$1:$A$7,0)),0)))</f>
      </c>
      <c r="J2849" s="22">
        <f>IF(A2849="",0,IF(YEAR(A2849)&lt;&gt;Properties!$C$5,0,N(D2849)*IFERROR(INDEX(Lists!$D$1:$D$7,MATCH(C2849,Lists!$A$1:$A$7,0)),0)))</f>
      </c>
    </row>
    <row r="2850" spans="1:10" x14ac:dyDescent="0.25">
      <c r="A2850" s="11"/>
      <c r="B2850" s="19"/>
      <c r="C2850" s="19"/>
      <c r="D2850" s="23"/>
      <c r="E2850" s="19"/>
      <c r="F2850" s="13">
        <f>IF(B2850="","",IFERROR(INDEX(Leases!$B$2:$B$101,MATCH(B2850,Leases!$A$2:$A$101,0)),""))</f>
      </c>
      <c r="G2850" s="16">
        <f>IF(A2850="","",MONTH(A2850))</f>
      </c>
      <c r="H2850" s="22">
        <f>IF(A2850="",0,IF(YEAR(A2850)&lt;&gt;Properties!$C$5,0,N(D2850)*IFERROR(INDEX(Lists!$B$1:$B$7,MATCH(C2850,Lists!$A$1:$A$7,0)),0)))</f>
      </c>
      <c r="I2850" s="22">
        <f>IF(A2850="",0,IF(YEAR(A2850)&lt;&gt;Properties!$C$5,0,N(D2850)*IFERROR(INDEX(Lists!$C$1:$C$7,MATCH(C2850,Lists!$A$1:$A$7,0)),0)))</f>
      </c>
      <c r="J2850" s="22">
        <f>IF(A2850="",0,IF(YEAR(A2850)&lt;&gt;Properties!$C$5,0,N(D2850)*IFERROR(INDEX(Lists!$D$1:$D$7,MATCH(C2850,Lists!$A$1:$A$7,0)),0)))</f>
      </c>
    </row>
    <row r="2851" spans="1:10" x14ac:dyDescent="0.25">
      <c r="A2851" s="11"/>
      <c r="B2851" s="19"/>
      <c r="C2851" s="19"/>
      <c r="D2851" s="23"/>
      <c r="E2851" s="19"/>
      <c r="F2851" s="13">
        <f>IF(B2851="","",IFERROR(INDEX(Leases!$B$2:$B$101,MATCH(B2851,Leases!$A$2:$A$101,0)),""))</f>
      </c>
      <c r="G2851" s="16">
        <f>IF(A2851="","",MONTH(A2851))</f>
      </c>
      <c r="H2851" s="22">
        <f>IF(A2851="",0,IF(YEAR(A2851)&lt;&gt;Properties!$C$5,0,N(D2851)*IFERROR(INDEX(Lists!$B$1:$B$7,MATCH(C2851,Lists!$A$1:$A$7,0)),0)))</f>
      </c>
      <c r="I2851" s="22">
        <f>IF(A2851="",0,IF(YEAR(A2851)&lt;&gt;Properties!$C$5,0,N(D2851)*IFERROR(INDEX(Lists!$C$1:$C$7,MATCH(C2851,Lists!$A$1:$A$7,0)),0)))</f>
      </c>
      <c r="J2851" s="22">
        <f>IF(A2851="",0,IF(YEAR(A2851)&lt;&gt;Properties!$C$5,0,N(D2851)*IFERROR(INDEX(Lists!$D$1:$D$7,MATCH(C2851,Lists!$A$1:$A$7,0)),0)))</f>
      </c>
    </row>
    <row r="2852" spans="1:10" x14ac:dyDescent="0.25">
      <c r="A2852" s="11"/>
      <c r="B2852" s="19"/>
      <c r="C2852" s="19"/>
      <c r="D2852" s="23"/>
      <c r="E2852" s="19"/>
      <c r="F2852" s="13">
        <f>IF(B2852="","",IFERROR(INDEX(Leases!$B$2:$B$101,MATCH(B2852,Leases!$A$2:$A$101,0)),""))</f>
      </c>
      <c r="G2852" s="16">
        <f>IF(A2852="","",MONTH(A2852))</f>
      </c>
      <c r="H2852" s="22">
        <f>IF(A2852="",0,IF(YEAR(A2852)&lt;&gt;Properties!$C$5,0,N(D2852)*IFERROR(INDEX(Lists!$B$1:$B$7,MATCH(C2852,Lists!$A$1:$A$7,0)),0)))</f>
      </c>
      <c r="I2852" s="22">
        <f>IF(A2852="",0,IF(YEAR(A2852)&lt;&gt;Properties!$C$5,0,N(D2852)*IFERROR(INDEX(Lists!$C$1:$C$7,MATCH(C2852,Lists!$A$1:$A$7,0)),0)))</f>
      </c>
      <c r="J2852" s="22">
        <f>IF(A2852="",0,IF(YEAR(A2852)&lt;&gt;Properties!$C$5,0,N(D2852)*IFERROR(INDEX(Lists!$D$1:$D$7,MATCH(C2852,Lists!$A$1:$A$7,0)),0)))</f>
      </c>
    </row>
    <row r="2853" spans="1:10" x14ac:dyDescent="0.25">
      <c r="A2853" s="11"/>
      <c r="B2853" s="19"/>
      <c r="C2853" s="19"/>
      <c r="D2853" s="23"/>
      <c r="E2853" s="19"/>
      <c r="F2853" s="13">
        <f>IF(B2853="","",IFERROR(INDEX(Leases!$B$2:$B$101,MATCH(B2853,Leases!$A$2:$A$101,0)),""))</f>
      </c>
      <c r="G2853" s="16">
        <f>IF(A2853="","",MONTH(A2853))</f>
      </c>
      <c r="H2853" s="22">
        <f>IF(A2853="",0,IF(YEAR(A2853)&lt;&gt;Properties!$C$5,0,N(D2853)*IFERROR(INDEX(Lists!$B$1:$B$7,MATCH(C2853,Lists!$A$1:$A$7,0)),0)))</f>
      </c>
      <c r="I2853" s="22">
        <f>IF(A2853="",0,IF(YEAR(A2853)&lt;&gt;Properties!$C$5,0,N(D2853)*IFERROR(INDEX(Lists!$C$1:$C$7,MATCH(C2853,Lists!$A$1:$A$7,0)),0)))</f>
      </c>
      <c r="J2853" s="22">
        <f>IF(A2853="",0,IF(YEAR(A2853)&lt;&gt;Properties!$C$5,0,N(D2853)*IFERROR(INDEX(Lists!$D$1:$D$7,MATCH(C2853,Lists!$A$1:$A$7,0)),0)))</f>
      </c>
    </row>
    <row r="2854" spans="1:10" x14ac:dyDescent="0.25">
      <c r="A2854" s="11"/>
      <c r="B2854" s="19"/>
      <c r="C2854" s="19"/>
      <c r="D2854" s="23"/>
      <c r="E2854" s="19"/>
      <c r="F2854" s="13">
        <f>IF(B2854="","",IFERROR(INDEX(Leases!$B$2:$B$101,MATCH(B2854,Leases!$A$2:$A$101,0)),""))</f>
      </c>
      <c r="G2854" s="16">
        <f>IF(A2854="","",MONTH(A2854))</f>
      </c>
      <c r="H2854" s="22">
        <f>IF(A2854="",0,IF(YEAR(A2854)&lt;&gt;Properties!$C$5,0,N(D2854)*IFERROR(INDEX(Lists!$B$1:$B$7,MATCH(C2854,Lists!$A$1:$A$7,0)),0)))</f>
      </c>
      <c r="I2854" s="22">
        <f>IF(A2854="",0,IF(YEAR(A2854)&lt;&gt;Properties!$C$5,0,N(D2854)*IFERROR(INDEX(Lists!$C$1:$C$7,MATCH(C2854,Lists!$A$1:$A$7,0)),0)))</f>
      </c>
      <c r="J2854" s="22">
        <f>IF(A2854="",0,IF(YEAR(A2854)&lt;&gt;Properties!$C$5,0,N(D2854)*IFERROR(INDEX(Lists!$D$1:$D$7,MATCH(C2854,Lists!$A$1:$A$7,0)),0)))</f>
      </c>
    </row>
    <row r="2855" spans="1:10" x14ac:dyDescent="0.25">
      <c r="A2855" s="11"/>
      <c r="B2855" s="19"/>
      <c r="C2855" s="19"/>
      <c r="D2855" s="23"/>
      <c r="E2855" s="19"/>
      <c r="F2855" s="13">
        <f>IF(B2855="","",IFERROR(INDEX(Leases!$B$2:$B$101,MATCH(B2855,Leases!$A$2:$A$101,0)),""))</f>
      </c>
      <c r="G2855" s="16">
        <f>IF(A2855="","",MONTH(A2855))</f>
      </c>
      <c r="H2855" s="22">
        <f>IF(A2855="",0,IF(YEAR(A2855)&lt;&gt;Properties!$C$5,0,N(D2855)*IFERROR(INDEX(Lists!$B$1:$B$7,MATCH(C2855,Lists!$A$1:$A$7,0)),0)))</f>
      </c>
      <c r="I2855" s="22">
        <f>IF(A2855="",0,IF(YEAR(A2855)&lt;&gt;Properties!$C$5,0,N(D2855)*IFERROR(INDEX(Lists!$C$1:$C$7,MATCH(C2855,Lists!$A$1:$A$7,0)),0)))</f>
      </c>
      <c r="J2855" s="22">
        <f>IF(A2855="",0,IF(YEAR(A2855)&lt;&gt;Properties!$C$5,0,N(D2855)*IFERROR(INDEX(Lists!$D$1:$D$7,MATCH(C2855,Lists!$A$1:$A$7,0)),0)))</f>
      </c>
    </row>
    <row r="2856" spans="1:10" x14ac:dyDescent="0.25">
      <c r="A2856" s="11"/>
      <c r="B2856" s="19"/>
      <c r="C2856" s="19"/>
      <c r="D2856" s="23"/>
      <c r="E2856" s="19"/>
      <c r="F2856" s="13">
        <f>IF(B2856="","",IFERROR(INDEX(Leases!$B$2:$B$101,MATCH(B2856,Leases!$A$2:$A$101,0)),""))</f>
      </c>
      <c r="G2856" s="16">
        <f>IF(A2856="","",MONTH(A2856))</f>
      </c>
      <c r="H2856" s="22">
        <f>IF(A2856="",0,IF(YEAR(A2856)&lt;&gt;Properties!$C$5,0,N(D2856)*IFERROR(INDEX(Lists!$B$1:$B$7,MATCH(C2856,Lists!$A$1:$A$7,0)),0)))</f>
      </c>
      <c r="I2856" s="22">
        <f>IF(A2856="",0,IF(YEAR(A2856)&lt;&gt;Properties!$C$5,0,N(D2856)*IFERROR(INDEX(Lists!$C$1:$C$7,MATCH(C2856,Lists!$A$1:$A$7,0)),0)))</f>
      </c>
      <c r="J2856" s="22">
        <f>IF(A2856="",0,IF(YEAR(A2856)&lt;&gt;Properties!$C$5,0,N(D2856)*IFERROR(INDEX(Lists!$D$1:$D$7,MATCH(C2856,Lists!$A$1:$A$7,0)),0)))</f>
      </c>
    </row>
    <row r="2857" spans="1:10" x14ac:dyDescent="0.25">
      <c r="A2857" s="11"/>
      <c r="B2857" s="19"/>
      <c r="C2857" s="19"/>
      <c r="D2857" s="23"/>
      <c r="E2857" s="19"/>
      <c r="F2857" s="13">
        <f>IF(B2857="","",IFERROR(INDEX(Leases!$B$2:$B$101,MATCH(B2857,Leases!$A$2:$A$101,0)),""))</f>
      </c>
      <c r="G2857" s="16">
        <f>IF(A2857="","",MONTH(A2857))</f>
      </c>
      <c r="H2857" s="22">
        <f>IF(A2857="",0,IF(YEAR(A2857)&lt;&gt;Properties!$C$5,0,N(D2857)*IFERROR(INDEX(Lists!$B$1:$B$7,MATCH(C2857,Lists!$A$1:$A$7,0)),0)))</f>
      </c>
      <c r="I2857" s="22">
        <f>IF(A2857="",0,IF(YEAR(A2857)&lt;&gt;Properties!$C$5,0,N(D2857)*IFERROR(INDEX(Lists!$C$1:$C$7,MATCH(C2857,Lists!$A$1:$A$7,0)),0)))</f>
      </c>
      <c r="J2857" s="22">
        <f>IF(A2857="",0,IF(YEAR(A2857)&lt;&gt;Properties!$C$5,0,N(D2857)*IFERROR(INDEX(Lists!$D$1:$D$7,MATCH(C2857,Lists!$A$1:$A$7,0)),0)))</f>
      </c>
    </row>
    <row r="2858" spans="1:10" x14ac:dyDescent="0.25">
      <c r="A2858" s="11"/>
      <c r="B2858" s="19"/>
      <c r="C2858" s="19"/>
      <c r="D2858" s="23"/>
      <c r="E2858" s="19"/>
      <c r="F2858" s="13">
        <f>IF(B2858="","",IFERROR(INDEX(Leases!$B$2:$B$101,MATCH(B2858,Leases!$A$2:$A$101,0)),""))</f>
      </c>
      <c r="G2858" s="16">
        <f>IF(A2858="","",MONTH(A2858))</f>
      </c>
      <c r="H2858" s="22">
        <f>IF(A2858="",0,IF(YEAR(A2858)&lt;&gt;Properties!$C$5,0,N(D2858)*IFERROR(INDEX(Lists!$B$1:$B$7,MATCH(C2858,Lists!$A$1:$A$7,0)),0)))</f>
      </c>
      <c r="I2858" s="22">
        <f>IF(A2858="",0,IF(YEAR(A2858)&lt;&gt;Properties!$C$5,0,N(D2858)*IFERROR(INDEX(Lists!$C$1:$C$7,MATCH(C2858,Lists!$A$1:$A$7,0)),0)))</f>
      </c>
      <c r="J2858" s="22">
        <f>IF(A2858="",0,IF(YEAR(A2858)&lt;&gt;Properties!$C$5,0,N(D2858)*IFERROR(INDEX(Lists!$D$1:$D$7,MATCH(C2858,Lists!$A$1:$A$7,0)),0)))</f>
      </c>
    </row>
    <row r="2859" spans="1:10" x14ac:dyDescent="0.25">
      <c r="A2859" s="11"/>
      <c r="B2859" s="19"/>
      <c r="C2859" s="19"/>
      <c r="D2859" s="23"/>
      <c r="E2859" s="19"/>
      <c r="F2859" s="13">
        <f>IF(B2859="","",IFERROR(INDEX(Leases!$B$2:$B$101,MATCH(B2859,Leases!$A$2:$A$101,0)),""))</f>
      </c>
      <c r="G2859" s="16">
        <f>IF(A2859="","",MONTH(A2859))</f>
      </c>
      <c r="H2859" s="22">
        <f>IF(A2859="",0,IF(YEAR(A2859)&lt;&gt;Properties!$C$5,0,N(D2859)*IFERROR(INDEX(Lists!$B$1:$B$7,MATCH(C2859,Lists!$A$1:$A$7,0)),0)))</f>
      </c>
      <c r="I2859" s="22">
        <f>IF(A2859="",0,IF(YEAR(A2859)&lt;&gt;Properties!$C$5,0,N(D2859)*IFERROR(INDEX(Lists!$C$1:$C$7,MATCH(C2859,Lists!$A$1:$A$7,0)),0)))</f>
      </c>
      <c r="J2859" s="22">
        <f>IF(A2859="",0,IF(YEAR(A2859)&lt;&gt;Properties!$C$5,0,N(D2859)*IFERROR(INDEX(Lists!$D$1:$D$7,MATCH(C2859,Lists!$A$1:$A$7,0)),0)))</f>
      </c>
    </row>
    <row r="2860" spans="1:10" x14ac:dyDescent="0.25">
      <c r="A2860" s="11"/>
      <c r="B2860" s="19"/>
      <c r="C2860" s="19"/>
      <c r="D2860" s="23"/>
      <c r="E2860" s="19"/>
      <c r="F2860" s="13">
        <f>IF(B2860="","",IFERROR(INDEX(Leases!$B$2:$B$101,MATCH(B2860,Leases!$A$2:$A$101,0)),""))</f>
      </c>
      <c r="G2860" s="16">
        <f>IF(A2860="","",MONTH(A2860))</f>
      </c>
      <c r="H2860" s="22">
        <f>IF(A2860="",0,IF(YEAR(A2860)&lt;&gt;Properties!$C$5,0,N(D2860)*IFERROR(INDEX(Lists!$B$1:$B$7,MATCH(C2860,Lists!$A$1:$A$7,0)),0)))</f>
      </c>
      <c r="I2860" s="22">
        <f>IF(A2860="",0,IF(YEAR(A2860)&lt;&gt;Properties!$C$5,0,N(D2860)*IFERROR(INDEX(Lists!$C$1:$C$7,MATCH(C2860,Lists!$A$1:$A$7,0)),0)))</f>
      </c>
      <c r="J2860" s="22">
        <f>IF(A2860="",0,IF(YEAR(A2860)&lt;&gt;Properties!$C$5,0,N(D2860)*IFERROR(INDEX(Lists!$D$1:$D$7,MATCH(C2860,Lists!$A$1:$A$7,0)),0)))</f>
      </c>
    </row>
    <row r="2861" spans="1:10" x14ac:dyDescent="0.25">
      <c r="A2861" s="11"/>
      <c r="B2861" s="19"/>
      <c r="C2861" s="19"/>
      <c r="D2861" s="23"/>
      <c r="E2861" s="19"/>
      <c r="F2861" s="13">
        <f>IF(B2861="","",IFERROR(INDEX(Leases!$B$2:$B$101,MATCH(B2861,Leases!$A$2:$A$101,0)),""))</f>
      </c>
      <c r="G2861" s="16">
        <f>IF(A2861="","",MONTH(A2861))</f>
      </c>
      <c r="H2861" s="22">
        <f>IF(A2861="",0,IF(YEAR(A2861)&lt;&gt;Properties!$C$5,0,N(D2861)*IFERROR(INDEX(Lists!$B$1:$B$7,MATCH(C2861,Lists!$A$1:$A$7,0)),0)))</f>
      </c>
      <c r="I2861" s="22">
        <f>IF(A2861="",0,IF(YEAR(A2861)&lt;&gt;Properties!$C$5,0,N(D2861)*IFERROR(INDEX(Lists!$C$1:$C$7,MATCH(C2861,Lists!$A$1:$A$7,0)),0)))</f>
      </c>
      <c r="J2861" s="22">
        <f>IF(A2861="",0,IF(YEAR(A2861)&lt;&gt;Properties!$C$5,0,N(D2861)*IFERROR(INDEX(Lists!$D$1:$D$7,MATCH(C2861,Lists!$A$1:$A$7,0)),0)))</f>
      </c>
    </row>
    <row r="2862" spans="1:10" x14ac:dyDescent="0.25">
      <c r="A2862" s="11"/>
      <c r="B2862" s="19"/>
      <c r="C2862" s="19"/>
      <c r="D2862" s="23"/>
      <c r="E2862" s="19"/>
      <c r="F2862" s="13">
        <f>IF(B2862="","",IFERROR(INDEX(Leases!$B$2:$B$101,MATCH(B2862,Leases!$A$2:$A$101,0)),""))</f>
      </c>
      <c r="G2862" s="16">
        <f>IF(A2862="","",MONTH(A2862))</f>
      </c>
      <c r="H2862" s="22">
        <f>IF(A2862="",0,IF(YEAR(A2862)&lt;&gt;Properties!$C$5,0,N(D2862)*IFERROR(INDEX(Lists!$B$1:$B$7,MATCH(C2862,Lists!$A$1:$A$7,0)),0)))</f>
      </c>
      <c r="I2862" s="22">
        <f>IF(A2862="",0,IF(YEAR(A2862)&lt;&gt;Properties!$C$5,0,N(D2862)*IFERROR(INDEX(Lists!$C$1:$C$7,MATCH(C2862,Lists!$A$1:$A$7,0)),0)))</f>
      </c>
      <c r="J2862" s="22">
        <f>IF(A2862="",0,IF(YEAR(A2862)&lt;&gt;Properties!$C$5,0,N(D2862)*IFERROR(INDEX(Lists!$D$1:$D$7,MATCH(C2862,Lists!$A$1:$A$7,0)),0)))</f>
      </c>
    </row>
    <row r="2863" spans="1:10" x14ac:dyDescent="0.25">
      <c r="A2863" s="11"/>
      <c r="B2863" s="19"/>
      <c r="C2863" s="19"/>
      <c r="D2863" s="23"/>
      <c r="E2863" s="19"/>
      <c r="F2863" s="13">
        <f>IF(B2863="","",IFERROR(INDEX(Leases!$B$2:$B$101,MATCH(B2863,Leases!$A$2:$A$101,0)),""))</f>
      </c>
      <c r="G2863" s="16">
        <f>IF(A2863="","",MONTH(A2863))</f>
      </c>
      <c r="H2863" s="22">
        <f>IF(A2863="",0,IF(YEAR(A2863)&lt;&gt;Properties!$C$5,0,N(D2863)*IFERROR(INDEX(Lists!$B$1:$B$7,MATCH(C2863,Lists!$A$1:$A$7,0)),0)))</f>
      </c>
      <c r="I2863" s="22">
        <f>IF(A2863="",0,IF(YEAR(A2863)&lt;&gt;Properties!$C$5,0,N(D2863)*IFERROR(INDEX(Lists!$C$1:$C$7,MATCH(C2863,Lists!$A$1:$A$7,0)),0)))</f>
      </c>
      <c r="J2863" s="22">
        <f>IF(A2863="",0,IF(YEAR(A2863)&lt;&gt;Properties!$C$5,0,N(D2863)*IFERROR(INDEX(Lists!$D$1:$D$7,MATCH(C2863,Lists!$A$1:$A$7,0)),0)))</f>
      </c>
    </row>
    <row r="2864" spans="1:10" x14ac:dyDescent="0.25">
      <c r="A2864" s="11"/>
      <c r="B2864" s="19"/>
      <c r="C2864" s="19"/>
      <c r="D2864" s="23"/>
      <c r="E2864" s="19"/>
      <c r="F2864" s="13">
        <f>IF(B2864="","",IFERROR(INDEX(Leases!$B$2:$B$101,MATCH(B2864,Leases!$A$2:$A$101,0)),""))</f>
      </c>
      <c r="G2864" s="16">
        <f>IF(A2864="","",MONTH(A2864))</f>
      </c>
      <c r="H2864" s="22">
        <f>IF(A2864="",0,IF(YEAR(A2864)&lt;&gt;Properties!$C$5,0,N(D2864)*IFERROR(INDEX(Lists!$B$1:$B$7,MATCH(C2864,Lists!$A$1:$A$7,0)),0)))</f>
      </c>
      <c r="I2864" s="22">
        <f>IF(A2864="",0,IF(YEAR(A2864)&lt;&gt;Properties!$C$5,0,N(D2864)*IFERROR(INDEX(Lists!$C$1:$C$7,MATCH(C2864,Lists!$A$1:$A$7,0)),0)))</f>
      </c>
      <c r="J2864" s="22">
        <f>IF(A2864="",0,IF(YEAR(A2864)&lt;&gt;Properties!$C$5,0,N(D2864)*IFERROR(INDEX(Lists!$D$1:$D$7,MATCH(C2864,Lists!$A$1:$A$7,0)),0)))</f>
      </c>
    </row>
    <row r="2865" spans="1:10" x14ac:dyDescent="0.25">
      <c r="A2865" s="11"/>
      <c r="B2865" s="19"/>
      <c r="C2865" s="19"/>
      <c r="D2865" s="23"/>
      <c r="E2865" s="19"/>
      <c r="F2865" s="13">
        <f>IF(B2865="","",IFERROR(INDEX(Leases!$B$2:$B$101,MATCH(B2865,Leases!$A$2:$A$101,0)),""))</f>
      </c>
      <c r="G2865" s="16">
        <f>IF(A2865="","",MONTH(A2865))</f>
      </c>
      <c r="H2865" s="22">
        <f>IF(A2865="",0,IF(YEAR(A2865)&lt;&gt;Properties!$C$5,0,N(D2865)*IFERROR(INDEX(Lists!$B$1:$B$7,MATCH(C2865,Lists!$A$1:$A$7,0)),0)))</f>
      </c>
      <c r="I2865" s="22">
        <f>IF(A2865="",0,IF(YEAR(A2865)&lt;&gt;Properties!$C$5,0,N(D2865)*IFERROR(INDEX(Lists!$C$1:$C$7,MATCH(C2865,Lists!$A$1:$A$7,0)),0)))</f>
      </c>
      <c r="J2865" s="22">
        <f>IF(A2865="",0,IF(YEAR(A2865)&lt;&gt;Properties!$C$5,0,N(D2865)*IFERROR(INDEX(Lists!$D$1:$D$7,MATCH(C2865,Lists!$A$1:$A$7,0)),0)))</f>
      </c>
    </row>
    <row r="2866" spans="1:10" x14ac:dyDescent="0.25">
      <c r="A2866" s="11"/>
      <c r="B2866" s="19"/>
      <c r="C2866" s="19"/>
      <c r="D2866" s="23"/>
      <c r="E2866" s="19"/>
      <c r="F2866" s="13">
        <f>IF(B2866="","",IFERROR(INDEX(Leases!$B$2:$B$101,MATCH(B2866,Leases!$A$2:$A$101,0)),""))</f>
      </c>
      <c r="G2866" s="16">
        <f>IF(A2866="","",MONTH(A2866))</f>
      </c>
      <c r="H2866" s="22">
        <f>IF(A2866="",0,IF(YEAR(A2866)&lt;&gt;Properties!$C$5,0,N(D2866)*IFERROR(INDEX(Lists!$B$1:$B$7,MATCH(C2866,Lists!$A$1:$A$7,0)),0)))</f>
      </c>
      <c r="I2866" s="22">
        <f>IF(A2866="",0,IF(YEAR(A2866)&lt;&gt;Properties!$C$5,0,N(D2866)*IFERROR(INDEX(Lists!$C$1:$C$7,MATCH(C2866,Lists!$A$1:$A$7,0)),0)))</f>
      </c>
      <c r="J2866" s="22">
        <f>IF(A2866="",0,IF(YEAR(A2866)&lt;&gt;Properties!$C$5,0,N(D2866)*IFERROR(INDEX(Lists!$D$1:$D$7,MATCH(C2866,Lists!$A$1:$A$7,0)),0)))</f>
      </c>
    </row>
    <row r="2867" spans="1:10" x14ac:dyDescent="0.25">
      <c r="A2867" s="11"/>
      <c r="B2867" s="19"/>
      <c r="C2867" s="19"/>
      <c r="D2867" s="23"/>
      <c r="E2867" s="19"/>
      <c r="F2867" s="13">
        <f>IF(B2867="","",IFERROR(INDEX(Leases!$B$2:$B$101,MATCH(B2867,Leases!$A$2:$A$101,0)),""))</f>
      </c>
      <c r="G2867" s="16">
        <f>IF(A2867="","",MONTH(A2867))</f>
      </c>
      <c r="H2867" s="22">
        <f>IF(A2867="",0,IF(YEAR(A2867)&lt;&gt;Properties!$C$5,0,N(D2867)*IFERROR(INDEX(Lists!$B$1:$B$7,MATCH(C2867,Lists!$A$1:$A$7,0)),0)))</f>
      </c>
      <c r="I2867" s="22">
        <f>IF(A2867="",0,IF(YEAR(A2867)&lt;&gt;Properties!$C$5,0,N(D2867)*IFERROR(INDEX(Lists!$C$1:$C$7,MATCH(C2867,Lists!$A$1:$A$7,0)),0)))</f>
      </c>
      <c r="J2867" s="22">
        <f>IF(A2867="",0,IF(YEAR(A2867)&lt;&gt;Properties!$C$5,0,N(D2867)*IFERROR(INDEX(Lists!$D$1:$D$7,MATCH(C2867,Lists!$A$1:$A$7,0)),0)))</f>
      </c>
    </row>
    <row r="2868" spans="1:10" x14ac:dyDescent="0.25">
      <c r="A2868" s="11"/>
      <c r="B2868" s="19"/>
      <c r="C2868" s="19"/>
      <c r="D2868" s="23"/>
      <c r="E2868" s="19"/>
      <c r="F2868" s="13">
        <f>IF(B2868="","",IFERROR(INDEX(Leases!$B$2:$B$101,MATCH(B2868,Leases!$A$2:$A$101,0)),""))</f>
      </c>
      <c r="G2868" s="16">
        <f>IF(A2868="","",MONTH(A2868))</f>
      </c>
      <c r="H2868" s="22">
        <f>IF(A2868="",0,IF(YEAR(A2868)&lt;&gt;Properties!$C$5,0,N(D2868)*IFERROR(INDEX(Lists!$B$1:$B$7,MATCH(C2868,Lists!$A$1:$A$7,0)),0)))</f>
      </c>
      <c r="I2868" s="22">
        <f>IF(A2868="",0,IF(YEAR(A2868)&lt;&gt;Properties!$C$5,0,N(D2868)*IFERROR(INDEX(Lists!$C$1:$C$7,MATCH(C2868,Lists!$A$1:$A$7,0)),0)))</f>
      </c>
      <c r="J2868" s="22">
        <f>IF(A2868="",0,IF(YEAR(A2868)&lt;&gt;Properties!$C$5,0,N(D2868)*IFERROR(INDEX(Lists!$D$1:$D$7,MATCH(C2868,Lists!$A$1:$A$7,0)),0)))</f>
      </c>
    </row>
    <row r="2869" spans="1:10" x14ac:dyDescent="0.25">
      <c r="A2869" s="11"/>
      <c r="B2869" s="19"/>
      <c r="C2869" s="19"/>
      <c r="D2869" s="23"/>
      <c r="E2869" s="19"/>
      <c r="F2869" s="13">
        <f>IF(B2869="","",IFERROR(INDEX(Leases!$B$2:$B$101,MATCH(B2869,Leases!$A$2:$A$101,0)),""))</f>
      </c>
      <c r="G2869" s="16">
        <f>IF(A2869="","",MONTH(A2869))</f>
      </c>
      <c r="H2869" s="22">
        <f>IF(A2869="",0,IF(YEAR(A2869)&lt;&gt;Properties!$C$5,0,N(D2869)*IFERROR(INDEX(Lists!$B$1:$B$7,MATCH(C2869,Lists!$A$1:$A$7,0)),0)))</f>
      </c>
      <c r="I2869" s="22">
        <f>IF(A2869="",0,IF(YEAR(A2869)&lt;&gt;Properties!$C$5,0,N(D2869)*IFERROR(INDEX(Lists!$C$1:$C$7,MATCH(C2869,Lists!$A$1:$A$7,0)),0)))</f>
      </c>
      <c r="J2869" s="22">
        <f>IF(A2869="",0,IF(YEAR(A2869)&lt;&gt;Properties!$C$5,0,N(D2869)*IFERROR(INDEX(Lists!$D$1:$D$7,MATCH(C2869,Lists!$A$1:$A$7,0)),0)))</f>
      </c>
    </row>
    <row r="2870" spans="1:10" x14ac:dyDescent="0.25">
      <c r="A2870" s="11"/>
      <c r="B2870" s="19"/>
      <c r="C2870" s="19"/>
      <c r="D2870" s="23"/>
      <c r="E2870" s="19"/>
      <c r="F2870" s="13">
        <f>IF(B2870="","",IFERROR(INDEX(Leases!$B$2:$B$101,MATCH(B2870,Leases!$A$2:$A$101,0)),""))</f>
      </c>
      <c r="G2870" s="16">
        <f>IF(A2870="","",MONTH(A2870))</f>
      </c>
      <c r="H2870" s="22">
        <f>IF(A2870="",0,IF(YEAR(A2870)&lt;&gt;Properties!$C$5,0,N(D2870)*IFERROR(INDEX(Lists!$B$1:$B$7,MATCH(C2870,Lists!$A$1:$A$7,0)),0)))</f>
      </c>
      <c r="I2870" s="22">
        <f>IF(A2870="",0,IF(YEAR(A2870)&lt;&gt;Properties!$C$5,0,N(D2870)*IFERROR(INDEX(Lists!$C$1:$C$7,MATCH(C2870,Lists!$A$1:$A$7,0)),0)))</f>
      </c>
      <c r="J2870" s="22">
        <f>IF(A2870="",0,IF(YEAR(A2870)&lt;&gt;Properties!$C$5,0,N(D2870)*IFERROR(INDEX(Lists!$D$1:$D$7,MATCH(C2870,Lists!$A$1:$A$7,0)),0)))</f>
      </c>
    </row>
    <row r="2871" spans="1:10" x14ac:dyDescent="0.25">
      <c r="A2871" s="11"/>
      <c r="B2871" s="19"/>
      <c r="C2871" s="19"/>
      <c r="D2871" s="23"/>
      <c r="E2871" s="19"/>
      <c r="F2871" s="13">
        <f>IF(B2871="","",IFERROR(INDEX(Leases!$B$2:$B$101,MATCH(B2871,Leases!$A$2:$A$101,0)),""))</f>
      </c>
      <c r="G2871" s="16">
        <f>IF(A2871="","",MONTH(A2871))</f>
      </c>
      <c r="H2871" s="22">
        <f>IF(A2871="",0,IF(YEAR(A2871)&lt;&gt;Properties!$C$5,0,N(D2871)*IFERROR(INDEX(Lists!$B$1:$B$7,MATCH(C2871,Lists!$A$1:$A$7,0)),0)))</f>
      </c>
      <c r="I2871" s="22">
        <f>IF(A2871="",0,IF(YEAR(A2871)&lt;&gt;Properties!$C$5,0,N(D2871)*IFERROR(INDEX(Lists!$C$1:$C$7,MATCH(C2871,Lists!$A$1:$A$7,0)),0)))</f>
      </c>
      <c r="J2871" s="22">
        <f>IF(A2871="",0,IF(YEAR(A2871)&lt;&gt;Properties!$C$5,0,N(D2871)*IFERROR(INDEX(Lists!$D$1:$D$7,MATCH(C2871,Lists!$A$1:$A$7,0)),0)))</f>
      </c>
    </row>
    <row r="2872" spans="1:10" x14ac:dyDescent="0.25">
      <c r="A2872" s="11"/>
      <c r="B2872" s="19"/>
      <c r="C2872" s="19"/>
      <c r="D2872" s="23"/>
      <c r="E2872" s="19"/>
      <c r="F2872" s="13">
        <f>IF(B2872="","",IFERROR(INDEX(Leases!$B$2:$B$101,MATCH(B2872,Leases!$A$2:$A$101,0)),""))</f>
      </c>
      <c r="G2872" s="16">
        <f>IF(A2872="","",MONTH(A2872))</f>
      </c>
      <c r="H2872" s="22">
        <f>IF(A2872="",0,IF(YEAR(A2872)&lt;&gt;Properties!$C$5,0,N(D2872)*IFERROR(INDEX(Lists!$B$1:$B$7,MATCH(C2872,Lists!$A$1:$A$7,0)),0)))</f>
      </c>
      <c r="I2872" s="22">
        <f>IF(A2872="",0,IF(YEAR(A2872)&lt;&gt;Properties!$C$5,0,N(D2872)*IFERROR(INDEX(Lists!$C$1:$C$7,MATCH(C2872,Lists!$A$1:$A$7,0)),0)))</f>
      </c>
      <c r="J2872" s="22">
        <f>IF(A2872="",0,IF(YEAR(A2872)&lt;&gt;Properties!$C$5,0,N(D2872)*IFERROR(INDEX(Lists!$D$1:$D$7,MATCH(C2872,Lists!$A$1:$A$7,0)),0)))</f>
      </c>
    </row>
    <row r="2873" spans="1:10" x14ac:dyDescent="0.25">
      <c r="A2873" s="11"/>
      <c r="B2873" s="19"/>
      <c r="C2873" s="19"/>
      <c r="D2873" s="23"/>
      <c r="E2873" s="19"/>
      <c r="F2873" s="13">
        <f>IF(B2873="","",IFERROR(INDEX(Leases!$B$2:$B$101,MATCH(B2873,Leases!$A$2:$A$101,0)),""))</f>
      </c>
      <c r="G2873" s="16">
        <f>IF(A2873="","",MONTH(A2873))</f>
      </c>
      <c r="H2873" s="22">
        <f>IF(A2873="",0,IF(YEAR(A2873)&lt;&gt;Properties!$C$5,0,N(D2873)*IFERROR(INDEX(Lists!$B$1:$B$7,MATCH(C2873,Lists!$A$1:$A$7,0)),0)))</f>
      </c>
      <c r="I2873" s="22">
        <f>IF(A2873="",0,IF(YEAR(A2873)&lt;&gt;Properties!$C$5,0,N(D2873)*IFERROR(INDEX(Lists!$C$1:$C$7,MATCH(C2873,Lists!$A$1:$A$7,0)),0)))</f>
      </c>
      <c r="J2873" s="22">
        <f>IF(A2873="",0,IF(YEAR(A2873)&lt;&gt;Properties!$C$5,0,N(D2873)*IFERROR(INDEX(Lists!$D$1:$D$7,MATCH(C2873,Lists!$A$1:$A$7,0)),0)))</f>
      </c>
    </row>
    <row r="2874" spans="1:10" x14ac:dyDescent="0.25">
      <c r="A2874" s="11"/>
      <c r="B2874" s="19"/>
      <c r="C2874" s="19"/>
      <c r="D2874" s="23"/>
      <c r="E2874" s="19"/>
      <c r="F2874" s="13">
        <f>IF(B2874="","",IFERROR(INDEX(Leases!$B$2:$B$101,MATCH(B2874,Leases!$A$2:$A$101,0)),""))</f>
      </c>
      <c r="G2874" s="16">
        <f>IF(A2874="","",MONTH(A2874))</f>
      </c>
      <c r="H2874" s="22">
        <f>IF(A2874="",0,IF(YEAR(A2874)&lt;&gt;Properties!$C$5,0,N(D2874)*IFERROR(INDEX(Lists!$B$1:$B$7,MATCH(C2874,Lists!$A$1:$A$7,0)),0)))</f>
      </c>
      <c r="I2874" s="22">
        <f>IF(A2874="",0,IF(YEAR(A2874)&lt;&gt;Properties!$C$5,0,N(D2874)*IFERROR(INDEX(Lists!$C$1:$C$7,MATCH(C2874,Lists!$A$1:$A$7,0)),0)))</f>
      </c>
      <c r="J2874" s="22">
        <f>IF(A2874="",0,IF(YEAR(A2874)&lt;&gt;Properties!$C$5,0,N(D2874)*IFERROR(INDEX(Lists!$D$1:$D$7,MATCH(C2874,Lists!$A$1:$A$7,0)),0)))</f>
      </c>
    </row>
    <row r="2875" spans="1:10" x14ac:dyDescent="0.25">
      <c r="A2875" s="11"/>
      <c r="B2875" s="19"/>
      <c r="C2875" s="19"/>
      <c r="D2875" s="23"/>
      <c r="E2875" s="19"/>
      <c r="F2875" s="13">
        <f>IF(B2875="","",IFERROR(INDEX(Leases!$B$2:$B$101,MATCH(B2875,Leases!$A$2:$A$101,0)),""))</f>
      </c>
      <c r="G2875" s="16">
        <f>IF(A2875="","",MONTH(A2875))</f>
      </c>
      <c r="H2875" s="22">
        <f>IF(A2875="",0,IF(YEAR(A2875)&lt;&gt;Properties!$C$5,0,N(D2875)*IFERROR(INDEX(Lists!$B$1:$B$7,MATCH(C2875,Lists!$A$1:$A$7,0)),0)))</f>
      </c>
      <c r="I2875" s="22">
        <f>IF(A2875="",0,IF(YEAR(A2875)&lt;&gt;Properties!$C$5,0,N(D2875)*IFERROR(INDEX(Lists!$C$1:$C$7,MATCH(C2875,Lists!$A$1:$A$7,0)),0)))</f>
      </c>
      <c r="J2875" s="22">
        <f>IF(A2875="",0,IF(YEAR(A2875)&lt;&gt;Properties!$C$5,0,N(D2875)*IFERROR(INDEX(Lists!$D$1:$D$7,MATCH(C2875,Lists!$A$1:$A$7,0)),0)))</f>
      </c>
    </row>
    <row r="2876" spans="1:10" x14ac:dyDescent="0.25">
      <c r="A2876" s="11"/>
      <c r="B2876" s="19"/>
      <c r="C2876" s="19"/>
      <c r="D2876" s="23"/>
      <c r="E2876" s="19"/>
      <c r="F2876" s="13">
        <f>IF(B2876="","",IFERROR(INDEX(Leases!$B$2:$B$101,MATCH(B2876,Leases!$A$2:$A$101,0)),""))</f>
      </c>
      <c r="G2876" s="16">
        <f>IF(A2876="","",MONTH(A2876))</f>
      </c>
      <c r="H2876" s="22">
        <f>IF(A2876="",0,IF(YEAR(A2876)&lt;&gt;Properties!$C$5,0,N(D2876)*IFERROR(INDEX(Lists!$B$1:$B$7,MATCH(C2876,Lists!$A$1:$A$7,0)),0)))</f>
      </c>
      <c r="I2876" s="22">
        <f>IF(A2876="",0,IF(YEAR(A2876)&lt;&gt;Properties!$C$5,0,N(D2876)*IFERROR(INDEX(Lists!$C$1:$C$7,MATCH(C2876,Lists!$A$1:$A$7,0)),0)))</f>
      </c>
      <c r="J2876" s="22">
        <f>IF(A2876="",0,IF(YEAR(A2876)&lt;&gt;Properties!$C$5,0,N(D2876)*IFERROR(INDEX(Lists!$D$1:$D$7,MATCH(C2876,Lists!$A$1:$A$7,0)),0)))</f>
      </c>
    </row>
    <row r="2877" spans="1:10" x14ac:dyDescent="0.25">
      <c r="A2877" s="11"/>
      <c r="B2877" s="19"/>
      <c r="C2877" s="19"/>
      <c r="D2877" s="23"/>
      <c r="E2877" s="19"/>
      <c r="F2877" s="13">
        <f>IF(B2877="","",IFERROR(INDEX(Leases!$B$2:$B$101,MATCH(B2877,Leases!$A$2:$A$101,0)),""))</f>
      </c>
      <c r="G2877" s="16">
        <f>IF(A2877="","",MONTH(A2877))</f>
      </c>
      <c r="H2877" s="22">
        <f>IF(A2877="",0,IF(YEAR(A2877)&lt;&gt;Properties!$C$5,0,N(D2877)*IFERROR(INDEX(Lists!$B$1:$B$7,MATCH(C2877,Lists!$A$1:$A$7,0)),0)))</f>
      </c>
      <c r="I2877" s="22">
        <f>IF(A2877="",0,IF(YEAR(A2877)&lt;&gt;Properties!$C$5,0,N(D2877)*IFERROR(INDEX(Lists!$C$1:$C$7,MATCH(C2877,Lists!$A$1:$A$7,0)),0)))</f>
      </c>
      <c r="J2877" s="22">
        <f>IF(A2877="",0,IF(YEAR(A2877)&lt;&gt;Properties!$C$5,0,N(D2877)*IFERROR(INDEX(Lists!$D$1:$D$7,MATCH(C2877,Lists!$A$1:$A$7,0)),0)))</f>
      </c>
    </row>
    <row r="2878" spans="1:10" x14ac:dyDescent="0.25">
      <c r="A2878" s="11"/>
      <c r="B2878" s="19"/>
      <c r="C2878" s="19"/>
      <c r="D2878" s="23"/>
      <c r="E2878" s="19"/>
      <c r="F2878" s="13">
        <f>IF(B2878="","",IFERROR(INDEX(Leases!$B$2:$B$101,MATCH(B2878,Leases!$A$2:$A$101,0)),""))</f>
      </c>
      <c r="G2878" s="16">
        <f>IF(A2878="","",MONTH(A2878))</f>
      </c>
      <c r="H2878" s="22">
        <f>IF(A2878="",0,IF(YEAR(A2878)&lt;&gt;Properties!$C$5,0,N(D2878)*IFERROR(INDEX(Lists!$B$1:$B$7,MATCH(C2878,Lists!$A$1:$A$7,0)),0)))</f>
      </c>
      <c r="I2878" s="22">
        <f>IF(A2878="",0,IF(YEAR(A2878)&lt;&gt;Properties!$C$5,0,N(D2878)*IFERROR(INDEX(Lists!$C$1:$C$7,MATCH(C2878,Lists!$A$1:$A$7,0)),0)))</f>
      </c>
      <c r="J2878" s="22">
        <f>IF(A2878="",0,IF(YEAR(A2878)&lt;&gt;Properties!$C$5,0,N(D2878)*IFERROR(INDEX(Lists!$D$1:$D$7,MATCH(C2878,Lists!$A$1:$A$7,0)),0)))</f>
      </c>
    </row>
    <row r="2879" spans="1:10" x14ac:dyDescent="0.25">
      <c r="A2879" s="11"/>
      <c r="B2879" s="19"/>
      <c r="C2879" s="19"/>
      <c r="D2879" s="23"/>
      <c r="E2879" s="19"/>
      <c r="F2879" s="13">
        <f>IF(B2879="","",IFERROR(INDEX(Leases!$B$2:$B$101,MATCH(B2879,Leases!$A$2:$A$101,0)),""))</f>
      </c>
      <c r="G2879" s="16">
        <f>IF(A2879="","",MONTH(A2879))</f>
      </c>
      <c r="H2879" s="22">
        <f>IF(A2879="",0,IF(YEAR(A2879)&lt;&gt;Properties!$C$5,0,N(D2879)*IFERROR(INDEX(Lists!$B$1:$B$7,MATCH(C2879,Lists!$A$1:$A$7,0)),0)))</f>
      </c>
      <c r="I2879" s="22">
        <f>IF(A2879="",0,IF(YEAR(A2879)&lt;&gt;Properties!$C$5,0,N(D2879)*IFERROR(INDEX(Lists!$C$1:$C$7,MATCH(C2879,Lists!$A$1:$A$7,0)),0)))</f>
      </c>
      <c r="J2879" s="22">
        <f>IF(A2879="",0,IF(YEAR(A2879)&lt;&gt;Properties!$C$5,0,N(D2879)*IFERROR(INDEX(Lists!$D$1:$D$7,MATCH(C2879,Lists!$A$1:$A$7,0)),0)))</f>
      </c>
    </row>
    <row r="2880" spans="1:10" x14ac:dyDescent="0.25">
      <c r="A2880" s="11"/>
      <c r="B2880" s="19"/>
      <c r="C2880" s="19"/>
      <c r="D2880" s="23"/>
      <c r="E2880" s="19"/>
      <c r="F2880" s="13">
        <f>IF(B2880="","",IFERROR(INDEX(Leases!$B$2:$B$101,MATCH(B2880,Leases!$A$2:$A$101,0)),""))</f>
      </c>
      <c r="G2880" s="16">
        <f>IF(A2880="","",MONTH(A2880))</f>
      </c>
      <c r="H2880" s="22">
        <f>IF(A2880="",0,IF(YEAR(A2880)&lt;&gt;Properties!$C$5,0,N(D2880)*IFERROR(INDEX(Lists!$B$1:$B$7,MATCH(C2880,Lists!$A$1:$A$7,0)),0)))</f>
      </c>
      <c r="I2880" s="22">
        <f>IF(A2880="",0,IF(YEAR(A2880)&lt;&gt;Properties!$C$5,0,N(D2880)*IFERROR(INDEX(Lists!$C$1:$C$7,MATCH(C2880,Lists!$A$1:$A$7,0)),0)))</f>
      </c>
      <c r="J2880" s="22">
        <f>IF(A2880="",0,IF(YEAR(A2880)&lt;&gt;Properties!$C$5,0,N(D2880)*IFERROR(INDEX(Lists!$D$1:$D$7,MATCH(C2880,Lists!$A$1:$A$7,0)),0)))</f>
      </c>
    </row>
    <row r="2881" spans="1:10" x14ac:dyDescent="0.25">
      <c r="A2881" s="11"/>
      <c r="B2881" s="19"/>
      <c r="C2881" s="19"/>
      <c r="D2881" s="23"/>
      <c r="E2881" s="19"/>
      <c r="F2881" s="13">
        <f>IF(B2881="","",IFERROR(INDEX(Leases!$B$2:$B$101,MATCH(B2881,Leases!$A$2:$A$101,0)),""))</f>
      </c>
      <c r="G2881" s="16">
        <f>IF(A2881="","",MONTH(A2881))</f>
      </c>
      <c r="H2881" s="22">
        <f>IF(A2881="",0,IF(YEAR(A2881)&lt;&gt;Properties!$C$5,0,N(D2881)*IFERROR(INDEX(Lists!$B$1:$B$7,MATCH(C2881,Lists!$A$1:$A$7,0)),0)))</f>
      </c>
      <c r="I2881" s="22">
        <f>IF(A2881="",0,IF(YEAR(A2881)&lt;&gt;Properties!$C$5,0,N(D2881)*IFERROR(INDEX(Lists!$C$1:$C$7,MATCH(C2881,Lists!$A$1:$A$7,0)),0)))</f>
      </c>
      <c r="J2881" s="22">
        <f>IF(A2881="",0,IF(YEAR(A2881)&lt;&gt;Properties!$C$5,0,N(D2881)*IFERROR(INDEX(Lists!$D$1:$D$7,MATCH(C2881,Lists!$A$1:$A$7,0)),0)))</f>
      </c>
    </row>
    <row r="2882" spans="1:10" x14ac:dyDescent="0.25">
      <c r="A2882" s="11"/>
      <c r="B2882" s="19"/>
      <c r="C2882" s="19"/>
      <c r="D2882" s="23"/>
      <c r="E2882" s="19"/>
      <c r="F2882" s="13">
        <f>IF(B2882="","",IFERROR(INDEX(Leases!$B$2:$B$101,MATCH(B2882,Leases!$A$2:$A$101,0)),""))</f>
      </c>
      <c r="G2882" s="16">
        <f>IF(A2882="","",MONTH(A2882))</f>
      </c>
      <c r="H2882" s="22">
        <f>IF(A2882="",0,IF(YEAR(A2882)&lt;&gt;Properties!$C$5,0,N(D2882)*IFERROR(INDEX(Lists!$B$1:$B$7,MATCH(C2882,Lists!$A$1:$A$7,0)),0)))</f>
      </c>
      <c r="I2882" s="22">
        <f>IF(A2882="",0,IF(YEAR(A2882)&lt;&gt;Properties!$C$5,0,N(D2882)*IFERROR(INDEX(Lists!$C$1:$C$7,MATCH(C2882,Lists!$A$1:$A$7,0)),0)))</f>
      </c>
      <c r="J2882" s="22">
        <f>IF(A2882="",0,IF(YEAR(A2882)&lt;&gt;Properties!$C$5,0,N(D2882)*IFERROR(INDEX(Lists!$D$1:$D$7,MATCH(C2882,Lists!$A$1:$A$7,0)),0)))</f>
      </c>
    </row>
    <row r="2883" spans="1:10" x14ac:dyDescent="0.25">
      <c r="A2883" s="11"/>
      <c r="B2883" s="19"/>
      <c r="C2883" s="19"/>
      <c r="D2883" s="23"/>
      <c r="E2883" s="19"/>
      <c r="F2883" s="13">
        <f>IF(B2883="","",IFERROR(INDEX(Leases!$B$2:$B$101,MATCH(B2883,Leases!$A$2:$A$101,0)),""))</f>
      </c>
      <c r="G2883" s="16">
        <f>IF(A2883="","",MONTH(A2883))</f>
      </c>
      <c r="H2883" s="22">
        <f>IF(A2883="",0,IF(YEAR(A2883)&lt;&gt;Properties!$C$5,0,N(D2883)*IFERROR(INDEX(Lists!$B$1:$B$7,MATCH(C2883,Lists!$A$1:$A$7,0)),0)))</f>
      </c>
      <c r="I2883" s="22">
        <f>IF(A2883="",0,IF(YEAR(A2883)&lt;&gt;Properties!$C$5,0,N(D2883)*IFERROR(INDEX(Lists!$C$1:$C$7,MATCH(C2883,Lists!$A$1:$A$7,0)),0)))</f>
      </c>
      <c r="J2883" s="22">
        <f>IF(A2883="",0,IF(YEAR(A2883)&lt;&gt;Properties!$C$5,0,N(D2883)*IFERROR(INDEX(Lists!$D$1:$D$7,MATCH(C2883,Lists!$A$1:$A$7,0)),0)))</f>
      </c>
    </row>
    <row r="2884" spans="1:10" x14ac:dyDescent="0.25">
      <c r="A2884" s="11"/>
      <c r="B2884" s="19"/>
      <c r="C2884" s="19"/>
      <c r="D2884" s="23"/>
      <c r="E2884" s="19"/>
      <c r="F2884" s="13">
        <f>IF(B2884="","",IFERROR(INDEX(Leases!$B$2:$B$101,MATCH(B2884,Leases!$A$2:$A$101,0)),""))</f>
      </c>
      <c r="G2884" s="16">
        <f>IF(A2884="","",MONTH(A2884))</f>
      </c>
      <c r="H2884" s="22">
        <f>IF(A2884="",0,IF(YEAR(A2884)&lt;&gt;Properties!$C$5,0,N(D2884)*IFERROR(INDEX(Lists!$B$1:$B$7,MATCH(C2884,Lists!$A$1:$A$7,0)),0)))</f>
      </c>
      <c r="I2884" s="22">
        <f>IF(A2884="",0,IF(YEAR(A2884)&lt;&gt;Properties!$C$5,0,N(D2884)*IFERROR(INDEX(Lists!$C$1:$C$7,MATCH(C2884,Lists!$A$1:$A$7,0)),0)))</f>
      </c>
      <c r="J2884" s="22">
        <f>IF(A2884="",0,IF(YEAR(A2884)&lt;&gt;Properties!$C$5,0,N(D2884)*IFERROR(INDEX(Lists!$D$1:$D$7,MATCH(C2884,Lists!$A$1:$A$7,0)),0)))</f>
      </c>
    </row>
    <row r="2885" spans="1:10" x14ac:dyDescent="0.25">
      <c r="A2885" s="11"/>
      <c r="B2885" s="19"/>
      <c r="C2885" s="19"/>
      <c r="D2885" s="23"/>
      <c r="E2885" s="19"/>
      <c r="F2885" s="13">
        <f>IF(B2885="","",IFERROR(INDEX(Leases!$B$2:$B$101,MATCH(B2885,Leases!$A$2:$A$101,0)),""))</f>
      </c>
      <c r="G2885" s="16">
        <f>IF(A2885="","",MONTH(A2885))</f>
      </c>
      <c r="H2885" s="22">
        <f>IF(A2885="",0,IF(YEAR(A2885)&lt;&gt;Properties!$C$5,0,N(D2885)*IFERROR(INDEX(Lists!$B$1:$B$7,MATCH(C2885,Lists!$A$1:$A$7,0)),0)))</f>
      </c>
      <c r="I2885" s="22">
        <f>IF(A2885="",0,IF(YEAR(A2885)&lt;&gt;Properties!$C$5,0,N(D2885)*IFERROR(INDEX(Lists!$C$1:$C$7,MATCH(C2885,Lists!$A$1:$A$7,0)),0)))</f>
      </c>
      <c r="J2885" s="22">
        <f>IF(A2885="",0,IF(YEAR(A2885)&lt;&gt;Properties!$C$5,0,N(D2885)*IFERROR(INDEX(Lists!$D$1:$D$7,MATCH(C2885,Lists!$A$1:$A$7,0)),0)))</f>
      </c>
    </row>
    <row r="2886" spans="1:10" x14ac:dyDescent="0.25">
      <c r="A2886" s="11"/>
      <c r="B2886" s="19"/>
      <c r="C2886" s="19"/>
      <c r="D2886" s="23"/>
      <c r="E2886" s="19"/>
      <c r="F2886" s="13">
        <f>IF(B2886="","",IFERROR(INDEX(Leases!$B$2:$B$101,MATCH(B2886,Leases!$A$2:$A$101,0)),""))</f>
      </c>
      <c r="G2886" s="16">
        <f>IF(A2886="","",MONTH(A2886))</f>
      </c>
      <c r="H2886" s="22">
        <f>IF(A2886="",0,IF(YEAR(A2886)&lt;&gt;Properties!$C$5,0,N(D2886)*IFERROR(INDEX(Lists!$B$1:$B$7,MATCH(C2886,Lists!$A$1:$A$7,0)),0)))</f>
      </c>
      <c r="I2886" s="22">
        <f>IF(A2886="",0,IF(YEAR(A2886)&lt;&gt;Properties!$C$5,0,N(D2886)*IFERROR(INDEX(Lists!$C$1:$C$7,MATCH(C2886,Lists!$A$1:$A$7,0)),0)))</f>
      </c>
      <c r="J2886" s="22">
        <f>IF(A2886="",0,IF(YEAR(A2886)&lt;&gt;Properties!$C$5,0,N(D2886)*IFERROR(INDEX(Lists!$D$1:$D$7,MATCH(C2886,Lists!$A$1:$A$7,0)),0)))</f>
      </c>
    </row>
    <row r="2887" spans="1:10" x14ac:dyDescent="0.25">
      <c r="A2887" s="11"/>
      <c r="B2887" s="19"/>
      <c r="C2887" s="19"/>
      <c r="D2887" s="23"/>
      <c r="E2887" s="19"/>
      <c r="F2887" s="13">
        <f>IF(B2887="","",IFERROR(INDEX(Leases!$B$2:$B$101,MATCH(B2887,Leases!$A$2:$A$101,0)),""))</f>
      </c>
      <c r="G2887" s="16">
        <f>IF(A2887="","",MONTH(A2887))</f>
      </c>
      <c r="H2887" s="22">
        <f>IF(A2887="",0,IF(YEAR(A2887)&lt;&gt;Properties!$C$5,0,N(D2887)*IFERROR(INDEX(Lists!$B$1:$B$7,MATCH(C2887,Lists!$A$1:$A$7,0)),0)))</f>
      </c>
      <c r="I2887" s="22">
        <f>IF(A2887="",0,IF(YEAR(A2887)&lt;&gt;Properties!$C$5,0,N(D2887)*IFERROR(INDEX(Lists!$C$1:$C$7,MATCH(C2887,Lists!$A$1:$A$7,0)),0)))</f>
      </c>
      <c r="J2887" s="22">
        <f>IF(A2887="",0,IF(YEAR(A2887)&lt;&gt;Properties!$C$5,0,N(D2887)*IFERROR(INDEX(Lists!$D$1:$D$7,MATCH(C2887,Lists!$A$1:$A$7,0)),0)))</f>
      </c>
    </row>
    <row r="2888" spans="1:10" x14ac:dyDescent="0.25">
      <c r="A2888" s="11"/>
      <c r="B2888" s="19"/>
      <c r="C2888" s="19"/>
      <c r="D2888" s="23"/>
      <c r="E2888" s="19"/>
      <c r="F2888" s="13">
        <f>IF(B2888="","",IFERROR(INDEX(Leases!$B$2:$B$101,MATCH(B2888,Leases!$A$2:$A$101,0)),""))</f>
      </c>
      <c r="G2888" s="16">
        <f>IF(A2888="","",MONTH(A2888))</f>
      </c>
      <c r="H2888" s="22">
        <f>IF(A2888="",0,IF(YEAR(A2888)&lt;&gt;Properties!$C$5,0,N(D2888)*IFERROR(INDEX(Lists!$B$1:$B$7,MATCH(C2888,Lists!$A$1:$A$7,0)),0)))</f>
      </c>
      <c r="I2888" s="22">
        <f>IF(A2888="",0,IF(YEAR(A2888)&lt;&gt;Properties!$C$5,0,N(D2888)*IFERROR(INDEX(Lists!$C$1:$C$7,MATCH(C2888,Lists!$A$1:$A$7,0)),0)))</f>
      </c>
      <c r="J2888" s="22">
        <f>IF(A2888="",0,IF(YEAR(A2888)&lt;&gt;Properties!$C$5,0,N(D2888)*IFERROR(INDEX(Lists!$D$1:$D$7,MATCH(C2888,Lists!$A$1:$A$7,0)),0)))</f>
      </c>
    </row>
    <row r="2889" spans="1:10" x14ac:dyDescent="0.25">
      <c r="A2889" s="11"/>
      <c r="B2889" s="19"/>
      <c r="C2889" s="19"/>
      <c r="D2889" s="23"/>
      <c r="E2889" s="19"/>
      <c r="F2889" s="13">
        <f>IF(B2889="","",IFERROR(INDEX(Leases!$B$2:$B$101,MATCH(B2889,Leases!$A$2:$A$101,0)),""))</f>
      </c>
      <c r="G2889" s="16">
        <f>IF(A2889="","",MONTH(A2889))</f>
      </c>
      <c r="H2889" s="22">
        <f>IF(A2889="",0,IF(YEAR(A2889)&lt;&gt;Properties!$C$5,0,N(D2889)*IFERROR(INDEX(Lists!$B$1:$B$7,MATCH(C2889,Lists!$A$1:$A$7,0)),0)))</f>
      </c>
      <c r="I2889" s="22">
        <f>IF(A2889="",0,IF(YEAR(A2889)&lt;&gt;Properties!$C$5,0,N(D2889)*IFERROR(INDEX(Lists!$C$1:$C$7,MATCH(C2889,Lists!$A$1:$A$7,0)),0)))</f>
      </c>
      <c r="J2889" s="22">
        <f>IF(A2889="",0,IF(YEAR(A2889)&lt;&gt;Properties!$C$5,0,N(D2889)*IFERROR(INDEX(Lists!$D$1:$D$7,MATCH(C2889,Lists!$A$1:$A$7,0)),0)))</f>
      </c>
    </row>
    <row r="2890" spans="1:10" x14ac:dyDescent="0.25">
      <c r="A2890" s="11"/>
      <c r="B2890" s="19"/>
      <c r="C2890" s="19"/>
      <c r="D2890" s="23"/>
      <c r="E2890" s="19"/>
      <c r="F2890" s="13">
        <f>IF(B2890="","",IFERROR(INDEX(Leases!$B$2:$B$101,MATCH(B2890,Leases!$A$2:$A$101,0)),""))</f>
      </c>
      <c r="G2890" s="16">
        <f>IF(A2890="","",MONTH(A2890))</f>
      </c>
      <c r="H2890" s="22">
        <f>IF(A2890="",0,IF(YEAR(A2890)&lt;&gt;Properties!$C$5,0,N(D2890)*IFERROR(INDEX(Lists!$B$1:$B$7,MATCH(C2890,Lists!$A$1:$A$7,0)),0)))</f>
      </c>
      <c r="I2890" s="22">
        <f>IF(A2890="",0,IF(YEAR(A2890)&lt;&gt;Properties!$C$5,0,N(D2890)*IFERROR(INDEX(Lists!$C$1:$C$7,MATCH(C2890,Lists!$A$1:$A$7,0)),0)))</f>
      </c>
      <c r="J2890" s="22">
        <f>IF(A2890="",0,IF(YEAR(A2890)&lt;&gt;Properties!$C$5,0,N(D2890)*IFERROR(INDEX(Lists!$D$1:$D$7,MATCH(C2890,Lists!$A$1:$A$7,0)),0)))</f>
      </c>
    </row>
    <row r="2891" spans="1:10" x14ac:dyDescent="0.25">
      <c r="A2891" s="11"/>
      <c r="B2891" s="19"/>
      <c r="C2891" s="19"/>
      <c r="D2891" s="23"/>
      <c r="E2891" s="19"/>
      <c r="F2891" s="13">
        <f>IF(B2891="","",IFERROR(INDEX(Leases!$B$2:$B$101,MATCH(B2891,Leases!$A$2:$A$101,0)),""))</f>
      </c>
      <c r="G2891" s="16">
        <f>IF(A2891="","",MONTH(A2891))</f>
      </c>
      <c r="H2891" s="22">
        <f>IF(A2891="",0,IF(YEAR(A2891)&lt;&gt;Properties!$C$5,0,N(D2891)*IFERROR(INDEX(Lists!$B$1:$B$7,MATCH(C2891,Lists!$A$1:$A$7,0)),0)))</f>
      </c>
      <c r="I2891" s="22">
        <f>IF(A2891="",0,IF(YEAR(A2891)&lt;&gt;Properties!$C$5,0,N(D2891)*IFERROR(INDEX(Lists!$C$1:$C$7,MATCH(C2891,Lists!$A$1:$A$7,0)),0)))</f>
      </c>
      <c r="J2891" s="22">
        <f>IF(A2891="",0,IF(YEAR(A2891)&lt;&gt;Properties!$C$5,0,N(D2891)*IFERROR(INDEX(Lists!$D$1:$D$7,MATCH(C2891,Lists!$A$1:$A$7,0)),0)))</f>
      </c>
    </row>
    <row r="2892" spans="1:10" x14ac:dyDescent="0.25">
      <c r="A2892" s="11"/>
      <c r="B2892" s="19"/>
      <c r="C2892" s="19"/>
      <c r="D2892" s="23"/>
      <c r="E2892" s="19"/>
      <c r="F2892" s="13">
        <f>IF(B2892="","",IFERROR(INDEX(Leases!$B$2:$B$101,MATCH(B2892,Leases!$A$2:$A$101,0)),""))</f>
      </c>
      <c r="G2892" s="16">
        <f>IF(A2892="","",MONTH(A2892))</f>
      </c>
      <c r="H2892" s="22">
        <f>IF(A2892="",0,IF(YEAR(A2892)&lt;&gt;Properties!$C$5,0,N(D2892)*IFERROR(INDEX(Lists!$B$1:$B$7,MATCH(C2892,Lists!$A$1:$A$7,0)),0)))</f>
      </c>
      <c r="I2892" s="22">
        <f>IF(A2892="",0,IF(YEAR(A2892)&lt;&gt;Properties!$C$5,0,N(D2892)*IFERROR(INDEX(Lists!$C$1:$C$7,MATCH(C2892,Lists!$A$1:$A$7,0)),0)))</f>
      </c>
      <c r="J2892" s="22">
        <f>IF(A2892="",0,IF(YEAR(A2892)&lt;&gt;Properties!$C$5,0,N(D2892)*IFERROR(INDEX(Lists!$D$1:$D$7,MATCH(C2892,Lists!$A$1:$A$7,0)),0)))</f>
      </c>
    </row>
    <row r="2893" spans="1:10" x14ac:dyDescent="0.25">
      <c r="A2893" s="11"/>
      <c r="B2893" s="19"/>
      <c r="C2893" s="19"/>
      <c r="D2893" s="23"/>
      <c r="E2893" s="19"/>
      <c r="F2893" s="13">
        <f>IF(B2893="","",IFERROR(INDEX(Leases!$B$2:$B$101,MATCH(B2893,Leases!$A$2:$A$101,0)),""))</f>
      </c>
      <c r="G2893" s="16">
        <f>IF(A2893="","",MONTH(A2893))</f>
      </c>
      <c r="H2893" s="22">
        <f>IF(A2893="",0,IF(YEAR(A2893)&lt;&gt;Properties!$C$5,0,N(D2893)*IFERROR(INDEX(Lists!$B$1:$B$7,MATCH(C2893,Lists!$A$1:$A$7,0)),0)))</f>
      </c>
      <c r="I2893" s="22">
        <f>IF(A2893="",0,IF(YEAR(A2893)&lt;&gt;Properties!$C$5,0,N(D2893)*IFERROR(INDEX(Lists!$C$1:$C$7,MATCH(C2893,Lists!$A$1:$A$7,0)),0)))</f>
      </c>
      <c r="J2893" s="22">
        <f>IF(A2893="",0,IF(YEAR(A2893)&lt;&gt;Properties!$C$5,0,N(D2893)*IFERROR(INDEX(Lists!$D$1:$D$7,MATCH(C2893,Lists!$A$1:$A$7,0)),0)))</f>
      </c>
    </row>
    <row r="2894" spans="1:10" x14ac:dyDescent="0.25">
      <c r="A2894" s="11"/>
      <c r="B2894" s="19"/>
      <c r="C2894" s="19"/>
      <c r="D2894" s="23"/>
      <c r="E2894" s="19"/>
      <c r="F2894" s="13">
        <f>IF(B2894="","",IFERROR(INDEX(Leases!$B$2:$B$101,MATCH(B2894,Leases!$A$2:$A$101,0)),""))</f>
      </c>
      <c r="G2894" s="16">
        <f>IF(A2894="","",MONTH(A2894))</f>
      </c>
      <c r="H2894" s="22">
        <f>IF(A2894="",0,IF(YEAR(A2894)&lt;&gt;Properties!$C$5,0,N(D2894)*IFERROR(INDEX(Lists!$B$1:$B$7,MATCH(C2894,Lists!$A$1:$A$7,0)),0)))</f>
      </c>
      <c r="I2894" s="22">
        <f>IF(A2894="",0,IF(YEAR(A2894)&lt;&gt;Properties!$C$5,0,N(D2894)*IFERROR(INDEX(Lists!$C$1:$C$7,MATCH(C2894,Lists!$A$1:$A$7,0)),0)))</f>
      </c>
      <c r="J2894" s="22">
        <f>IF(A2894="",0,IF(YEAR(A2894)&lt;&gt;Properties!$C$5,0,N(D2894)*IFERROR(INDEX(Lists!$D$1:$D$7,MATCH(C2894,Lists!$A$1:$A$7,0)),0)))</f>
      </c>
    </row>
    <row r="2895" spans="1:10" x14ac:dyDescent="0.25">
      <c r="A2895" s="11"/>
      <c r="B2895" s="19"/>
      <c r="C2895" s="19"/>
      <c r="D2895" s="23"/>
      <c r="E2895" s="19"/>
      <c r="F2895" s="13">
        <f>IF(B2895="","",IFERROR(INDEX(Leases!$B$2:$B$101,MATCH(B2895,Leases!$A$2:$A$101,0)),""))</f>
      </c>
      <c r="G2895" s="16">
        <f>IF(A2895="","",MONTH(A2895))</f>
      </c>
      <c r="H2895" s="22">
        <f>IF(A2895="",0,IF(YEAR(A2895)&lt;&gt;Properties!$C$5,0,N(D2895)*IFERROR(INDEX(Lists!$B$1:$B$7,MATCH(C2895,Lists!$A$1:$A$7,0)),0)))</f>
      </c>
      <c r="I2895" s="22">
        <f>IF(A2895="",0,IF(YEAR(A2895)&lt;&gt;Properties!$C$5,0,N(D2895)*IFERROR(INDEX(Lists!$C$1:$C$7,MATCH(C2895,Lists!$A$1:$A$7,0)),0)))</f>
      </c>
      <c r="J2895" s="22">
        <f>IF(A2895="",0,IF(YEAR(A2895)&lt;&gt;Properties!$C$5,0,N(D2895)*IFERROR(INDEX(Lists!$D$1:$D$7,MATCH(C2895,Lists!$A$1:$A$7,0)),0)))</f>
      </c>
    </row>
    <row r="2896" spans="1:10" x14ac:dyDescent="0.25">
      <c r="A2896" s="11"/>
      <c r="B2896" s="19"/>
      <c r="C2896" s="19"/>
      <c r="D2896" s="23"/>
      <c r="E2896" s="19"/>
      <c r="F2896" s="13">
        <f>IF(B2896="","",IFERROR(INDEX(Leases!$B$2:$B$101,MATCH(B2896,Leases!$A$2:$A$101,0)),""))</f>
      </c>
      <c r="G2896" s="16">
        <f>IF(A2896="","",MONTH(A2896))</f>
      </c>
      <c r="H2896" s="22">
        <f>IF(A2896="",0,IF(YEAR(A2896)&lt;&gt;Properties!$C$5,0,N(D2896)*IFERROR(INDEX(Lists!$B$1:$B$7,MATCH(C2896,Lists!$A$1:$A$7,0)),0)))</f>
      </c>
      <c r="I2896" s="22">
        <f>IF(A2896="",0,IF(YEAR(A2896)&lt;&gt;Properties!$C$5,0,N(D2896)*IFERROR(INDEX(Lists!$C$1:$C$7,MATCH(C2896,Lists!$A$1:$A$7,0)),0)))</f>
      </c>
      <c r="J2896" s="22">
        <f>IF(A2896="",0,IF(YEAR(A2896)&lt;&gt;Properties!$C$5,0,N(D2896)*IFERROR(INDEX(Lists!$D$1:$D$7,MATCH(C2896,Lists!$A$1:$A$7,0)),0)))</f>
      </c>
    </row>
    <row r="2897" spans="1:10" x14ac:dyDescent="0.25">
      <c r="A2897" s="11"/>
      <c r="B2897" s="19"/>
      <c r="C2897" s="19"/>
      <c r="D2897" s="23"/>
      <c r="E2897" s="19"/>
      <c r="F2897" s="13">
        <f>IF(B2897="","",IFERROR(INDEX(Leases!$B$2:$B$101,MATCH(B2897,Leases!$A$2:$A$101,0)),""))</f>
      </c>
      <c r="G2897" s="16">
        <f>IF(A2897="","",MONTH(A2897))</f>
      </c>
      <c r="H2897" s="22">
        <f>IF(A2897="",0,IF(YEAR(A2897)&lt;&gt;Properties!$C$5,0,N(D2897)*IFERROR(INDEX(Lists!$B$1:$B$7,MATCH(C2897,Lists!$A$1:$A$7,0)),0)))</f>
      </c>
      <c r="I2897" s="22">
        <f>IF(A2897="",0,IF(YEAR(A2897)&lt;&gt;Properties!$C$5,0,N(D2897)*IFERROR(INDEX(Lists!$C$1:$C$7,MATCH(C2897,Lists!$A$1:$A$7,0)),0)))</f>
      </c>
      <c r="J2897" s="22">
        <f>IF(A2897="",0,IF(YEAR(A2897)&lt;&gt;Properties!$C$5,0,N(D2897)*IFERROR(INDEX(Lists!$D$1:$D$7,MATCH(C2897,Lists!$A$1:$A$7,0)),0)))</f>
      </c>
    </row>
    <row r="2898" spans="1:10" x14ac:dyDescent="0.25">
      <c r="A2898" s="11"/>
      <c r="B2898" s="19"/>
      <c r="C2898" s="19"/>
      <c r="D2898" s="23"/>
      <c r="E2898" s="19"/>
      <c r="F2898" s="13">
        <f>IF(B2898="","",IFERROR(INDEX(Leases!$B$2:$B$101,MATCH(B2898,Leases!$A$2:$A$101,0)),""))</f>
      </c>
      <c r="G2898" s="16">
        <f>IF(A2898="","",MONTH(A2898))</f>
      </c>
      <c r="H2898" s="22">
        <f>IF(A2898="",0,IF(YEAR(A2898)&lt;&gt;Properties!$C$5,0,N(D2898)*IFERROR(INDEX(Lists!$B$1:$B$7,MATCH(C2898,Lists!$A$1:$A$7,0)),0)))</f>
      </c>
      <c r="I2898" s="22">
        <f>IF(A2898="",0,IF(YEAR(A2898)&lt;&gt;Properties!$C$5,0,N(D2898)*IFERROR(INDEX(Lists!$C$1:$C$7,MATCH(C2898,Lists!$A$1:$A$7,0)),0)))</f>
      </c>
      <c r="J2898" s="22">
        <f>IF(A2898="",0,IF(YEAR(A2898)&lt;&gt;Properties!$C$5,0,N(D2898)*IFERROR(INDEX(Lists!$D$1:$D$7,MATCH(C2898,Lists!$A$1:$A$7,0)),0)))</f>
      </c>
    </row>
    <row r="2899" spans="1:10" x14ac:dyDescent="0.25">
      <c r="A2899" s="11"/>
      <c r="B2899" s="19"/>
      <c r="C2899" s="19"/>
      <c r="D2899" s="23"/>
      <c r="E2899" s="19"/>
      <c r="F2899" s="13">
        <f>IF(B2899="","",IFERROR(INDEX(Leases!$B$2:$B$101,MATCH(B2899,Leases!$A$2:$A$101,0)),""))</f>
      </c>
      <c r="G2899" s="16">
        <f>IF(A2899="","",MONTH(A2899))</f>
      </c>
      <c r="H2899" s="22">
        <f>IF(A2899="",0,IF(YEAR(A2899)&lt;&gt;Properties!$C$5,0,N(D2899)*IFERROR(INDEX(Lists!$B$1:$B$7,MATCH(C2899,Lists!$A$1:$A$7,0)),0)))</f>
      </c>
      <c r="I2899" s="22">
        <f>IF(A2899="",0,IF(YEAR(A2899)&lt;&gt;Properties!$C$5,0,N(D2899)*IFERROR(INDEX(Lists!$C$1:$C$7,MATCH(C2899,Lists!$A$1:$A$7,0)),0)))</f>
      </c>
      <c r="J2899" s="22">
        <f>IF(A2899="",0,IF(YEAR(A2899)&lt;&gt;Properties!$C$5,0,N(D2899)*IFERROR(INDEX(Lists!$D$1:$D$7,MATCH(C2899,Lists!$A$1:$A$7,0)),0)))</f>
      </c>
    </row>
    <row r="2900" spans="1:10" x14ac:dyDescent="0.25">
      <c r="A2900" s="11"/>
      <c r="B2900" s="19"/>
      <c r="C2900" s="19"/>
      <c r="D2900" s="23"/>
      <c r="E2900" s="19"/>
      <c r="F2900" s="13">
        <f>IF(B2900="","",IFERROR(INDEX(Leases!$B$2:$B$101,MATCH(B2900,Leases!$A$2:$A$101,0)),""))</f>
      </c>
      <c r="G2900" s="16">
        <f>IF(A2900="","",MONTH(A2900))</f>
      </c>
      <c r="H2900" s="22">
        <f>IF(A2900="",0,IF(YEAR(A2900)&lt;&gt;Properties!$C$5,0,N(D2900)*IFERROR(INDEX(Lists!$B$1:$B$7,MATCH(C2900,Lists!$A$1:$A$7,0)),0)))</f>
      </c>
      <c r="I2900" s="22">
        <f>IF(A2900="",0,IF(YEAR(A2900)&lt;&gt;Properties!$C$5,0,N(D2900)*IFERROR(INDEX(Lists!$C$1:$C$7,MATCH(C2900,Lists!$A$1:$A$7,0)),0)))</f>
      </c>
      <c r="J2900" s="22">
        <f>IF(A2900="",0,IF(YEAR(A2900)&lt;&gt;Properties!$C$5,0,N(D2900)*IFERROR(INDEX(Lists!$D$1:$D$7,MATCH(C2900,Lists!$A$1:$A$7,0)),0)))</f>
      </c>
    </row>
    <row r="2901" spans="1:10" x14ac:dyDescent="0.25">
      <c r="A2901" s="11"/>
      <c r="B2901" s="19"/>
      <c r="C2901" s="19"/>
      <c r="D2901" s="23"/>
      <c r="E2901" s="19"/>
      <c r="F2901" s="13">
        <f>IF(B2901="","",IFERROR(INDEX(Leases!$B$2:$B$101,MATCH(B2901,Leases!$A$2:$A$101,0)),""))</f>
      </c>
      <c r="G2901" s="16">
        <f>IF(A2901="","",MONTH(A2901))</f>
      </c>
      <c r="H2901" s="22">
        <f>IF(A2901="",0,IF(YEAR(A2901)&lt;&gt;Properties!$C$5,0,N(D2901)*IFERROR(INDEX(Lists!$B$1:$B$7,MATCH(C2901,Lists!$A$1:$A$7,0)),0)))</f>
      </c>
      <c r="I2901" s="22">
        <f>IF(A2901="",0,IF(YEAR(A2901)&lt;&gt;Properties!$C$5,0,N(D2901)*IFERROR(INDEX(Lists!$C$1:$C$7,MATCH(C2901,Lists!$A$1:$A$7,0)),0)))</f>
      </c>
      <c r="J2901" s="22">
        <f>IF(A2901="",0,IF(YEAR(A2901)&lt;&gt;Properties!$C$5,0,N(D2901)*IFERROR(INDEX(Lists!$D$1:$D$7,MATCH(C2901,Lists!$A$1:$A$7,0)),0)))</f>
      </c>
    </row>
    <row r="2902" spans="1:10" x14ac:dyDescent="0.25">
      <c r="A2902" s="11"/>
      <c r="B2902" s="19"/>
      <c r="C2902" s="19"/>
      <c r="D2902" s="23"/>
      <c r="E2902" s="19"/>
      <c r="F2902" s="13">
        <f>IF(B2902="","",IFERROR(INDEX(Leases!$B$2:$B$101,MATCH(B2902,Leases!$A$2:$A$101,0)),""))</f>
      </c>
      <c r="G2902" s="16">
        <f>IF(A2902="","",MONTH(A2902))</f>
      </c>
      <c r="H2902" s="22">
        <f>IF(A2902="",0,IF(YEAR(A2902)&lt;&gt;Properties!$C$5,0,N(D2902)*IFERROR(INDEX(Lists!$B$1:$B$7,MATCH(C2902,Lists!$A$1:$A$7,0)),0)))</f>
      </c>
      <c r="I2902" s="22">
        <f>IF(A2902="",0,IF(YEAR(A2902)&lt;&gt;Properties!$C$5,0,N(D2902)*IFERROR(INDEX(Lists!$C$1:$C$7,MATCH(C2902,Lists!$A$1:$A$7,0)),0)))</f>
      </c>
      <c r="J2902" s="22">
        <f>IF(A2902="",0,IF(YEAR(A2902)&lt;&gt;Properties!$C$5,0,N(D2902)*IFERROR(INDEX(Lists!$D$1:$D$7,MATCH(C2902,Lists!$A$1:$A$7,0)),0)))</f>
      </c>
    </row>
    <row r="2903" spans="1:10" x14ac:dyDescent="0.25">
      <c r="A2903" s="11"/>
      <c r="B2903" s="19"/>
      <c r="C2903" s="19"/>
      <c r="D2903" s="23"/>
      <c r="E2903" s="19"/>
      <c r="F2903" s="13">
        <f>IF(B2903="","",IFERROR(INDEX(Leases!$B$2:$B$101,MATCH(B2903,Leases!$A$2:$A$101,0)),""))</f>
      </c>
      <c r="G2903" s="16">
        <f>IF(A2903="","",MONTH(A2903))</f>
      </c>
      <c r="H2903" s="22">
        <f>IF(A2903="",0,IF(YEAR(A2903)&lt;&gt;Properties!$C$5,0,N(D2903)*IFERROR(INDEX(Lists!$B$1:$B$7,MATCH(C2903,Lists!$A$1:$A$7,0)),0)))</f>
      </c>
      <c r="I2903" s="22">
        <f>IF(A2903="",0,IF(YEAR(A2903)&lt;&gt;Properties!$C$5,0,N(D2903)*IFERROR(INDEX(Lists!$C$1:$C$7,MATCH(C2903,Lists!$A$1:$A$7,0)),0)))</f>
      </c>
      <c r="J2903" s="22">
        <f>IF(A2903="",0,IF(YEAR(A2903)&lt;&gt;Properties!$C$5,0,N(D2903)*IFERROR(INDEX(Lists!$D$1:$D$7,MATCH(C2903,Lists!$A$1:$A$7,0)),0)))</f>
      </c>
    </row>
    <row r="2904" spans="1:10" x14ac:dyDescent="0.25">
      <c r="A2904" s="11"/>
      <c r="B2904" s="19"/>
      <c r="C2904" s="19"/>
      <c r="D2904" s="23"/>
      <c r="E2904" s="19"/>
      <c r="F2904" s="13">
        <f>IF(B2904="","",IFERROR(INDEX(Leases!$B$2:$B$101,MATCH(B2904,Leases!$A$2:$A$101,0)),""))</f>
      </c>
      <c r="G2904" s="16">
        <f>IF(A2904="","",MONTH(A2904))</f>
      </c>
      <c r="H2904" s="22">
        <f>IF(A2904="",0,IF(YEAR(A2904)&lt;&gt;Properties!$C$5,0,N(D2904)*IFERROR(INDEX(Lists!$B$1:$B$7,MATCH(C2904,Lists!$A$1:$A$7,0)),0)))</f>
      </c>
      <c r="I2904" s="22">
        <f>IF(A2904="",0,IF(YEAR(A2904)&lt;&gt;Properties!$C$5,0,N(D2904)*IFERROR(INDEX(Lists!$C$1:$C$7,MATCH(C2904,Lists!$A$1:$A$7,0)),0)))</f>
      </c>
      <c r="J2904" s="22">
        <f>IF(A2904="",0,IF(YEAR(A2904)&lt;&gt;Properties!$C$5,0,N(D2904)*IFERROR(INDEX(Lists!$D$1:$D$7,MATCH(C2904,Lists!$A$1:$A$7,0)),0)))</f>
      </c>
    </row>
    <row r="2905" spans="1:10" x14ac:dyDescent="0.25">
      <c r="A2905" s="11"/>
      <c r="B2905" s="19"/>
      <c r="C2905" s="19"/>
      <c r="D2905" s="23"/>
      <c r="E2905" s="19"/>
      <c r="F2905" s="13">
        <f>IF(B2905="","",IFERROR(INDEX(Leases!$B$2:$B$101,MATCH(B2905,Leases!$A$2:$A$101,0)),""))</f>
      </c>
      <c r="G2905" s="16">
        <f>IF(A2905="","",MONTH(A2905))</f>
      </c>
      <c r="H2905" s="22">
        <f>IF(A2905="",0,IF(YEAR(A2905)&lt;&gt;Properties!$C$5,0,N(D2905)*IFERROR(INDEX(Lists!$B$1:$B$7,MATCH(C2905,Lists!$A$1:$A$7,0)),0)))</f>
      </c>
      <c r="I2905" s="22">
        <f>IF(A2905="",0,IF(YEAR(A2905)&lt;&gt;Properties!$C$5,0,N(D2905)*IFERROR(INDEX(Lists!$C$1:$C$7,MATCH(C2905,Lists!$A$1:$A$7,0)),0)))</f>
      </c>
      <c r="J2905" s="22">
        <f>IF(A2905="",0,IF(YEAR(A2905)&lt;&gt;Properties!$C$5,0,N(D2905)*IFERROR(INDEX(Lists!$D$1:$D$7,MATCH(C2905,Lists!$A$1:$A$7,0)),0)))</f>
      </c>
    </row>
    <row r="2906" spans="1:10" x14ac:dyDescent="0.25">
      <c r="A2906" s="11"/>
      <c r="B2906" s="19"/>
      <c r="C2906" s="19"/>
      <c r="D2906" s="23"/>
      <c r="E2906" s="19"/>
      <c r="F2906" s="13">
        <f>IF(B2906="","",IFERROR(INDEX(Leases!$B$2:$B$101,MATCH(B2906,Leases!$A$2:$A$101,0)),""))</f>
      </c>
      <c r="G2906" s="16">
        <f>IF(A2906="","",MONTH(A2906))</f>
      </c>
      <c r="H2906" s="22">
        <f>IF(A2906="",0,IF(YEAR(A2906)&lt;&gt;Properties!$C$5,0,N(D2906)*IFERROR(INDEX(Lists!$B$1:$B$7,MATCH(C2906,Lists!$A$1:$A$7,0)),0)))</f>
      </c>
      <c r="I2906" s="22">
        <f>IF(A2906="",0,IF(YEAR(A2906)&lt;&gt;Properties!$C$5,0,N(D2906)*IFERROR(INDEX(Lists!$C$1:$C$7,MATCH(C2906,Lists!$A$1:$A$7,0)),0)))</f>
      </c>
      <c r="J2906" s="22">
        <f>IF(A2906="",0,IF(YEAR(A2906)&lt;&gt;Properties!$C$5,0,N(D2906)*IFERROR(INDEX(Lists!$D$1:$D$7,MATCH(C2906,Lists!$A$1:$A$7,0)),0)))</f>
      </c>
    </row>
    <row r="2907" spans="1:10" x14ac:dyDescent="0.25">
      <c r="A2907" s="11"/>
      <c r="B2907" s="19"/>
      <c r="C2907" s="19"/>
      <c r="D2907" s="23"/>
      <c r="E2907" s="19"/>
      <c r="F2907" s="13">
        <f>IF(B2907="","",IFERROR(INDEX(Leases!$B$2:$B$101,MATCH(B2907,Leases!$A$2:$A$101,0)),""))</f>
      </c>
      <c r="G2907" s="16">
        <f>IF(A2907="","",MONTH(A2907))</f>
      </c>
      <c r="H2907" s="22">
        <f>IF(A2907="",0,IF(YEAR(A2907)&lt;&gt;Properties!$C$5,0,N(D2907)*IFERROR(INDEX(Lists!$B$1:$B$7,MATCH(C2907,Lists!$A$1:$A$7,0)),0)))</f>
      </c>
      <c r="I2907" s="22">
        <f>IF(A2907="",0,IF(YEAR(A2907)&lt;&gt;Properties!$C$5,0,N(D2907)*IFERROR(INDEX(Lists!$C$1:$C$7,MATCH(C2907,Lists!$A$1:$A$7,0)),0)))</f>
      </c>
      <c r="J2907" s="22">
        <f>IF(A2907="",0,IF(YEAR(A2907)&lt;&gt;Properties!$C$5,0,N(D2907)*IFERROR(INDEX(Lists!$D$1:$D$7,MATCH(C2907,Lists!$A$1:$A$7,0)),0)))</f>
      </c>
    </row>
    <row r="2908" spans="1:10" x14ac:dyDescent="0.25">
      <c r="A2908" s="11"/>
      <c r="B2908" s="19"/>
      <c r="C2908" s="19"/>
      <c r="D2908" s="23"/>
      <c r="E2908" s="19"/>
      <c r="F2908" s="13">
        <f>IF(B2908="","",IFERROR(INDEX(Leases!$B$2:$B$101,MATCH(B2908,Leases!$A$2:$A$101,0)),""))</f>
      </c>
      <c r="G2908" s="16">
        <f>IF(A2908="","",MONTH(A2908))</f>
      </c>
      <c r="H2908" s="22">
        <f>IF(A2908="",0,IF(YEAR(A2908)&lt;&gt;Properties!$C$5,0,N(D2908)*IFERROR(INDEX(Lists!$B$1:$B$7,MATCH(C2908,Lists!$A$1:$A$7,0)),0)))</f>
      </c>
      <c r="I2908" s="22">
        <f>IF(A2908="",0,IF(YEAR(A2908)&lt;&gt;Properties!$C$5,0,N(D2908)*IFERROR(INDEX(Lists!$C$1:$C$7,MATCH(C2908,Lists!$A$1:$A$7,0)),0)))</f>
      </c>
      <c r="J2908" s="22">
        <f>IF(A2908="",0,IF(YEAR(A2908)&lt;&gt;Properties!$C$5,0,N(D2908)*IFERROR(INDEX(Lists!$D$1:$D$7,MATCH(C2908,Lists!$A$1:$A$7,0)),0)))</f>
      </c>
    </row>
    <row r="2909" spans="1:10" x14ac:dyDescent="0.25">
      <c r="A2909" s="11"/>
      <c r="B2909" s="19"/>
      <c r="C2909" s="19"/>
      <c r="D2909" s="23"/>
      <c r="E2909" s="19"/>
      <c r="F2909" s="13">
        <f>IF(B2909="","",IFERROR(INDEX(Leases!$B$2:$B$101,MATCH(B2909,Leases!$A$2:$A$101,0)),""))</f>
      </c>
      <c r="G2909" s="16">
        <f>IF(A2909="","",MONTH(A2909))</f>
      </c>
      <c r="H2909" s="22">
        <f>IF(A2909="",0,IF(YEAR(A2909)&lt;&gt;Properties!$C$5,0,N(D2909)*IFERROR(INDEX(Lists!$B$1:$B$7,MATCH(C2909,Lists!$A$1:$A$7,0)),0)))</f>
      </c>
      <c r="I2909" s="22">
        <f>IF(A2909="",0,IF(YEAR(A2909)&lt;&gt;Properties!$C$5,0,N(D2909)*IFERROR(INDEX(Lists!$C$1:$C$7,MATCH(C2909,Lists!$A$1:$A$7,0)),0)))</f>
      </c>
      <c r="J2909" s="22">
        <f>IF(A2909="",0,IF(YEAR(A2909)&lt;&gt;Properties!$C$5,0,N(D2909)*IFERROR(INDEX(Lists!$D$1:$D$7,MATCH(C2909,Lists!$A$1:$A$7,0)),0)))</f>
      </c>
    </row>
    <row r="2910" spans="1:10" x14ac:dyDescent="0.25">
      <c r="A2910" s="11"/>
      <c r="B2910" s="19"/>
      <c r="C2910" s="19"/>
      <c r="D2910" s="23"/>
      <c r="E2910" s="19"/>
      <c r="F2910" s="13">
        <f>IF(B2910="","",IFERROR(INDEX(Leases!$B$2:$B$101,MATCH(B2910,Leases!$A$2:$A$101,0)),""))</f>
      </c>
      <c r="G2910" s="16">
        <f>IF(A2910="","",MONTH(A2910))</f>
      </c>
      <c r="H2910" s="22">
        <f>IF(A2910="",0,IF(YEAR(A2910)&lt;&gt;Properties!$C$5,0,N(D2910)*IFERROR(INDEX(Lists!$B$1:$B$7,MATCH(C2910,Lists!$A$1:$A$7,0)),0)))</f>
      </c>
      <c r="I2910" s="22">
        <f>IF(A2910="",0,IF(YEAR(A2910)&lt;&gt;Properties!$C$5,0,N(D2910)*IFERROR(INDEX(Lists!$C$1:$C$7,MATCH(C2910,Lists!$A$1:$A$7,0)),0)))</f>
      </c>
      <c r="J2910" s="22">
        <f>IF(A2910="",0,IF(YEAR(A2910)&lt;&gt;Properties!$C$5,0,N(D2910)*IFERROR(INDEX(Lists!$D$1:$D$7,MATCH(C2910,Lists!$A$1:$A$7,0)),0)))</f>
      </c>
    </row>
    <row r="2911" spans="1:10" x14ac:dyDescent="0.25">
      <c r="A2911" s="11"/>
      <c r="B2911" s="19"/>
      <c r="C2911" s="19"/>
      <c r="D2911" s="23"/>
      <c r="E2911" s="19"/>
      <c r="F2911" s="13">
        <f>IF(B2911="","",IFERROR(INDEX(Leases!$B$2:$B$101,MATCH(B2911,Leases!$A$2:$A$101,0)),""))</f>
      </c>
      <c r="G2911" s="16">
        <f>IF(A2911="","",MONTH(A2911))</f>
      </c>
      <c r="H2911" s="22">
        <f>IF(A2911="",0,IF(YEAR(A2911)&lt;&gt;Properties!$C$5,0,N(D2911)*IFERROR(INDEX(Lists!$B$1:$B$7,MATCH(C2911,Lists!$A$1:$A$7,0)),0)))</f>
      </c>
      <c r="I2911" s="22">
        <f>IF(A2911="",0,IF(YEAR(A2911)&lt;&gt;Properties!$C$5,0,N(D2911)*IFERROR(INDEX(Lists!$C$1:$C$7,MATCH(C2911,Lists!$A$1:$A$7,0)),0)))</f>
      </c>
      <c r="J2911" s="22">
        <f>IF(A2911="",0,IF(YEAR(A2911)&lt;&gt;Properties!$C$5,0,N(D2911)*IFERROR(INDEX(Lists!$D$1:$D$7,MATCH(C2911,Lists!$A$1:$A$7,0)),0)))</f>
      </c>
    </row>
    <row r="2912" spans="1:10" x14ac:dyDescent="0.25">
      <c r="A2912" s="11"/>
      <c r="B2912" s="19"/>
      <c r="C2912" s="19"/>
      <c r="D2912" s="23"/>
      <c r="E2912" s="19"/>
      <c r="F2912" s="13">
        <f>IF(B2912="","",IFERROR(INDEX(Leases!$B$2:$B$101,MATCH(B2912,Leases!$A$2:$A$101,0)),""))</f>
      </c>
      <c r="G2912" s="16">
        <f>IF(A2912="","",MONTH(A2912))</f>
      </c>
      <c r="H2912" s="22">
        <f>IF(A2912="",0,IF(YEAR(A2912)&lt;&gt;Properties!$C$5,0,N(D2912)*IFERROR(INDEX(Lists!$B$1:$B$7,MATCH(C2912,Lists!$A$1:$A$7,0)),0)))</f>
      </c>
      <c r="I2912" s="22">
        <f>IF(A2912="",0,IF(YEAR(A2912)&lt;&gt;Properties!$C$5,0,N(D2912)*IFERROR(INDEX(Lists!$C$1:$C$7,MATCH(C2912,Lists!$A$1:$A$7,0)),0)))</f>
      </c>
      <c r="J2912" s="22">
        <f>IF(A2912="",0,IF(YEAR(A2912)&lt;&gt;Properties!$C$5,0,N(D2912)*IFERROR(INDEX(Lists!$D$1:$D$7,MATCH(C2912,Lists!$A$1:$A$7,0)),0)))</f>
      </c>
    </row>
    <row r="2913" spans="1:10" x14ac:dyDescent="0.25">
      <c r="A2913" s="11"/>
      <c r="B2913" s="19"/>
      <c r="C2913" s="19"/>
      <c r="D2913" s="23"/>
      <c r="E2913" s="19"/>
      <c r="F2913" s="13">
        <f>IF(B2913="","",IFERROR(INDEX(Leases!$B$2:$B$101,MATCH(B2913,Leases!$A$2:$A$101,0)),""))</f>
      </c>
      <c r="G2913" s="16">
        <f>IF(A2913="","",MONTH(A2913))</f>
      </c>
      <c r="H2913" s="22">
        <f>IF(A2913="",0,IF(YEAR(A2913)&lt;&gt;Properties!$C$5,0,N(D2913)*IFERROR(INDEX(Lists!$B$1:$B$7,MATCH(C2913,Lists!$A$1:$A$7,0)),0)))</f>
      </c>
      <c r="I2913" s="22">
        <f>IF(A2913="",0,IF(YEAR(A2913)&lt;&gt;Properties!$C$5,0,N(D2913)*IFERROR(INDEX(Lists!$C$1:$C$7,MATCH(C2913,Lists!$A$1:$A$7,0)),0)))</f>
      </c>
      <c r="J2913" s="22">
        <f>IF(A2913="",0,IF(YEAR(A2913)&lt;&gt;Properties!$C$5,0,N(D2913)*IFERROR(INDEX(Lists!$D$1:$D$7,MATCH(C2913,Lists!$A$1:$A$7,0)),0)))</f>
      </c>
    </row>
    <row r="2914" spans="1:10" x14ac:dyDescent="0.25">
      <c r="A2914" s="11"/>
      <c r="B2914" s="19"/>
      <c r="C2914" s="19"/>
      <c r="D2914" s="23"/>
      <c r="E2914" s="19"/>
      <c r="F2914" s="13">
        <f>IF(B2914="","",IFERROR(INDEX(Leases!$B$2:$B$101,MATCH(B2914,Leases!$A$2:$A$101,0)),""))</f>
      </c>
      <c r="G2914" s="16">
        <f>IF(A2914="","",MONTH(A2914))</f>
      </c>
      <c r="H2914" s="22">
        <f>IF(A2914="",0,IF(YEAR(A2914)&lt;&gt;Properties!$C$5,0,N(D2914)*IFERROR(INDEX(Lists!$B$1:$B$7,MATCH(C2914,Lists!$A$1:$A$7,0)),0)))</f>
      </c>
      <c r="I2914" s="22">
        <f>IF(A2914="",0,IF(YEAR(A2914)&lt;&gt;Properties!$C$5,0,N(D2914)*IFERROR(INDEX(Lists!$C$1:$C$7,MATCH(C2914,Lists!$A$1:$A$7,0)),0)))</f>
      </c>
      <c r="J2914" s="22">
        <f>IF(A2914="",0,IF(YEAR(A2914)&lt;&gt;Properties!$C$5,0,N(D2914)*IFERROR(INDEX(Lists!$D$1:$D$7,MATCH(C2914,Lists!$A$1:$A$7,0)),0)))</f>
      </c>
    </row>
    <row r="2915" spans="1:10" x14ac:dyDescent="0.25">
      <c r="A2915" s="11"/>
      <c r="B2915" s="19"/>
      <c r="C2915" s="19"/>
      <c r="D2915" s="23"/>
      <c r="E2915" s="19"/>
      <c r="F2915" s="13">
        <f>IF(B2915="","",IFERROR(INDEX(Leases!$B$2:$B$101,MATCH(B2915,Leases!$A$2:$A$101,0)),""))</f>
      </c>
      <c r="G2915" s="16">
        <f>IF(A2915="","",MONTH(A2915))</f>
      </c>
      <c r="H2915" s="22">
        <f>IF(A2915="",0,IF(YEAR(A2915)&lt;&gt;Properties!$C$5,0,N(D2915)*IFERROR(INDEX(Lists!$B$1:$B$7,MATCH(C2915,Lists!$A$1:$A$7,0)),0)))</f>
      </c>
      <c r="I2915" s="22">
        <f>IF(A2915="",0,IF(YEAR(A2915)&lt;&gt;Properties!$C$5,0,N(D2915)*IFERROR(INDEX(Lists!$C$1:$C$7,MATCH(C2915,Lists!$A$1:$A$7,0)),0)))</f>
      </c>
      <c r="J2915" s="22">
        <f>IF(A2915="",0,IF(YEAR(A2915)&lt;&gt;Properties!$C$5,0,N(D2915)*IFERROR(INDEX(Lists!$D$1:$D$7,MATCH(C2915,Lists!$A$1:$A$7,0)),0)))</f>
      </c>
    </row>
    <row r="2916" spans="1:10" x14ac:dyDescent="0.25">
      <c r="A2916" s="11"/>
      <c r="B2916" s="19"/>
      <c r="C2916" s="19"/>
      <c r="D2916" s="23"/>
      <c r="E2916" s="19"/>
      <c r="F2916" s="13">
        <f>IF(B2916="","",IFERROR(INDEX(Leases!$B$2:$B$101,MATCH(B2916,Leases!$A$2:$A$101,0)),""))</f>
      </c>
      <c r="G2916" s="16">
        <f>IF(A2916="","",MONTH(A2916))</f>
      </c>
      <c r="H2916" s="22">
        <f>IF(A2916="",0,IF(YEAR(A2916)&lt;&gt;Properties!$C$5,0,N(D2916)*IFERROR(INDEX(Lists!$B$1:$B$7,MATCH(C2916,Lists!$A$1:$A$7,0)),0)))</f>
      </c>
      <c r="I2916" s="22">
        <f>IF(A2916="",0,IF(YEAR(A2916)&lt;&gt;Properties!$C$5,0,N(D2916)*IFERROR(INDEX(Lists!$C$1:$C$7,MATCH(C2916,Lists!$A$1:$A$7,0)),0)))</f>
      </c>
      <c r="J2916" s="22">
        <f>IF(A2916="",0,IF(YEAR(A2916)&lt;&gt;Properties!$C$5,0,N(D2916)*IFERROR(INDEX(Lists!$D$1:$D$7,MATCH(C2916,Lists!$A$1:$A$7,0)),0)))</f>
      </c>
    </row>
    <row r="2917" spans="1:10" x14ac:dyDescent="0.25">
      <c r="A2917" s="11"/>
      <c r="B2917" s="19"/>
      <c r="C2917" s="19"/>
      <c r="D2917" s="23"/>
      <c r="E2917" s="19"/>
      <c r="F2917" s="13">
        <f>IF(B2917="","",IFERROR(INDEX(Leases!$B$2:$B$101,MATCH(B2917,Leases!$A$2:$A$101,0)),""))</f>
      </c>
      <c r="G2917" s="16">
        <f>IF(A2917="","",MONTH(A2917))</f>
      </c>
      <c r="H2917" s="22">
        <f>IF(A2917="",0,IF(YEAR(A2917)&lt;&gt;Properties!$C$5,0,N(D2917)*IFERROR(INDEX(Lists!$B$1:$B$7,MATCH(C2917,Lists!$A$1:$A$7,0)),0)))</f>
      </c>
      <c r="I2917" s="22">
        <f>IF(A2917="",0,IF(YEAR(A2917)&lt;&gt;Properties!$C$5,0,N(D2917)*IFERROR(INDEX(Lists!$C$1:$C$7,MATCH(C2917,Lists!$A$1:$A$7,0)),0)))</f>
      </c>
      <c r="J2917" s="22">
        <f>IF(A2917="",0,IF(YEAR(A2917)&lt;&gt;Properties!$C$5,0,N(D2917)*IFERROR(INDEX(Lists!$D$1:$D$7,MATCH(C2917,Lists!$A$1:$A$7,0)),0)))</f>
      </c>
    </row>
    <row r="2918" spans="1:10" x14ac:dyDescent="0.25">
      <c r="A2918" s="11"/>
      <c r="B2918" s="19"/>
      <c r="C2918" s="19"/>
      <c r="D2918" s="23"/>
      <c r="E2918" s="19"/>
      <c r="F2918" s="13">
        <f>IF(B2918="","",IFERROR(INDEX(Leases!$B$2:$B$101,MATCH(B2918,Leases!$A$2:$A$101,0)),""))</f>
      </c>
      <c r="G2918" s="16">
        <f>IF(A2918="","",MONTH(A2918))</f>
      </c>
      <c r="H2918" s="22">
        <f>IF(A2918="",0,IF(YEAR(A2918)&lt;&gt;Properties!$C$5,0,N(D2918)*IFERROR(INDEX(Lists!$B$1:$B$7,MATCH(C2918,Lists!$A$1:$A$7,0)),0)))</f>
      </c>
      <c r="I2918" s="22">
        <f>IF(A2918="",0,IF(YEAR(A2918)&lt;&gt;Properties!$C$5,0,N(D2918)*IFERROR(INDEX(Lists!$C$1:$C$7,MATCH(C2918,Lists!$A$1:$A$7,0)),0)))</f>
      </c>
      <c r="J2918" s="22">
        <f>IF(A2918="",0,IF(YEAR(A2918)&lt;&gt;Properties!$C$5,0,N(D2918)*IFERROR(INDEX(Lists!$D$1:$D$7,MATCH(C2918,Lists!$A$1:$A$7,0)),0)))</f>
      </c>
    </row>
    <row r="2919" spans="1:10" x14ac:dyDescent="0.25">
      <c r="A2919" s="11"/>
      <c r="B2919" s="19"/>
      <c r="C2919" s="19"/>
      <c r="D2919" s="23"/>
      <c r="E2919" s="19"/>
      <c r="F2919" s="13">
        <f>IF(B2919="","",IFERROR(INDEX(Leases!$B$2:$B$101,MATCH(B2919,Leases!$A$2:$A$101,0)),""))</f>
      </c>
      <c r="G2919" s="16">
        <f>IF(A2919="","",MONTH(A2919))</f>
      </c>
      <c r="H2919" s="22">
        <f>IF(A2919="",0,IF(YEAR(A2919)&lt;&gt;Properties!$C$5,0,N(D2919)*IFERROR(INDEX(Lists!$B$1:$B$7,MATCH(C2919,Lists!$A$1:$A$7,0)),0)))</f>
      </c>
      <c r="I2919" s="22">
        <f>IF(A2919="",0,IF(YEAR(A2919)&lt;&gt;Properties!$C$5,0,N(D2919)*IFERROR(INDEX(Lists!$C$1:$C$7,MATCH(C2919,Lists!$A$1:$A$7,0)),0)))</f>
      </c>
      <c r="J2919" s="22">
        <f>IF(A2919="",0,IF(YEAR(A2919)&lt;&gt;Properties!$C$5,0,N(D2919)*IFERROR(INDEX(Lists!$D$1:$D$7,MATCH(C2919,Lists!$A$1:$A$7,0)),0)))</f>
      </c>
    </row>
    <row r="2920" spans="1:10" x14ac:dyDescent="0.25">
      <c r="A2920" s="11"/>
      <c r="B2920" s="19"/>
      <c r="C2920" s="19"/>
      <c r="D2920" s="23"/>
      <c r="E2920" s="19"/>
      <c r="F2920" s="13">
        <f>IF(B2920="","",IFERROR(INDEX(Leases!$B$2:$B$101,MATCH(B2920,Leases!$A$2:$A$101,0)),""))</f>
      </c>
      <c r="G2920" s="16">
        <f>IF(A2920="","",MONTH(A2920))</f>
      </c>
      <c r="H2920" s="22">
        <f>IF(A2920="",0,IF(YEAR(A2920)&lt;&gt;Properties!$C$5,0,N(D2920)*IFERROR(INDEX(Lists!$B$1:$B$7,MATCH(C2920,Lists!$A$1:$A$7,0)),0)))</f>
      </c>
      <c r="I2920" s="22">
        <f>IF(A2920="",0,IF(YEAR(A2920)&lt;&gt;Properties!$C$5,0,N(D2920)*IFERROR(INDEX(Lists!$C$1:$C$7,MATCH(C2920,Lists!$A$1:$A$7,0)),0)))</f>
      </c>
      <c r="J2920" s="22">
        <f>IF(A2920="",0,IF(YEAR(A2920)&lt;&gt;Properties!$C$5,0,N(D2920)*IFERROR(INDEX(Lists!$D$1:$D$7,MATCH(C2920,Lists!$A$1:$A$7,0)),0)))</f>
      </c>
    </row>
    <row r="2921" spans="1:10" x14ac:dyDescent="0.25">
      <c r="A2921" s="11"/>
      <c r="B2921" s="19"/>
      <c r="C2921" s="19"/>
      <c r="D2921" s="23"/>
      <c r="E2921" s="19"/>
      <c r="F2921" s="13">
        <f>IF(B2921="","",IFERROR(INDEX(Leases!$B$2:$B$101,MATCH(B2921,Leases!$A$2:$A$101,0)),""))</f>
      </c>
      <c r="G2921" s="16">
        <f>IF(A2921="","",MONTH(A2921))</f>
      </c>
      <c r="H2921" s="22">
        <f>IF(A2921="",0,IF(YEAR(A2921)&lt;&gt;Properties!$C$5,0,N(D2921)*IFERROR(INDEX(Lists!$B$1:$B$7,MATCH(C2921,Lists!$A$1:$A$7,0)),0)))</f>
      </c>
      <c r="I2921" s="22">
        <f>IF(A2921="",0,IF(YEAR(A2921)&lt;&gt;Properties!$C$5,0,N(D2921)*IFERROR(INDEX(Lists!$C$1:$C$7,MATCH(C2921,Lists!$A$1:$A$7,0)),0)))</f>
      </c>
      <c r="J2921" s="22">
        <f>IF(A2921="",0,IF(YEAR(A2921)&lt;&gt;Properties!$C$5,0,N(D2921)*IFERROR(INDEX(Lists!$D$1:$D$7,MATCH(C2921,Lists!$A$1:$A$7,0)),0)))</f>
      </c>
    </row>
    <row r="2922" spans="1:10" x14ac:dyDescent="0.25">
      <c r="A2922" s="11"/>
      <c r="B2922" s="19"/>
      <c r="C2922" s="19"/>
      <c r="D2922" s="23"/>
      <c r="E2922" s="19"/>
      <c r="F2922" s="13">
        <f>IF(B2922="","",IFERROR(INDEX(Leases!$B$2:$B$101,MATCH(B2922,Leases!$A$2:$A$101,0)),""))</f>
      </c>
      <c r="G2922" s="16">
        <f>IF(A2922="","",MONTH(A2922))</f>
      </c>
      <c r="H2922" s="22">
        <f>IF(A2922="",0,IF(YEAR(A2922)&lt;&gt;Properties!$C$5,0,N(D2922)*IFERROR(INDEX(Lists!$B$1:$B$7,MATCH(C2922,Lists!$A$1:$A$7,0)),0)))</f>
      </c>
      <c r="I2922" s="22">
        <f>IF(A2922="",0,IF(YEAR(A2922)&lt;&gt;Properties!$C$5,0,N(D2922)*IFERROR(INDEX(Lists!$C$1:$C$7,MATCH(C2922,Lists!$A$1:$A$7,0)),0)))</f>
      </c>
      <c r="J2922" s="22">
        <f>IF(A2922="",0,IF(YEAR(A2922)&lt;&gt;Properties!$C$5,0,N(D2922)*IFERROR(INDEX(Lists!$D$1:$D$7,MATCH(C2922,Lists!$A$1:$A$7,0)),0)))</f>
      </c>
    </row>
    <row r="2923" spans="1:10" x14ac:dyDescent="0.25">
      <c r="A2923" s="11"/>
      <c r="B2923" s="19"/>
      <c r="C2923" s="19"/>
      <c r="D2923" s="23"/>
      <c r="E2923" s="19"/>
      <c r="F2923" s="13">
        <f>IF(B2923="","",IFERROR(INDEX(Leases!$B$2:$B$101,MATCH(B2923,Leases!$A$2:$A$101,0)),""))</f>
      </c>
      <c r="G2923" s="16">
        <f>IF(A2923="","",MONTH(A2923))</f>
      </c>
      <c r="H2923" s="22">
        <f>IF(A2923="",0,IF(YEAR(A2923)&lt;&gt;Properties!$C$5,0,N(D2923)*IFERROR(INDEX(Lists!$B$1:$B$7,MATCH(C2923,Lists!$A$1:$A$7,0)),0)))</f>
      </c>
      <c r="I2923" s="22">
        <f>IF(A2923="",0,IF(YEAR(A2923)&lt;&gt;Properties!$C$5,0,N(D2923)*IFERROR(INDEX(Lists!$C$1:$C$7,MATCH(C2923,Lists!$A$1:$A$7,0)),0)))</f>
      </c>
      <c r="J2923" s="22">
        <f>IF(A2923="",0,IF(YEAR(A2923)&lt;&gt;Properties!$C$5,0,N(D2923)*IFERROR(INDEX(Lists!$D$1:$D$7,MATCH(C2923,Lists!$A$1:$A$7,0)),0)))</f>
      </c>
    </row>
    <row r="2924" spans="1:10" x14ac:dyDescent="0.25">
      <c r="A2924" s="11"/>
      <c r="B2924" s="19"/>
      <c r="C2924" s="19"/>
      <c r="D2924" s="23"/>
      <c r="E2924" s="19"/>
      <c r="F2924" s="13">
        <f>IF(B2924="","",IFERROR(INDEX(Leases!$B$2:$B$101,MATCH(B2924,Leases!$A$2:$A$101,0)),""))</f>
      </c>
      <c r="G2924" s="16">
        <f>IF(A2924="","",MONTH(A2924))</f>
      </c>
      <c r="H2924" s="22">
        <f>IF(A2924="",0,IF(YEAR(A2924)&lt;&gt;Properties!$C$5,0,N(D2924)*IFERROR(INDEX(Lists!$B$1:$B$7,MATCH(C2924,Lists!$A$1:$A$7,0)),0)))</f>
      </c>
      <c r="I2924" s="22">
        <f>IF(A2924="",0,IF(YEAR(A2924)&lt;&gt;Properties!$C$5,0,N(D2924)*IFERROR(INDEX(Lists!$C$1:$C$7,MATCH(C2924,Lists!$A$1:$A$7,0)),0)))</f>
      </c>
      <c r="J2924" s="22">
        <f>IF(A2924="",0,IF(YEAR(A2924)&lt;&gt;Properties!$C$5,0,N(D2924)*IFERROR(INDEX(Lists!$D$1:$D$7,MATCH(C2924,Lists!$A$1:$A$7,0)),0)))</f>
      </c>
    </row>
    <row r="2925" spans="1:10" x14ac:dyDescent="0.25">
      <c r="A2925" s="11"/>
      <c r="B2925" s="19"/>
      <c r="C2925" s="19"/>
      <c r="D2925" s="23"/>
      <c r="E2925" s="19"/>
      <c r="F2925" s="13">
        <f>IF(B2925="","",IFERROR(INDEX(Leases!$B$2:$B$101,MATCH(B2925,Leases!$A$2:$A$101,0)),""))</f>
      </c>
      <c r="G2925" s="16">
        <f>IF(A2925="","",MONTH(A2925))</f>
      </c>
      <c r="H2925" s="22">
        <f>IF(A2925="",0,IF(YEAR(A2925)&lt;&gt;Properties!$C$5,0,N(D2925)*IFERROR(INDEX(Lists!$B$1:$B$7,MATCH(C2925,Lists!$A$1:$A$7,0)),0)))</f>
      </c>
      <c r="I2925" s="22">
        <f>IF(A2925="",0,IF(YEAR(A2925)&lt;&gt;Properties!$C$5,0,N(D2925)*IFERROR(INDEX(Lists!$C$1:$C$7,MATCH(C2925,Lists!$A$1:$A$7,0)),0)))</f>
      </c>
      <c r="J2925" s="22">
        <f>IF(A2925="",0,IF(YEAR(A2925)&lt;&gt;Properties!$C$5,0,N(D2925)*IFERROR(INDEX(Lists!$D$1:$D$7,MATCH(C2925,Lists!$A$1:$A$7,0)),0)))</f>
      </c>
    </row>
    <row r="2926" spans="1:10" x14ac:dyDescent="0.25">
      <c r="A2926" s="11"/>
      <c r="B2926" s="19"/>
      <c r="C2926" s="19"/>
      <c r="D2926" s="23"/>
      <c r="E2926" s="19"/>
      <c r="F2926" s="13">
        <f>IF(B2926="","",IFERROR(INDEX(Leases!$B$2:$B$101,MATCH(B2926,Leases!$A$2:$A$101,0)),""))</f>
      </c>
      <c r="G2926" s="16">
        <f>IF(A2926="","",MONTH(A2926))</f>
      </c>
      <c r="H2926" s="22">
        <f>IF(A2926="",0,IF(YEAR(A2926)&lt;&gt;Properties!$C$5,0,N(D2926)*IFERROR(INDEX(Lists!$B$1:$B$7,MATCH(C2926,Lists!$A$1:$A$7,0)),0)))</f>
      </c>
      <c r="I2926" s="22">
        <f>IF(A2926="",0,IF(YEAR(A2926)&lt;&gt;Properties!$C$5,0,N(D2926)*IFERROR(INDEX(Lists!$C$1:$C$7,MATCH(C2926,Lists!$A$1:$A$7,0)),0)))</f>
      </c>
      <c r="J2926" s="22">
        <f>IF(A2926="",0,IF(YEAR(A2926)&lt;&gt;Properties!$C$5,0,N(D2926)*IFERROR(INDEX(Lists!$D$1:$D$7,MATCH(C2926,Lists!$A$1:$A$7,0)),0)))</f>
      </c>
    </row>
    <row r="2927" spans="1:10" x14ac:dyDescent="0.25">
      <c r="A2927" s="11"/>
      <c r="B2927" s="19"/>
      <c r="C2927" s="19"/>
      <c r="D2927" s="23"/>
      <c r="E2927" s="19"/>
      <c r="F2927" s="13">
        <f>IF(B2927="","",IFERROR(INDEX(Leases!$B$2:$B$101,MATCH(B2927,Leases!$A$2:$A$101,0)),""))</f>
      </c>
      <c r="G2927" s="16">
        <f>IF(A2927="","",MONTH(A2927))</f>
      </c>
      <c r="H2927" s="22">
        <f>IF(A2927="",0,IF(YEAR(A2927)&lt;&gt;Properties!$C$5,0,N(D2927)*IFERROR(INDEX(Lists!$B$1:$B$7,MATCH(C2927,Lists!$A$1:$A$7,0)),0)))</f>
      </c>
      <c r="I2927" s="22">
        <f>IF(A2927="",0,IF(YEAR(A2927)&lt;&gt;Properties!$C$5,0,N(D2927)*IFERROR(INDEX(Lists!$C$1:$C$7,MATCH(C2927,Lists!$A$1:$A$7,0)),0)))</f>
      </c>
      <c r="J2927" s="22">
        <f>IF(A2927="",0,IF(YEAR(A2927)&lt;&gt;Properties!$C$5,0,N(D2927)*IFERROR(INDEX(Lists!$D$1:$D$7,MATCH(C2927,Lists!$A$1:$A$7,0)),0)))</f>
      </c>
    </row>
    <row r="2928" spans="1:10" x14ac:dyDescent="0.25">
      <c r="A2928" s="11"/>
      <c r="B2928" s="19"/>
      <c r="C2928" s="19"/>
      <c r="D2928" s="23"/>
      <c r="E2928" s="19"/>
      <c r="F2928" s="13">
        <f>IF(B2928="","",IFERROR(INDEX(Leases!$B$2:$B$101,MATCH(B2928,Leases!$A$2:$A$101,0)),""))</f>
      </c>
      <c r="G2928" s="16">
        <f>IF(A2928="","",MONTH(A2928))</f>
      </c>
      <c r="H2928" s="22">
        <f>IF(A2928="",0,IF(YEAR(A2928)&lt;&gt;Properties!$C$5,0,N(D2928)*IFERROR(INDEX(Lists!$B$1:$B$7,MATCH(C2928,Lists!$A$1:$A$7,0)),0)))</f>
      </c>
      <c r="I2928" s="22">
        <f>IF(A2928="",0,IF(YEAR(A2928)&lt;&gt;Properties!$C$5,0,N(D2928)*IFERROR(INDEX(Lists!$C$1:$C$7,MATCH(C2928,Lists!$A$1:$A$7,0)),0)))</f>
      </c>
      <c r="J2928" s="22">
        <f>IF(A2928="",0,IF(YEAR(A2928)&lt;&gt;Properties!$C$5,0,N(D2928)*IFERROR(INDEX(Lists!$D$1:$D$7,MATCH(C2928,Lists!$A$1:$A$7,0)),0)))</f>
      </c>
    </row>
    <row r="2929" spans="1:10" x14ac:dyDescent="0.25">
      <c r="A2929" s="11"/>
      <c r="B2929" s="19"/>
      <c r="C2929" s="19"/>
      <c r="D2929" s="23"/>
      <c r="E2929" s="19"/>
      <c r="F2929" s="13">
        <f>IF(B2929="","",IFERROR(INDEX(Leases!$B$2:$B$101,MATCH(B2929,Leases!$A$2:$A$101,0)),""))</f>
      </c>
      <c r="G2929" s="16">
        <f>IF(A2929="","",MONTH(A2929))</f>
      </c>
      <c r="H2929" s="22">
        <f>IF(A2929="",0,IF(YEAR(A2929)&lt;&gt;Properties!$C$5,0,N(D2929)*IFERROR(INDEX(Lists!$B$1:$B$7,MATCH(C2929,Lists!$A$1:$A$7,0)),0)))</f>
      </c>
      <c r="I2929" s="22">
        <f>IF(A2929="",0,IF(YEAR(A2929)&lt;&gt;Properties!$C$5,0,N(D2929)*IFERROR(INDEX(Lists!$C$1:$C$7,MATCH(C2929,Lists!$A$1:$A$7,0)),0)))</f>
      </c>
      <c r="J2929" s="22">
        <f>IF(A2929="",0,IF(YEAR(A2929)&lt;&gt;Properties!$C$5,0,N(D2929)*IFERROR(INDEX(Lists!$D$1:$D$7,MATCH(C2929,Lists!$A$1:$A$7,0)),0)))</f>
      </c>
    </row>
    <row r="2930" spans="1:10" x14ac:dyDescent="0.25">
      <c r="A2930" s="11"/>
      <c r="B2930" s="19"/>
      <c r="C2930" s="19"/>
      <c r="D2930" s="23"/>
      <c r="E2930" s="19"/>
      <c r="F2930" s="13">
        <f>IF(B2930="","",IFERROR(INDEX(Leases!$B$2:$B$101,MATCH(B2930,Leases!$A$2:$A$101,0)),""))</f>
      </c>
      <c r="G2930" s="16">
        <f>IF(A2930="","",MONTH(A2930))</f>
      </c>
      <c r="H2930" s="22">
        <f>IF(A2930="",0,IF(YEAR(A2930)&lt;&gt;Properties!$C$5,0,N(D2930)*IFERROR(INDEX(Lists!$B$1:$B$7,MATCH(C2930,Lists!$A$1:$A$7,0)),0)))</f>
      </c>
      <c r="I2930" s="22">
        <f>IF(A2930="",0,IF(YEAR(A2930)&lt;&gt;Properties!$C$5,0,N(D2930)*IFERROR(INDEX(Lists!$C$1:$C$7,MATCH(C2930,Lists!$A$1:$A$7,0)),0)))</f>
      </c>
      <c r="J2930" s="22">
        <f>IF(A2930="",0,IF(YEAR(A2930)&lt;&gt;Properties!$C$5,0,N(D2930)*IFERROR(INDEX(Lists!$D$1:$D$7,MATCH(C2930,Lists!$A$1:$A$7,0)),0)))</f>
      </c>
    </row>
    <row r="2931" spans="1:10" x14ac:dyDescent="0.25">
      <c r="A2931" s="11"/>
      <c r="B2931" s="19"/>
      <c r="C2931" s="19"/>
      <c r="D2931" s="23"/>
      <c r="E2931" s="19"/>
      <c r="F2931" s="13">
        <f>IF(B2931="","",IFERROR(INDEX(Leases!$B$2:$B$101,MATCH(B2931,Leases!$A$2:$A$101,0)),""))</f>
      </c>
      <c r="G2931" s="16">
        <f>IF(A2931="","",MONTH(A2931))</f>
      </c>
      <c r="H2931" s="22">
        <f>IF(A2931="",0,IF(YEAR(A2931)&lt;&gt;Properties!$C$5,0,N(D2931)*IFERROR(INDEX(Lists!$B$1:$B$7,MATCH(C2931,Lists!$A$1:$A$7,0)),0)))</f>
      </c>
      <c r="I2931" s="22">
        <f>IF(A2931="",0,IF(YEAR(A2931)&lt;&gt;Properties!$C$5,0,N(D2931)*IFERROR(INDEX(Lists!$C$1:$C$7,MATCH(C2931,Lists!$A$1:$A$7,0)),0)))</f>
      </c>
      <c r="J2931" s="22">
        <f>IF(A2931="",0,IF(YEAR(A2931)&lt;&gt;Properties!$C$5,0,N(D2931)*IFERROR(INDEX(Lists!$D$1:$D$7,MATCH(C2931,Lists!$A$1:$A$7,0)),0)))</f>
      </c>
    </row>
    <row r="2932" spans="1:10" x14ac:dyDescent="0.25">
      <c r="A2932" s="11"/>
      <c r="B2932" s="19"/>
      <c r="C2932" s="19"/>
      <c r="D2932" s="23"/>
      <c r="E2932" s="19"/>
      <c r="F2932" s="13">
        <f>IF(B2932="","",IFERROR(INDEX(Leases!$B$2:$B$101,MATCH(B2932,Leases!$A$2:$A$101,0)),""))</f>
      </c>
      <c r="G2932" s="16">
        <f>IF(A2932="","",MONTH(A2932))</f>
      </c>
      <c r="H2932" s="22">
        <f>IF(A2932="",0,IF(YEAR(A2932)&lt;&gt;Properties!$C$5,0,N(D2932)*IFERROR(INDEX(Lists!$B$1:$B$7,MATCH(C2932,Lists!$A$1:$A$7,0)),0)))</f>
      </c>
      <c r="I2932" s="22">
        <f>IF(A2932="",0,IF(YEAR(A2932)&lt;&gt;Properties!$C$5,0,N(D2932)*IFERROR(INDEX(Lists!$C$1:$C$7,MATCH(C2932,Lists!$A$1:$A$7,0)),0)))</f>
      </c>
      <c r="J2932" s="22">
        <f>IF(A2932="",0,IF(YEAR(A2932)&lt;&gt;Properties!$C$5,0,N(D2932)*IFERROR(INDEX(Lists!$D$1:$D$7,MATCH(C2932,Lists!$A$1:$A$7,0)),0)))</f>
      </c>
    </row>
    <row r="2933" spans="1:10" x14ac:dyDescent="0.25">
      <c r="A2933" s="11"/>
      <c r="B2933" s="19"/>
      <c r="C2933" s="19"/>
      <c r="D2933" s="23"/>
      <c r="E2933" s="19"/>
      <c r="F2933" s="13">
        <f>IF(B2933="","",IFERROR(INDEX(Leases!$B$2:$B$101,MATCH(B2933,Leases!$A$2:$A$101,0)),""))</f>
      </c>
      <c r="G2933" s="16">
        <f>IF(A2933="","",MONTH(A2933))</f>
      </c>
      <c r="H2933" s="22">
        <f>IF(A2933="",0,IF(YEAR(A2933)&lt;&gt;Properties!$C$5,0,N(D2933)*IFERROR(INDEX(Lists!$B$1:$B$7,MATCH(C2933,Lists!$A$1:$A$7,0)),0)))</f>
      </c>
      <c r="I2933" s="22">
        <f>IF(A2933="",0,IF(YEAR(A2933)&lt;&gt;Properties!$C$5,0,N(D2933)*IFERROR(INDEX(Lists!$C$1:$C$7,MATCH(C2933,Lists!$A$1:$A$7,0)),0)))</f>
      </c>
      <c r="J2933" s="22">
        <f>IF(A2933="",0,IF(YEAR(A2933)&lt;&gt;Properties!$C$5,0,N(D2933)*IFERROR(INDEX(Lists!$D$1:$D$7,MATCH(C2933,Lists!$A$1:$A$7,0)),0)))</f>
      </c>
    </row>
    <row r="2934" spans="1:10" x14ac:dyDescent="0.25">
      <c r="A2934" s="11"/>
      <c r="B2934" s="19"/>
      <c r="C2934" s="19"/>
      <c r="D2934" s="23"/>
      <c r="E2934" s="19"/>
      <c r="F2934" s="13">
        <f>IF(B2934="","",IFERROR(INDEX(Leases!$B$2:$B$101,MATCH(B2934,Leases!$A$2:$A$101,0)),""))</f>
      </c>
      <c r="G2934" s="16">
        <f>IF(A2934="","",MONTH(A2934))</f>
      </c>
      <c r="H2934" s="22">
        <f>IF(A2934="",0,IF(YEAR(A2934)&lt;&gt;Properties!$C$5,0,N(D2934)*IFERROR(INDEX(Lists!$B$1:$B$7,MATCH(C2934,Lists!$A$1:$A$7,0)),0)))</f>
      </c>
      <c r="I2934" s="22">
        <f>IF(A2934="",0,IF(YEAR(A2934)&lt;&gt;Properties!$C$5,0,N(D2934)*IFERROR(INDEX(Lists!$C$1:$C$7,MATCH(C2934,Lists!$A$1:$A$7,0)),0)))</f>
      </c>
      <c r="J2934" s="22">
        <f>IF(A2934="",0,IF(YEAR(A2934)&lt;&gt;Properties!$C$5,0,N(D2934)*IFERROR(INDEX(Lists!$D$1:$D$7,MATCH(C2934,Lists!$A$1:$A$7,0)),0)))</f>
      </c>
    </row>
    <row r="2935" spans="1:10" x14ac:dyDescent="0.25">
      <c r="A2935" s="11"/>
      <c r="B2935" s="19"/>
      <c r="C2935" s="19"/>
      <c r="D2935" s="23"/>
      <c r="E2935" s="19"/>
      <c r="F2935" s="13">
        <f>IF(B2935="","",IFERROR(INDEX(Leases!$B$2:$B$101,MATCH(B2935,Leases!$A$2:$A$101,0)),""))</f>
      </c>
      <c r="G2935" s="16">
        <f>IF(A2935="","",MONTH(A2935))</f>
      </c>
      <c r="H2935" s="22">
        <f>IF(A2935="",0,IF(YEAR(A2935)&lt;&gt;Properties!$C$5,0,N(D2935)*IFERROR(INDEX(Lists!$B$1:$B$7,MATCH(C2935,Lists!$A$1:$A$7,0)),0)))</f>
      </c>
      <c r="I2935" s="22">
        <f>IF(A2935="",0,IF(YEAR(A2935)&lt;&gt;Properties!$C$5,0,N(D2935)*IFERROR(INDEX(Lists!$C$1:$C$7,MATCH(C2935,Lists!$A$1:$A$7,0)),0)))</f>
      </c>
      <c r="J2935" s="22">
        <f>IF(A2935="",0,IF(YEAR(A2935)&lt;&gt;Properties!$C$5,0,N(D2935)*IFERROR(INDEX(Lists!$D$1:$D$7,MATCH(C2935,Lists!$A$1:$A$7,0)),0)))</f>
      </c>
    </row>
    <row r="2936" spans="1:10" x14ac:dyDescent="0.25">
      <c r="A2936" s="11"/>
      <c r="B2936" s="19"/>
      <c r="C2936" s="19"/>
      <c r="D2936" s="23"/>
      <c r="E2936" s="19"/>
      <c r="F2936" s="13">
        <f>IF(B2936="","",IFERROR(INDEX(Leases!$B$2:$B$101,MATCH(B2936,Leases!$A$2:$A$101,0)),""))</f>
      </c>
      <c r="G2936" s="16">
        <f>IF(A2936="","",MONTH(A2936))</f>
      </c>
      <c r="H2936" s="22">
        <f>IF(A2936="",0,IF(YEAR(A2936)&lt;&gt;Properties!$C$5,0,N(D2936)*IFERROR(INDEX(Lists!$B$1:$B$7,MATCH(C2936,Lists!$A$1:$A$7,0)),0)))</f>
      </c>
      <c r="I2936" s="22">
        <f>IF(A2936="",0,IF(YEAR(A2936)&lt;&gt;Properties!$C$5,0,N(D2936)*IFERROR(INDEX(Lists!$C$1:$C$7,MATCH(C2936,Lists!$A$1:$A$7,0)),0)))</f>
      </c>
      <c r="J2936" s="22">
        <f>IF(A2936="",0,IF(YEAR(A2936)&lt;&gt;Properties!$C$5,0,N(D2936)*IFERROR(INDEX(Lists!$D$1:$D$7,MATCH(C2936,Lists!$A$1:$A$7,0)),0)))</f>
      </c>
    </row>
    <row r="2937" spans="1:10" x14ac:dyDescent="0.25">
      <c r="A2937" s="11"/>
      <c r="B2937" s="19"/>
      <c r="C2937" s="19"/>
      <c r="D2937" s="23"/>
      <c r="E2937" s="19"/>
      <c r="F2937" s="13">
        <f>IF(B2937="","",IFERROR(INDEX(Leases!$B$2:$B$101,MATCH(B2937,Leases!$A$2:$A$101,0)),""))</f>
      </c>
      <c r="G2937" s="16">
        <f>IF(A2937="","",MONTH(A2937))</f>
      </c>
      <c r="H2937" s="22">
        <f>IF(A2937="",0,IF(YEAR(A2937)&lt;&gt;Properties!$C$5,0,N(D2937)*IFERROR(INDEX(Lists!$B$1:$B$7,MATCH(C2937,Lists!$A$1:$A$7,0)),0)))</f>
      </c>
      <c r="I2937" s="22">
        <f>IF(A2937="",0,IF(YEAR(A2937)&lt;&gt;Properties!$C$5,0,N(D2937)*IFERROR(INDEX(Lists!$C$1:$C$7,MATCH(C2937,Lists!$A$1:$A$7,0)),0)))</f>
      </c>
      <c r="J2937" s="22">
        <f>IF(A2937="",0,IF(YEAR(A2937)&lt;&gt;Properties!$C$5,0,N(D2937)*IFERROR(INDEX(Lists!$D$1:$D$7,MATCH(C2937,Lists!$A$1:$A$7,0)),0)))</f>
      </c>
    </row>
    <row r="2938" spans="1:10" x14ac:dyDescent="0.25">
      <c r="A2938" s="11"/>
      <c r="B2938" s="19"/>
      <c r="C2938" s="19"/>
      <c r="D2938" s="23"/>
      <c r="E2938" s="19"/>
      <c r="F2938" s="13">
        <f>IF(B2938="","",IFERROR(INDEX(Leases!$B$2:$B$101,MATCH(B2938,Leases!$A$2:$A$101,0)),""))</f>
      </c>
      <c r="G2938" s="16">
        <f>IF(A2938="","",MONTH(A2938))</f>
      </c>
      <c r="H2938" s="22">
        <f>IF(A2938="",0,IF(YEAR(A2938)&lt;&gt;Properties!$C$5,0,N(D2938)*IFERROR(INDEX(Lists!$B$1:$B$7,MATCH(C2938,Lists!$A$1:$A$7,0)),0)))</f>
      </c>
      <c r="I2938" s="22">
        <f>IF(A2938="",0,IF(YEAR(A2938)&lt;&gt;Properties!$C$5,0,N(D2938)*IFERROR(INDEX(Lists!$C$1:$C$7,MATCH(C2938,Lists!$A$1:$A$7,0)),0)))</f>
      </c>
      <c r="J2938" s="22">
        <f>IF(A2938="",0,IF(YEAR(A2938)&lt;&gt;Properties!$C$5,0,N(D2938)*IFERROR(INDEX(Lists!$D$1:$D$7,MATCH(C2938,Lists!$A$1:$A$7,0)),0)))</f>
      </c>
    </row>
    <row r="2939" spans="1:10" x14ac:dyDescent="0.25">
      <c r="A2939" s="11"/>
      <c r="B2939" s="19"/>
      <c r="C2939" s="19"/>
      <c r="D2939" s="23"/>
      <c r="E2939" s="19"/>
      <c r="F2939" s="13">
        <f>IF(B2939="","",IFERROR(INDEX(Leases!$B$2:$B$101,MATCH(B2939,Leases!$A$2:$A$101,0)),""))</f>
      </c>
      <c r="G2939" s="16">
        <f>IF(A2939="","",MONTH(A2939))</f>
      </c>
      <c r="H2939" s="22">
        <f>IF(A2939="",0,IF(YEAR(A2939)&lt;&gt;Properties!$C$5,0,N(D2939)*IFERROR(INDEX(Lists!$B$1:$B$7,MATCH(C2939,Lists!$A$1:$A$7,0)),0)))</f>
      </c>
      <c r="I2939" s="22">
        <f>IF(A2939="",0,IF(YEAR(A2939)&lt;&gt;Properties!$C$5,0,N(D2939)*IFERROR(INDEX(Lists!$C$1:$C$7,MATCH(C2939,Lists!$A$1:$A$7,0)),0)))</f>
      </c>
      <c r="J2939" s="22">
        <f>IF(A2939="",0,IF(YEAR(A2939)&lt;&gt;Properties!$C$5,0,N(D2939)*IFERROR(INDEX(Lists!$D$1:$D$7,MATCH(C2939,Lists!$A$1:$A$7,0)),0)))</f>
      </c>
    </row>
    <row r="2940" spans="1:10" x14ac:dyDescent="0.25">
      <c r="A2940" s="11"/>
      <c r="B2940" s="19"/>
      <c r="C2940" s="19"/>
      <c r="D2940" s="23"/>
      <c r="E2940" s="19"/>
      <c r="F2940" s="13">
        <f>IF(B2940="","",IFERROR(INDEX(Leases!$B$2:$B$101,MATCH(B2940,Leases!$A$2:$A$101,0)),""))</f>
      </c>
      <c r="G2940" s="16">
        <f>IF(A2940="","",MONTH(A2940))</f>
      </c>
      <c r="H2940" s="22">
        <f>IF(A2940="",0,IF(YEAR(A2940)&lt;&gt;Properties!$C$5,0,N(D2940)*IFERROR(INDEX(Lists!$B$1:$B$7,MATCH(C2940,Lists!$A$1:$A$7,0)),0)))</f>
      </c>
      <c r="I2940" s="22">
        <f>IF(A2940="",0,IF(YEAR(A2940)&lt;&gt;Properties!$C$5,0,N(D2940)*IFERROR(INDEX(Lists!$C$1:$C$7,MATCH(C2940,Lists!$A$1:$A$7,0)),0)))</f>
      </c>
      <c r="J2940" s="22">
        <f>IF(A2940="",0,IF(YEAR(A2940)&lt;&gt;Properties!$C$5,0,N(D2940)*IFERROR(INDEX(Lists!$D$1:$D$7,MATCH(C2940,Lists!$A$1:$A$7,0)),0)))</f>
      </c>
    </row>
    <row r="2941" spans="1:10" x14ac:dyDescent="0.25">
      <c r="A2941" s="11"/>
      <c r="B2941" s="19"/>
      <c r="C2941" s="19"/>
      <c r="D2941" s="23"/>
      <c r="E2941" s="19"/>
      <c r="F2941" s="13">
        <f>IF(B2941="","",IFERROR(INDEX(Leases!$B$2:$B$101,MATCH(B2941,Leases!$A$2:$A$101,0)),""))</f>
      </c>
      <c r="G2941" s="16">
        <f>IF(A2941="","",MONTH(A2941))</f>
      </c>
      <c r="H2941" s="22">
        <f>IF(A2941="",0,IF(YEAR(A2941)&lt;&gt;Properties!$C$5,0,N(D2941)*IFERROR(INDEX(Lists!$B$1:$B$7,MATCH(C2941,Lists!$A$1:$A$7,0)),0)))</f>
      </c>
      <c r="I2941" s="22">
        <f>IF(A2941="",0,IF(YEAR(A2941)&lt;&gt;Properties!$C$5,0,N(D2941)*IFERROR(INDEX(Lists!$C$1:$C$7,MATCH(C2941,Lists!$A$1:$A$7,0)),0)))</f>
      </c>
      <c r="J2941" s="22">
        <f>IF(A2941="",0,IF(YEAR(A2941)&lt;&gt;Properties!$C$5,0,N(D2941)*IFERROR(INDEX(Lists!$D$1:$D$7,MATCH(C2941,Lists!$A$1:$A$7,0)),0)))</f>
      </c>
    </row>
    <row r="2942" spans="1:10" x14ac:dyDescent="0.25">
      <c r="A2942" s="11"/>
      <c r="B2942" s="19"/>
      <c r="C2942" s="19"/>
      <c r="D2942" s="23"/>
      <c r="E2942" s="19"/>
      <c r="F2942" s="13">
        <f>IF(B2942="","",IFERROR(INDEX(Leases!$B$2:$B$101,MATCH(B2942,Leases!$A$2:$A$101,0)),""))</f>
      </c>
      <c r="G2942" s="16">
        <f>IF(A2942="","",MONTH(A2942))</f>
      </c>
      <c r="H2942" s="22">
        <f>IF(A2942="",0,IF(YEAR(A2942)&lt;&gt;Properties!$C$5,0,N(D2942)*IFERROR(INDEX(Lists!$B$1:$B$7,MATCH(C2942,Lists!$A$1:$A$7,0)),0)))</f>
      </c>
      <c r="I2942" s="22">
        <f>IF(A2942="",0,IF(YEAR(A2942)&lt;&gt;Properties!$C$5,0,N(D2942)*IFERROR(INDEX(Lists!$C$1:$C$7,MATCH(C2942,Lists!$A$1:$A$7,0)),0)))</f>
      </c>
      <c r="J2942" s="22">
        <f>IF(A2942="",0,IF(YEAR(A2942)&lt;&gt;Properties!$C$5,0,N(D2942)*IFERROR(INDEX(Lists!$D$1:$D$7,MATCH(C2942,Lists!$A$1:$A$7,0)),0)))</f>
      </c>
    </row>
    <row r="2943" spans="1:10" x14ac:dyDescent="0.25">
      <c r="A2943" s="11"/>
      <c r="B2943" s="19"/>
      <c r="C2943" s="19"/>
      <c r="D2943" s="23"/>
      <c r="E2943" s="19"/>
      <c r="F2943" s="13">
        <f>IF(B2943="","",IFERROR(INDEX(Leases!$B$2:$B$101,MATCH(B2943,Leases!$A$2:$A$101,0)),""))</f>
      </c>
      <c r="G2943" s="16">
        <f>IF(A2943="","",MONTH(A2943))</f>
      </c>
      <c r="H2943" s="22">
        <f>IF(A2943="",0,IF(YEAR(A2943)&lt;&gt;Properties!$C$5,0,N(D2943)*IFERROR(INDEX(Lists!$B$1:$B$7,MATCH(C2943,Lists!$A$1:$A$7,0)),0)))</f>
      </c>
      <c r="I2943" s="22">
        <f>IF(A2943="",0,IF(YEAR(A2943)&lt;&gt;Properties!$C$5,0,N(D2943)*IFERROR(INDEX(Lists!$C$1:$C$7,MATCH(C2943,Lists!$A$1:$A$7,0)),0)))</f>
      </c>
      <c r="J2943" s="22">
        <f>IF(A2943="",0,IF(YEAR(A2943)&lt;&gt;Properties!$C$5,0,N(D2943)*IFERROR(INDEX(Lists!$D$1:$D$7,MATCH(C2943,Lists!$A$1:$A$7,0)),0)))</f>
      </c>
    </row>
    <row r="2944" spans="1:10" x14ac:dyDescent="0.25">
      <c r="A2944" s="11"/>
      <c r="B2944" s="19"/>
      <c r="C2944" s="19"/>
      <c r="D2944" s="23"/>
      <c r="E2944" s="19"/>
      <c r="F2944" s="13">
        <f>IF(B2944="","",IFERROR(INDEX(Leases!$B$2:$B$101,MATCH(B2944,Leases!$A$2:$A$101,0)),""))</f>
      </c>
      <c r="G2944" s="16">
        <f>IF(A2944="","",MONTH(A2944))</f>
      </c>
      <c r="H2944" s="22">
        <f>IF(A2944="",0,IF(YEAR(A2944)&lt;&gt;Properties!$C$5,0,N(D2944)*IFERROR(INDEX(Lists!$B$1:$B$7,MATCH(C2944,Lists!$A$1:$A$7,0)),0)))</f>
      </c>
      <c r="I2944" s="22">
        <f>IF(A2944="",0,IF(YEAR(A2944)&lt;&gt;Properties!$C$5,0,N(D2944)*IFERROR(INDEX(Lists!$C$1:$C$7,MATCH(C2944,Lists!$A$1:$A$7,0)),0)))</f>
      </c>
      <c r="J2944" s="22">
        <f>IF(A2944="",0,IF(YEAR(A2944)&lt;&gt;Properties!$C$5,0,N(D2944)*IFERROR(INDEX(Lists!$D$1:$D$7,MATCH(C2944,Lists!$A$1:$A$7,0)),0)))</f>
      </c>
    </row>
    <row r="2945" spans="1:10" x14ac:dyDescent="0.25">
      <c r="A2945" s="11"/>
      <c r="B2945" s="19"/>
      <c r="C2945" s="19"/>
      <c r="D2945" s="23"/>
      <c r="E2945" s="19"/>
      <c r="F2945" s="13">
        <f>IF(B2945="","",IFERROR(INDEX(Leases!$B$2:$B$101,MATCH(B2945,Leases!$A$2:$A$101,0)),""))</f>
      </c>
      <c r="G2945" s="16">
        <f>IF(A2945="","",MONTH(A2945))</f>
      </c>
      <c r="H2945" s="22">
        <f>IF(A2945="",0,IF(YEAR(A2945)&lt;&gt;Properties!$C$5,0,N(D2945)*IFERROR(INDEX(Lists!$B$1:$B$7,MATCH(C2945,Lists!$A$1:$A$7,0)),0)))</f>
      </c>
      <c r="I2945" s="22">
        <f>IF(A2945="",0,IF(YEAR(A2945)&lt;&gt;Properties!$C$5,0,N(D2945)*IFERROR(INDEX(Lists!$C$1:$C$7,MATCH(C2945,Lists!$A$1:$A$7,0)),0)))</f>
      </c>
      <c r="J2945" s="22">
        <f>IF(A2945="",0,IF(YEAR(A2945)&lt;&gt;Properties!$C$5,0,N(D2945)*IFERROR(INDEX(Lists!$D$1:$D$7,MATCH(C2945,Lists!$A$1:$A$7,0)),0)))</f>
      </c>
    </row>
    <row r="2946" spans="1:10" x14ac:dyDescent="0.25">
      <c r="A2946" s="11"/>
      <c r="B2946" s="19"/>
      <c r="C2946" s="19"/>
      <c r="D2946" s="23"/>
      <c r="E2946" s="19"/>
      <c r="F2946" s="13">
        <f>IF(B2946="","",IFERROR(INDEX(Leases!$B$2:$B$101,MATCH(B2946,Leases!$A$2:$A$101,0)),""))</f>
      </c>
      <c r="G2946" s="16">
        <f>IF(A2946="","",MONTH(A2946))</f>
      </c>
      <c r="H2946" s="22">
        <f>IF(A2946="",0,IF(YEAR(A2946)&lt;&gt;Properties!$C$5,0,N(D2946)*IFERROR(INDEX(Lists!$B$1:$B$7,MATCH(C2946,Lists!$A$1:$A$7,0)),0)))</f>
      </c>
      <c r="I2946" s="22">
        <f>IF(A2946="",0,IF(YEAR(A2946)&lt;&gt;Properties!$C$5,0,N(D2946)*IFERROR(INDEX(Lists!$C$1:$C$7,MATCH(C2946,Lists!$A$1:$A$7,0)),0)))</f>
      </c>
      <c r="J2946" s="22">
        <f>IF(A2946="",0,IF(YEAR(A2946)&lt;&gt;Properties!$C$5,0,N(D2946)*IFERROR(INDEX(Lists!$D$1:$D$7,MATCH(C2946,Lists!$A$1:$A$7,0)),0)))</f>
      </c>
    </row>
    <row r="2947" spans="1:10" x14ac:dyDescent="0.25">
      <c r="A2947" s="11"/>
      <c r="B2947" s="19"/>
      <c r="C2947" s="19"/>
      <c r="D2947" s="23"/>
      <c r="E2947" s="19"/>
      <c r="F2947" s="13">
        <f>IF(B2947="","",IFERROR(INDEX(Leases!$B$2:$B$101,MATCH(B2947,Leases!$A$2:$A$101,0)),""))</f>
      </c>
      <c r="G2947" s="16">
        <f>IF(A2947="","",MONTH(A2947))</f>
      </c>
      <c r="H2947" s="22">
        <f>IF(A2947="",0,IF(YEAR(A2947)&lt;&gt;Properties!$C$5,0,N(D2947)*IFERROR(INDEX(Lists!$B$1:$B$7,MATCH(C2947,Lists!$A$1:$A$7,0)),0)))</f>
      </c>
      <c r="I2947" s="22">
        <f>IF(A2947="",0,IF(YEAR(A2947)&lt;&gt;Properties!$C$5,0,N(D2947)*IFERROR(INDEX(Lists!$C$1:$C$7,MATCH(C2947,Lists!$A$1:$A$7,0)),0)))</f>
      </c>
      <c r="J2947" s="22">
        <f>IF(A2947="",0,IF(YEAR(A2947)&lt;&gt;Properties!$C$5,0,N(D2947)*IFERROR(INDEX(Lists!$D$1:$D$7,MATCH(C2947,Lists!$A$1:$A$7,0)),0)))</f>
      </c>
    </row>
    <row r="2948" spans="1:10" x14ac:dyDescent="0.25">
      <c r="A2948" s="11"/>
      <c r="B2948" s="19"/>
      <c r="C2948" s="19"/>
      <c r="D2948" s="23"/>
      <c r="E2948" s="19"/>
      <c r="F2948" s="13">
        <f>IF(B2948="","",IFERROR(INDEX(Leases!$B$2:$B$101,MATCH(B2948,Leases!$A$2:$A$101,0)),""))</f>
      </c>
      <c r="G2948" s="16">
        <f>IF(A2948="","",MONTH(A2948))</f>
      </c>
      <c r="H2948" s="22">
        <f>IF(A2948="",0,IF(YEAR(A2948)&lt;&gt;Properties!$C$5,0,N(D2948)*IFERROR(INDEX(Lists!$B$1:$B$7,MATCH(C2948,Lists!$A$1:$A$7,0)),0)))</f>
      </c>
      <c r="I2948" s="22">
        <f>IF(A2948="",0,IF(YEAR(A2948)&lt;&gt;Properties!$C$5,0,N(D2948)*IFERROR(INDEX(Lists!$C$1:$C$7,MATCH(C2948,Lists!$A$1:$A$7,0)),0)))</f>
      </c>
      <c r="J2948" s="22">
        <f>IF(A2948="",0,IF(YEAR(A2948)&lt;&gt;Properties!$C$5,0,N(D2948)*IFERROR(INDEX(Lists!$D$1:$D$7,MATCH(C2948,Lists!$A$1:$A$7,0)),0)))</f>
      </c>
    </row>
    <row r="2949" spans="1:10" x14ac:dyDescent="0.25">
      <c r="A2949" s="11"/>
      <c r="B2949" s="19"/>
      <c r="C2949" s="19"/>
      <c r="D2949" s="23"/>
      <c r="E2949" s="19"/>
      <c r="F2949" s="13">
        <f>IF(B2949="","",IFERROR(INDEX(Leases!$B$2:$B$101,MATCH(B2949,Leases!$A$2:$A$101,0)),""))</f>
      </c>
      <c r="G2949" s="16">
        <f>IF(A2949="","",MONTH(A2949))</f>
      </c>
      <c r="H2949" s="22">
        <f>IF(A2949="",0,IF(YEAR(A2949)&lt;&gt;Properties!$C$5,0,N(D2949)*IFERROR(INDEX(Lists!$B$1:$B$7,MATCH(C2949,Lists!$A$1:$A$7,0)),0)))</f>
      </c>
      <c r="I2949" s="22">
        <f>IF(A2949="",0,IF(YEAR(A2949)&lt;&gt;Properties!$C$5,0,N(D2949)*IFERROR(INDEX(Lists!$C$1:$C$7,MATCH(C2949,Lists!$A$1:$A$7,0)),0)))</f>
      </c>
      <c r="J2949" s="22">
        <f>IF(A2949="",0,IF(YEAR(A2949)&lt;&gt;Properties!$C$5,0,N(D2949)*IFERROR(INDEX(Lists!$D$1:$D$7,MATCH(C2949,Lists!$A$1:$A$7,0)),0)))</f>
      </c>
    </row>
    <row r="2950" spans="1:10" x14ac:dyDescent="0.25">
      <c r="A2950" s="11"/>
      <c r="B2950" s="19"/>
      <c r="C2950" s="19"/>
      <c r="D2950" s="23"/>
      <c r="E2950" s="19"/>
      <c r="F2950" s="13">
        <f>IF(B2950="","",IFERROR(INDEX(Leases!$B$2:$B$101,MATCH(B2950,Leases!$A$2:$A$101,0)),""))</f>
      </c>
      <c r="G2950" s="16">
        <f>IF(A2950="","",MONTH(A2950))</f>
      </c>
      <c r="H2950" s="22">
        <f>IF(A2950="",0,IF(YEAR(A2950)&lt;&gt;Properties!$C$5,0,N(D2950)*IFERROR(INDEX(Lists!$B$1:$B$7,MATCH(C2950,Lists!$A$1:$A$7,0)),0)))</f>
      </c>
      <c r="I2950" s="22">
        <f>IF(A2950="",0,IF(YEAR(A2950)&lt;&gt;Properties!$C$5,0,N(D2950)*IFERROR(INDEX(Lists!$C$1:$C$7,MATCH(C2950,Lists!$A$1:$A$7,0)),0)))</f>
      </c>
      <c r="J2950" s="22">
        <f>IF(A2950="",0,IF(YEAR(A2950)&lt;&gt;Properties!$C$5,0,N(D2950)*IFERROR(INDEX(Lists!$D$1:$D$7,MATCH(C2950,Lists!$A$1:$A$7,0)),0)))</f>
      </c>
    </row>
    <row r="2951" spans="1:10" x14ac:dyDescent="0.25">
      <c r="A2951" s="11"/>
      <c r="B2951" s="19"/>
      <c r="C2951" s="19"/>
      <c r="D2951" s="23"/>
      <c r="E2951" s="19"/>
      <c r="F2951" s="13">
        <f>IF(B2951="","",IFERROR(INDEX(Leases!$B$2:$B$101,MATCH(B2951,Leases!$A$2:$A$101,0)),""))</f>
      </c>
      <c r="G2951" s="16">
        <f>IF(A2951="","",MONTH(A2951))</f>
      </c>
      <c r="H2951" s="22">
        <f>IF(A2951="",0,IF(YEAR(A2951)&lt;&gt;Properties!$C$5,0,N(D2951)*IFERROR(INDEX(Lists!$B$1:$B$7,MATCH(C2951,Lists!$A$1:$A$7,0)),0)))</f>
      </c>
      <c r="I2951" s="22">
        <f>IF(A2951="",0,IF(YEAR(A2951)&lt;&gt;Properties!$C$5,0,N(D2951)*IFERROR(INDEX(Lists!$C$1:$C$7,MATCH(C2951,Lists!$A$1:$A$7,0)),0)))</f>
      </c>
      <c r="J2951" s="22">
        <f>IF(A2951="",0,IF(YEAR(A2951)&lt;&gt;Properties!$C$5,0,N(D2951)*IFERROR(INDEX(Lists!$D$1:$D$7,MATCH(C2951,Lists!$A$1:$A$7,0)),0)))</f>
      </c>
    </row>
    <row r="2952" spans="1:10" x14ac:dyDescent="0.25">
      <c r="A2952" s="11"/>
      <c r="B2952" s="19"/>
      <c r="C2952" s="19"/>
      <c r="D2952" s="23"/>
      <c r="E2952" s="19"/>
      <c r="F2952" s="13">
        <f>IF(B2952="","",IFERROR(INDEX(Leases!$B$2:$B$101,MATCH(B2952,Leases!$A$2:$A$101,0)),""))</f>
      </c>
      <c r="G2952" s="16">
        <f>IF(A2952="","",MONTH(A2952))</f>
      </c>
      <c r="H2952" s="22">
        <f>IF(A2952="",0,IF(YEAR(A2952)&lt;&gt;Properties!$C$5,0,N(D2952)*IFERROR(INDEX(Lists!$B$1:$B$7,MATCH(C2952,Lists!$A$1:$A$7,0)),0)))</f>
      </c>
      <c r="I2952" s="22">
        <f>IF(A2952="",0,IF(YEAR(A2952)&lt;&gt;Properties!$C$5,0,N(D2952)*IFERROR(INDEX(Lists!$C$1:$C$7,MATCH(C2952,Lists!$A$1:$A$7,0)),0)))</f>
      </c>
      <c r="J2952" s="22">
        <f>IF(A2952="",0,IF(YEAR(A2952)&lt;&gt;Properties!$C$5,0,N(D2952)*IFERROR(INDEX(Lists!$D$1:$D$7,MATCH(C2952,Lists!$A$1:$A$7,0)),0)))</f>
      </c>
    </row>
    <row r="2953" spans="1:10" x14ac:dyDescent="0.25">
      <c r="A2953" s="11"/>
      <c r="B2953" s="19"/>
      <c r="C2953" s="19"/>
      <c r="D2953" s="23"/>
      <c r="E2953" s="19"/>
      <c r="F2953" s="13">
        <f>IF(B2953="","",IFERROR(INDEX(Leases!$B$2:$B$101,MATCH(B2953,Leases!$A$2:$A$101,0)),""))</f>
      </c>
      <c r="G2953" s="16">
        <f>IF(A2953="","",MONTH(A2953))</f>
      </c>
      <c r="H2953" s="22">
        <f>IF(A2953="",0,IF(YEAR(A2953)&lt;&gt;Properties!$C$5,0,N(D2953)*IFERROR(INDEX(Lists!$B$1:$B$7,MATCH(C2953,Lists!$A$1:$A$7,0)),0)))</f>
      </c>
      <c r="I2953" s="22">
        <f>IF(A2953="",0,IF(YEAR(A2953)&lt;&gt;Properties!$C$5,0,N(D2953)*IFERROR(INDEX(Lists!$C$1:$C$7,MATCH(C2953,Lists!$A$1:$A$7,0)),0)))</f>
      </c>
      <c r="J2953" s="22">
        <f>IF(A2953="",0,IF(YEAR(A2953)&lt;&gt;Properties!$C$5,0,N(D2953)*IFERROR(INDEX(Lists!$D$1:$D$7,MATCH(C2953,Lists!$A$1:$A$7,0)),0)))</f>
      </c>
    </row>
    <row r="2954" spans="1:10" x14ac:dyDescent="0.25">
      <c r="A2954" s="11"/>
      <c r="B2954" s="19"/>
      <c r="C2954" s="19"/>
      <c r="D2954" s="23"/>
      <c r="E2954" s="19"/>
      <c r="F2954" s="13">
        <f>IF(B2954="","",IFERROR(INDEX(Leases!$B$2:$B$101,MATCH(B2954,Leases!$A$2:$A$101,0)),""))</f>
      </c>
      <c r="G2954" s="16">
        <f>IF(A2954="","",MONTH(A2954))</f>
      </c>
      <c r="H2954" s="22">
        <f>IF(A2954="",0,IF(YEAR(A2954)&lt;&gt;Properties!$C$5,0,N(D2954)*IFERROR(INDEX(Lists!$B$1:$B$7,MATCH(C2954,Lists!$A$1:$A$7,0)),0)))</f>
      </c>
      <c r="I2954" s="22">
        <f>IF(A2954="",0,IF(YEAR(A2954)&lt;&gt;Properties!$C$5,0,N(D2954)*IFERROR(INDEX(Lists!$C$1:$C$7,MATCH(C2954,Lists!$A$1:$A$7,0)),0)))</f>
      </c>
      <c r="J2954" s="22">
        <f>IF(A2954="",0,IF(YEAR(A2954)&lt;&gt;Properties!$C$5,0,N(D2954)*IFERROR(INDEX(Lists!$D$1:$D$7,MATCH(C2954,Lists!$A$1:$A$7,0)),0)))</f>
      </c>
    </row>
    <row r="2955" spans="1:10" x14ac:dyDescent="0.25">
      <c r="A2955" s="11"/>
      <c r="B2955" s="19"/>
      <c r="C2955" s="19"/>
      <c r="D2955" s="23"/>
      <c r="E2955" s="19"/>
      <c r="F2955" s="13">
        <f>IF(B2955="","",IFERROR(INDEX(Leases!$B$2:$B$101,MATCH(B2955,Leases!$A$2:$A$101,0)),""))</f>
      </c>
      <c r="G2955" s="16">
        <f>IF(A2955="","",MONTH(A2955))</f>
      </c>
      <c r="H2955" s="22">
        <f>IF(A2955="",0,IF(YEAR(A2955)&lt;&gt;Properties!$C$5,0,N(D2955)*IFERROR(INDEX(Lists!$B$1:$B$7,MATCH(C2955,Lists!$A$1:$A$7,0)),0)))</f>
      </c>
      <c r="I2955" s="22">
        <f>IF(A2955="",0,IF(YEAR(A2955)&lt;&gt;Properties!$C$5,0,N(D2955)*IFERROR(INDEX(Lists!$C$1:$C$7,MATCH(C2955,Lists!$A$1:$A$7,0)),0)))</f>
      </c>
      <c r="J2955" s="22">
        <f>IF(A2955="",0,IF(YEAR(A2955)&lt;&gt;Properties!$C$5,0,N(D2955)*IFERROR(INDEX(Lists!$D$1:$D$7,MATCH(C2955,Lists!$A$1:$A$7,0)),0)))</f>
      </c>
    </row>
    <row r="2956" spans="1:10" x14ac:dyDescent="0.25">
      <c r="A2956" s="11"/>
      <c r="B2956" s="19"/>
      <c r="C2956" s="19"/>
      <c r="D2956" s="23"/>
      <c r="E2956" s="19"/>
      <c r="F2956" s="13">
        <f>IF(B2956="","",IFERROR(INDEX(Leases!$B$2:$B$101,MATCH(B2956,Leases!$A$2:$A$101,0)),""))</f>
      </c>
      <c r="G2956" s="16">
        <f>IF(A2956="","",MONTH(A2956))</f>
      </c>
      <c r="H2956" s="22">
        <f>IF(A2956="",0,IF(YEAR(A2956)&lt;&gt;Properties!$C$5,0,N(D2956)*IFERROR(INDEX(Lists!$B$1:$B$7,MATCH(C2956,Lists!$A$1:$A$7,0)),0)))</f>
      </c>
      <c r="I2956" s="22">
        <f>IF(A2956="",0,IF(YEAR(A2956)&lt;&gt;Properties!$C$5,0,N(D2956)*IFERROR(INDEX(Lists!$C$1:$C$7,MATCH(C2956,Lists!$A$1:$A$7,0)),0)))</f>
      </c>
      <c r="J2956" s="22">
        <f>IF(A2956="",0,IF(YEAR(A2956)&lt;&gt;Properties!$C$5,0,N(D2956)*IFERROR(INDEX(Lists!$D$1:$D$7,MATCH(C2956,Lists!$A$1:$A$7,0)),0)))</f>
      </c>
    </row>
    <row r="2957" spans="1:10" x14ac:dyDescent="0.25">
      <c r="A2957" s="11"/>
      <c r="B2957" s="19"/>
      <c r="C2957" s="19"/>
      <c r="D2957" s="23"/>
      <c r="E2957" s="19"/>
      <c r="F2957" s="13">
        <f>IF(B2957="","",IFERROR(INDEX(Leases!$B$2:$B$101,MATCH(B2957,Leases!$A$2:$A$101,0)),""))</f>
      </c>
      <c r="G2957" s="16">
        <f>IF(A2957="","",MONTH(A2957))</f>
      </c>
      <c r="H2957" s="22">
        <f>IF(A2957="",0,IF(YEAR(A2957)&lt;&gt;Properties!$C$5,0,N(D2957)*IFERROR(INDEX(Lists!$B$1:$B$7,MATCH(C2957,Lists!$A$1:$A$7,0)),0)))</f>
      </c>
      <c r="I2957" s="22">
        <f>IF(A2957="",0,IF(YEAR(A2957)&lt;&gt;Properties!$C$5,0,N(D2957)*IFERROR(INDEX(Lists!$C$1:$C$7,MATCH(C2957,Lists!$A$1:$A$7,0)),0)))</f>
      </c>
      <c r="J2957" s="22">
        <f>IF(A2957="",0,IF(YEAR(A2957)&lt;&gt;Properties!$C$5,0,N(D2957)*IFERROR(INDEX(Lists!$D$1:$D$7,MATCH(C2957,Lists!$A$1:$A$7,0)),0)))</f>
      </c>
    </row>
    <row r="2958" spans="1:10" x14ac:dyDescent="0.25">
      <c r="A2958" s="11"/>
      <c r="B2958" s="19"/>
      <c r="C2958" s="19"/>
      <c r="D2958" s="23"/>
      <c r="E2958" s="19"/>
      <c r="F2958" s="13">
        <f>IF(B2958="","",IFERROR(INDEX(Leases!$B$2:$B$101,MATCH(B2958,Leases!$A$2:$A$101,0)),""))</f>
      </c>
      <c r="G2958" s="16">
        <f>IF(A2958="","",MONTH(A2958))</f>
      </c>
      <c r="H2958" s="22">
        <f>IF(A2958="",0,IF(YEAR(A2958)&lt;&gt;Properties!$C$5,0,N(D2958)*IFERROR(INDEX(Lists!$B$1:$B$7,MATCH(C2958,Lists!$A$1:$A$7,0)),0)))</f>
      </c>
      <c r="I2958" s="22">
        <f>IF(A2958="",0,IF(YEAR(A2958)&lt;&gt;Properties!$C$5,0,N(D2958)*IFERROR(INDEX(Lists!$C$1:$C$7,MATCH(C2958,Lists!$A$1:$A$7,0)),0)))</f>
      </c>
      <c r="J2958" s="22">
        <f>IF(A2958="",0,IF(YEAR(A2958)&lt;&gt;Properties!$C$5,0,N(D2958)*IFERROR(INDEX(Lists!$D$1:$D$7,MATCH(C2958,Lists!$A$1:$A$7,0)),0)))</f>
      </c>
    </row>
    <row r="2959" spans="1:10" x14ac:dyDescent="0.25">
      <c r="A2959" s="11"/>
      <c r="B2959" s="19"/>
      <c r="C2959" s="19"/>
      <c r="D2959" s="23"/>
      <c r="E2959" s="19"/>
      <c r="F2959" s="13">
        <f>IF(B2959="","",IFERROR(INDEX(Leases!$B$2:$B$101,MATCH(B2959,Leases!$A$2:$A$101,0)),""))</f>
      </c>
      <c r="G2959" s="16">
        <f>IF(A2959="","",MONTH(A2959))</f>
      </c>
      <c r="H2959" s="22">
        <f>IF(A2959="",0,IF(YEAR(A2959)&lt;&gt;Properties!$C$5,0,N(D2959)*IFERROR(INDEX(Lists!$B$1:$B$7,MATCH(C2959,Lists!$A$1:$A$7,0)),0)))</f>
      </c>
      <c r="I2959" s="22">
        <f>IF(A2959="",0,IF(YEAR(A2959)&lt;&gt;Properties!$C$5,0,N(D2959)*IFERROR(INDEX(Lists!$C$1:$C$7,MATCH(C2959,Lists!$A$1:$A$7,0)),0)))</f>
      </c>
      <c r="J2959" s="22">
        <f>IF(A2959="",0,IF(YEAR(A2959)&lt;&gt;Properties!$C$5,0,N(D2959)*IFERROR(INDEX(Lists!$D$1:$D$7,MATCH(C2959,Lists!$A$1:$A$7,0)),0)))</f>
      </c>
    </row>
    <row r="2960" spans="1:10" x14ac:dyDescent="0.25">
      <c r="A2960" s="11"/>
      <c r="B2960" s="19"/>
      <c r="C2960" s="19"/>
      <c r="D2960" s="23"/>
      <c r="E2960" s="19"/>
      <c r="F2960" s="13">
        <f>IF(B2960="","",IFERROR(INDEX(Leases!$B$2:$B$101,MATCH(B2960,Leases!$A$2:$A$101,0)),""))</f>
      </c>
      <c r="G2960" s="16">
        <f>IF(A2960="","",MONTH(A2960))</f>
      </c>
      <c r="H2960" s="22">
        <f>IF(A2960="",0,IF(YEAR(A2960)&lt;&gt;Properties!$C$5,0,N(D2960)*IFERROR(INDEX(Lists!$B$1:$B$7,MATCH(C2960,Lists!$A$1:$A$7,0)),0)))</f>
      </c>
      <c r="I2960" s="22">
        <f>IF(A2960="",0,IF(YEAR(A2960)&lt;&gt;Properties!$C$5,0,N(D2960)*IFERROR(INDEX(Lists!$C$1:$C$7,MATCH(C2960,Lists!$A$1:$A$7,0)),0)))</f>
      </c>
      <c r="J2960" s="22">
        <f>IF(A2960="",0,IF(YEAR(A2960)&lt;&gt;Properties!$C$5,0,N(D2960)*IFERROR(INDEX(Lists!$D$1:$D$7,MATCH(C2960,Lists!$A$1:$A$7,0)),0)))</f>
      </c>
    </row>
    <row r="2961" spans="1:10" x14ac:dyDescent="0.25">
      <c r="A2961" s="11"/>
      <c r="B2961" s="19"/>
      <c r="C2961" s="19"/>
      <c r="D2961" s="23"/>
      <c r="E2961" s="19"/>
      <c r="F2961" s="13">
        <f>IF(B2961="","",IFERROR(INDEX(Leases!$B$2:$B$101,MATCH(B2961,Leases!$A$2:$A$101,0)),""))</f>
      </c>
      <c r="G2961" s="16">
        <f>IF(A2961="","",MONTH(A2961))</f>
      </c>
      <c r="H2961" s="22">
        <f>IF(A2961="",0,IF(YEAR(A2961)&lt;&gt;Properties!$C$5,0,N(D2961)*IFERROR(INDEX(Lists!$B$1:$B$7,MATCH(C2961,Lists!$A$1:$A$7,0)),0)))</f>
      </c>
      <c r="I2961" s="22">
        <f>IF(A2961="",0,IF(YEAR(A2961)&lt;&gt;Properties!$C$5,0,N(D2961)*IFERROR(INDEX(Lists!$C$1:$C$7,MATCH(C2961,Lists!$A$1:$A$7,0)),0)))</f>
      </c>
      <c r="J2961" s="22">
        <f>IF(A2961="",0,IF(YEAR(A2961)&lt;&gt;Properties!$C$5,0,N(D2961)*IFERROR(INDEX(Lists!$D$1:$D$7,MATCH(C2961,Lists!$A$1:$A$7,0)),0)))</f>
      </c>
    </row>
    <row r="2962" spans="1:10" x14ac:dyDescent="0.25">
      <c r="A2962" s="11"/>
      <c r="B2962" s="19"/>
      <c r="C2962" s="19"/>
      <c r="D2962" s="23"/>
      <c r="E2962" s="19"/>
      <c r="F2962" s="13">
        <f>IF(B2962="","",IFERROR(INDEX(Leases!$B$2:$B$101,MATCH(B2962,Leases!$A$2:$A$101,0)),""))</f>
      </c>
      <c r="G2962" s="16">
        <f>IF(A2962="","",MONTH(A2962))</f>
      </c>
      <c r="H2962" s="22">
        <f>IF(A2962="",0,IF(YEAR(A2962)&lt;&gt;Properties!$C$5,0,N(D2962)*IFERROR(INDEX(Lists!$B$1:$B$7,MATCH(C2962,Lists!$A$1:$A$7,0)),0)))</f>
      </c>
      <c r="I2962" s="22">
        <f>IF(A2962="",0,IF(YEAR(A2962)&lt;&gt;Properties!$C$5,0,N(D2962)*IFERROR(INDEX(Lists!$C$1:$C$7,MATCH(C2962,Lists!$A$1:$A$7,0)),0)))</f>
      </c>
      <c r="J2962" s="22">
        <f>IF(A2962="",0,IF(YEAR(A2962)&lt;&gt;Properties!$C$5,0,N(D2962)*IFERROR(INDEX(Lists!$D$1:$D$7,MATCH(C2962,Lists!$A$1:$A$7,0)),0)))</f>
      </c>
    </row>
    <row r="2963" spans="1:10" x14ac:dyDescent="0.25">
      <c r="A2963" s="11"/>
      <c r="B2963" s="19"/>
      <c r="C2963" s="19"/>
      <c r="D2963" s="23"/>
      <c r="E2963" s="19"/>
      <c r="F2963" s="13">
        <f>IF(B2963="","",IFERROR(INDEX(Leases!$B$2:$B$101,MATCH(B2963,Leases!$A$2:$A$101,0)),""))</f>
      </c>
      <c r="G2963" s="16">
        <f>IF(A2963="","",MONTH(A2963))</f>
      </c>
      <c r="H2963" s="22">
        <f>IF(A2963="",0,IF(YEAR(A2963)&lt;&gt;Properties!$C$5,0,N(D2963)*IFERROR(INDEX(Lists!$B$1:$B$7,MATCH(C2963,Lists!$A$1:$A$7,0)),0)))</f>
      </c>
      <c r="I2963" s="22">
        <f>IF(A2963="",0,IF(YEAR(A2963)&lt;&gt;Properties!$C$5,0,N(D2963)*IFERROR(INDEX(Lists!$C$1:$C$7,MATCH(C2963,Lists!$A$1:$A$7,0)),0)))</f>
      </c>
      <c r="J2963" s="22">
        <f>IF(A2963="",0,IF(YEAR(A2963)&lt;&gt;Properties!$C$5,0,N(D2963)*IFERROR(INDEX(Lists!$D$1:$D$7,MATCH(C2963,Lists!$A$1:$A$7,0)),0)))</f>
      </c>
    </row>
    <row r="2964" spans="1:10" x14ac:dyDescent="0.25">
      <c r="A2964" s="11"/>
      <c r="B2964" s="19"/>
      <c r="C2964" s="19"/>
      <c r="D2964" s="23"/>
      <c r="E2964" s="19"/>
      <c r="F2964" s="13">
        <f>IF(B2964="","",IFERROR(INDEX(Leases!$B$2:$B$101,MATCH(B2964,Leases!$A$2:$A$101,0)),""))</f>
      </c>
      <c r="G2964" s="16">
        <f>IF(A2964="","",MONTH(A2964))</f>
      </c>
      <c r="H2964" s="22">
        <f>IF(A2964="",0,IF(YEAR(A2964)&lt;&gt;Properties!$C$5,0,N(D2964)*IFERROR(INDEX(Lists!$B$1:$B$7,MATCH(C2964,Lists!$A$1:$A$7,0)),0)))</f>
      </c>
      <c r="I2964" s="22">
        <f>IF(A2964="",0,IF(YEAR(A2964)&lt;&gt;Properties!$C$5,0,N(D2964)*IFERROR(INDEX(Lists!$C$1:$C$7,MATCH(C2964,Lists!$A$1:$A$7,0)),0)))</f>
      </c>
      <c r="J2964" s="22">
        <f>IF(A2964="",0,IF(YEAR(A2964)&lt;&gt;Properties!$C$5,0,N(D2964)*IFERROR(INDEX(Lists!$D$1:$D$7,MATCH(C2964,Lists!$A$1:$A$7,0)),0)))</f>
      </c>
    </row>
    <row r="2965" spans="1:10" x14ac:dyDescent="0.25">
      <c r="A2965" s="11"/>
      <c r="B2965" s="19"/>
      <c r="C2965" s="19"/>
      <c r="D2965" s="23"/>
      <c r="E2965" s="19"/>
      <c r="F2965" s="13">
        <f>IF(B2965="","",IFERROR(INDEX(Leases!$B$2:$B$101,MATCH(B2965,Leases!$A$2:$A$101,0)),""))</f>
      </c>
      <c r="G2965" s="16">
        <f>IF(A2965="","",MONTH(A2965))</f>
      </c>
      <c r="H2965" s="22">
        <f>IF(A2965="",0,IF(YEAR(A2965)&lt;&gt;Properties!$C$5,0,N(D2965)*IFERROR(INDEX(Lists!$B$1:$B$7,MATCH(C2965,Lists!$A$1:$A$7,0)),0)))</f>
      </c>
      <c r="I2965" s="22">
        <f>IF(A2965="",0,IF(YEAR(A2965)&lt;&gt;Properties!$C$5,0,N(D2965)*IFERROR(INDEX(Lists!$C$1:$C$7,MATCH(C2965,Lists!$A$1:$A$7,0)),0)))</f>
      </c>
      <c r="J2965" s="22">
        <f>IF(A2965="",0,IF(YEAR(A2965)&lt;&gt;Properties!$C$5,0,N(D2965)*IFERROR(INDEX(Lists!$D$1:$D$7,MATCH(C2965,Lists!$A$1:$A$7,0)),0)))</f>
      </c>
    </row>
    <row r="2966" spans="1:10" x14ac:dyDescent="0.25">
      <c r="A2966" s="11"/>
      <c r="B2966" s="19"/>
      <c r="C2966" s="19"/>
      <c r="D2966" s="23"/>
      <c r="E2966" s="19"/>
      <c r="F2966" s="13">
        <f>IF(B2966="","",IFERROR(INDEX(Leases!$B$2:$B$101,MATCH(B2966,Leases!$A$2:$A$101,0)),""))</f>
      </c>
      <c r="G2966" s="16">
        <f>IF(A2966="","",MONTH(A2966))</f>
      </c>
      <c r="H2966" s="22">
        <f>IF(A2966="",0,IF(YEAR(A2966)&lt;&gt;Properties!$C$5,0,N(D2966)*IFERROR(INDEX(Lists!$B$1:$B$7,MATCH(C2966,Lists!$A$1:$A$7,0)),0)))</f>
      </c>
      <c r="I2966" s="22">
        <f>IF(A2966="",0,IF(YEAR(A2966)&lt;&gt;Properties!$C$5,0,N(D2966)*IFERROR(INDEX(Lists!$C$1:$C$7,MATCH(C2966,Lists!$A$1:$A$7,0)),0)))</f>
      </c>
      <c r="J2966" s="22">
        <f>IF(A2966="",0,IF(YEAR(A2966)&lt;&gt;Properties!$C$5,0,N(D2966)*IFERROR(INDEX(Lists!$D$1:$D$7,MATCH(C2966,Lists!$A$1:$A$7,0)),0)))</f>
      </c>
    </row>
    <row r="2967" spans="1:10" x14ac:dyDescent="0.25">
      <c r="A2967" s="11"/>
      <c r="B2967" s="19"/>
      <c r="C2967" s="19"/>
      <c r="D2967" s="23"/>
      <c r="E2967" s="19"/>
      <c r="F2967" s="13">
        <f>IF(B2967="","",IFERROR(INDEX(Leases!$B$2:$B$101,MATCH(B2967,Leases!$A$2:$A$101,0)),""))</f>
      </c>
      <c r="G2967" s="16">
        <f>IF(A2967="","",MONTH(A2967))</f>
      </c>
      <c r="H2967" s="22">
        <f>IF(A2967="",0,IF(YEAR(A2967)&lt;&gt;Properties!$C$5,0,N(D2967)*IFERROR(INDEX(Lists!$B$1:$B$7,MATCH(C2967,Lists!$A$1:$A$7,0)),0)))</f>
      </c>
      <c r="I2967" s="22">
        <f>IF(A2967="",0,IF(YEAR(A2967)&lt;&gt;Properties!$C$5,0,N(D2967)*IFERROR(INDEX(Lists!$C$1:$C$7,MATCH(C2967,Lists!$A$1:$A$7,0)),0)))</f>
      </c>
      <c r="J2967" s="22">
        <f>IF(A2967="",0,IF(YEAR(A2967)&lt;&gt;Properties!$C$5,0,N(D2967)*IFERROR(INDEX(Lists!$D$1:$D$7,MATCH(C2967,Lists!$A$1:$A$7,0)),0)))</f>
      </c>
    </row>
    <row r="2968" spans="1:10" x14ac:dyDescent="0.25">
      <c r="A2968" s="11"/>
      <c r="B2968" s="19"/>
      <c r="C2968" s="19"/>
      <c r="D2968" s="23"/>
      <c r="E2968" s="19"/>
      <c r="F2968" s="13">
        <f>IF(B2968="","",IFERROR(INDEX(Leases!$B$2:$B$101,MATCH(B2968,Leases!$A$2:$A$101,0)),""))</f>
      </c>
      <c r="G2968" s="16">
        <f>IF(A2968="","",MONTH(A2968))</f>
      </c>
      <c r="H2968" s="22">
        <f>IF(A2968="",0,IF(YEAR(A2968)&lt;&gt;Properties!$C$5,0,N(D2968)*IFERROR(INDEX(Lists!$B$1:$B$7,MATCH(C2968,Lists!$A$1:$A$7,0)),0)))</f>
      </c>
      <c r="I2968" s="22">
        <f>IF(A2968="",0,IF(YEAR(A2968)&lt;&gt;Properties!$C$5,0,N(D2968)*IFERROR(INDEX(Lists!$C$1:$C$7,MATCH(C2968,Lists!$A$1:$A$7,0)),0)))</f>
      </c>
      <c r="J2968" s="22">
        <f>IF(A2968="",0,IF(YEAR(A2968)&lt;&gt;Properties!$C$5,0,N(D2968)*IFERROR(INDEX(Lists!$D$1:$D$7,MATCH(C2968,Lists!$A$1:$A$7,0)),0)))</f>
      </c>
    </row>
    <row r="2969" spans="1:10" x14ac:dyDescent="0.25">
      <c r="A2969" s="11"/>
      <c r="B2969" s="19"/>
      <c r="C2969" s="19"/>
      <c r="D2969" s="23"/>
      <c r="E2969" s="19"/>
      <c r="F2969" s="13">
        <f>IF(B2969="","",IFERROR(INDEX(Leases!$B$2:$B$101,MATCH(B2969,Leases!$A$2:$A$101,0)),""))</f>
      </c>
      <c r="G2969" s="16">
        <f>IF(A2969="","",MONTH(A2969))</f>
      </c>
      <c r="H2969" s="22">
        <f>IF(A2969="",0,IF(YEAR(A2969)&lt;&gt;Properties!$C$5,0,N(D2969)*IFERROR(INDEX(Lists!$B$1:$B$7,MATCH(C2969,Lists!$A$1:$A$7,0)),0)))</f>
      </c>
      <c r="I2969" s="22">
        <f>IF(A2969="",0,IF(YEAR(A2969)&lt;&gt;Properties!$C$5,0,N(D2969)*IFERROR(INDEX(Lists!$C$1:$C$7,MATCH(C2969,Lists!$A$1:$A$7,0)),0)))</f>
      </c>
      <c r="J2969" s="22">
        <f>IF(A2969="",0,IF(YEAR(A2969)&lt;&gt;Properties!$C$5,0,N(D2969)*IFERROR(INDEX(Lists!$D$1:$D$7,MATCH(C2969,Lists!$A$1:$A$7,0)),0)))</f>
      </c>
    </row>
    <row r="2970" spans="1:10" x14ac:dyDescent="0.25">
      <c r="A2970" s="11"/>
      <c r="B2970" s="19"/>
      <c r="C2970" s="19"/>
      <c r="D2970" s="23"/>
      <c r="E2970" s="19"/>
      <c r="F2970" s="13">
        <f>IF(B2970="","",IFERROR(INDEX(Leases!$B$2:$B$101,MATCH(B2970,Leases!$A$2:$A$101,0)),""))</f>
      </c>
      <c r="G2970" s="16">
        <f>IF(A2970="","",MONTH(A2970))</f>
      </c>
      <c r="H2970" s="22">
        <f>IF(A2970="",0,IF(YEAR(A2970)&lt;&gt;Properties!$C$5,0,N(D2970)*IFERROR(INDEX(Lists!$B$1:$B$7,MATCH(C2970,Lists!$A$1:$A$7,0)),0)))</f>
      </c>
      <c r="I2970" s="22">
        <f>IF(A2970="",0,IF(YEAR(A2970)&lt;&gt;Properties!$C$5,0,N(D2970)*IFERROR(INDEX(Lists!$C$1:$C$7,MATCH(C2970,Lists!$A$1:$A$7,0)),0)))</f>
      </c>
      <c r="J2970" s="22">
        <f>IF(A2970="",0,IF(YEAR(A2970)&lt;&gt;Properties!$C$5,0,N(D2970)*IFERROR(INDEX(Lists!$D$1:$D$7,MATCH(C2970,Lists!$A$1:$A$7,0)),0)))</f>
      </c>
    </row>
    <row r="2971" spans="1:10" x14ac:dyDescent="0.25">
      <c r="A2971" s="11"/>
      <c r="B2971" s="19"/>
      <c r="C2971" s="19"/>
      <c r="D2971" s="23"/>
      <c r="E2971" s="19"/>
      <c r="F2971" s="13">
        <f>IF(B2971="","",IFERROR(INDEX(Leases!$B$2:$B$101,MATCH(B2971,Leases!$A$2:$A$101,0)),""))</f>
      </c>
      <c r="G2971" s="16">
        <f>IF(A2971="","",MONTH(A2971))</f>
      </c>
      <c r="H2971" s="22">
        <f>IF(A2971="",0,IF(YEAR(A2971)&lt;&gt;Properties!$C$5,0,N(D2971)*IFERROR(INDEX(Lists!$B$1:$B$7,MATCH(C2971,Lists!$A$1:$A$7,0)),0)))</f>
      </c>
      <c r="I2971" s="22">
        <f>IF(A2971="",0,IF(YEAR(A2971)&lt;&gt;Properties!$C$5,0,N(D2971)*IFERROR(INDEX(Lists!$C$1:$C$7,MATCH(C2971,Lists!$A$1:$A$7,0)),0)))</f>
      </c>
      <c r="J2971" s="22">
        <f>IF(A2971="",0,IF(YEAR(A2971)&lt;&gt;Properties!$C$5,0,N(D2971)*IFERROR(INDEX(Lists!$D$1:$D$7,MATCH(C2971,Lists!$A$1:$A$7,0)),0)))</f>
      </c>
    </row>
    <row r="2972" spans="1:10" x14ac:dyDescent="0.25">
      <c r="A2972" s="11"/>
      <c r="B2972" s="19"/>
      <c r="C2972" s="19"/>
      <c r="D2972" s="23"/>
      <c r="E2972" s="19"/>
      <c r="F2972" s="13">
        <f>IF(B2972="","",IFERROR(INDEX(Leases!$B$2:$B$101,MATCH(B2972,Leases!$A$2:$A$101,0)),""))</f>
      </c>
      <c r="G2972" s="16">
        <f>IF(A2972="","",MONTH(A2972))</f>
      </c>
      <c r="H2972" s="22">
        <f>IF(A2972="",0,IF(YEAR(A2972)&lt;&gt;Properties!$C$5,0,N(D2972)*IFERROR(INDEX(Lists!$B$1:$B$7,MATCH(C2972,Lists!$A$1:$A$7,0)),0)))</f>
      </c>
      <c r="I2972" s="22">
        <f>IF(A2972="",0,IF(YEAR(A2972)&lt;&gt;Properties!$C$5,0,N(D2972)*IFERROR(INDEX(Lists!$C$1:$C$7,MATCH(C2972,Lists!$A$1:$A$7,0)),0)))</f>
      </c>
      <c r="J2972" s="22">
        <f>IF(A2972="",0,IF(YEAR(A2972)&lt;&gt;Properties!$C$5,0,N(D2972)*IFERROR(INDEX(Lists!$D$1:$D$7,MATCH(C2972,Lists!$A$1:$A$7,0)),0)))</f>
      </c>
    </row>
    <row r="2973" spans="1:10" x14ac:dyDescent="0.25">
      <c r="A2973" s="11"/>
      <c r="B2973" s="19"/>
      <c r="C2973" s="19"/>
      <c r="D2973" s="23"/>
      <c r="E2973" s="19"/>
      <c r="F2973" s="13">
        <f>IF(B2973="","",IFERROR(INDEX(Leases!$B$2:$B$101,MATCH(B2973,Leases!$A$2:$A$101,0)),""))</f>
      </c>
      <c r="G2973" s="16">
        <f>IF(A2973="","",MONTH(A2973))</f>
      </c>
      <c r="H2973" s="22">
        <f>IF(A2973="",0,IF(YEAR(A2973)&lt;&gt;Properties!$C$5,0,N(D2973)*IFERROR(INDEX(Lists!$B$1:$B$7,MATCH(C2973,Lists!$A$1:$A$7,0)),0)))</f>
      </c>
      <c r="I2973" s="22">
        <f>IF(A2973="",0,IF(YEAR(A2973)&lt;&gt;Properties!$C$5,0,N(D2973)*IFERROR(INDEX(Lists!$C$1:$C$7,MATCH(C2973,Lists!$A$1:$A$7,0)),0)))</f>
      </c>
      <c r="J2973" s="22">
        <f>IF(A2973="",0,IF(YEAR(A2973)&lt;&gt;Properties!$C$5,0,N(D2973)*IFERROR(INDEX(Lists!$D$1:$D$7,MATCH(C2973,Lists!$A$1:$A$7,0)),0)))</f>
      </c>
    </row>
    <row r="2974" spans="1:10" x14ac:dyDescent="0.25">
      <c r="A2974" s="11"/>
      <c r="B2974" s="19"/>
      <c r="C2974" s="19"/>
      <c r="D2974" s="23"/>
      <c r="E2974" s="19"/>
      <c r="F2974" s="13">
        <f>IF(B2974="","",IFERROR(INDEX(Leases!$B$2:$B$101,MATCH(B2974,Leases!$A$2:$A$101,0)),""))</f>
      </c>
      <c r="G2974" s="16">
        <f>IF(A2974="","",MONTH(A2974))</f>
      </c>
      <c r="H2974" s="22">
        <f>IF(A2974="",0,IF(YEAR(A2974)&lt;&gt;Properties!$C$5,0,N(D2974)*IFERROR(INDEX(Lists!$B$1:$B$7,MATCH(C2974,Lists!$A$1:$A$7,0)),0)))</f>
      </c>
      <c r="I2974" s="22">
        <f>IF(A2974="",0,IF(YEAR(A2974)&lt;&gt;Properties!$C$5,0,N(D2974)*IFERROR(INDEX(Lists!$C$1:$C$7,MATCH(C2974,Lists!$A$1:$A$7,0)),0)))</f>
      </c>
      <c r="J2974" s="22">
        <f>IF(A2974="",0,IF(YEAR(A2974)&lt;&gt;Properties!$C$5,0,N(D2974)*IFERROR(INDEX(Lists!$D$1:$D$7,MATCH(C2974,Lists!$A$1:$A$7,0)),0)))</f>
      </c>
    </row>
    <row r="2975" spans="1:10" x14ac:dyDescent="0.25">
      <c r="A2975" s="11"/>
      <c r="B2975" s="19"/>
      <c r="C2975" s="19"/>
      <c r="D2975" s="23"/>
      <c r="E2975" s="19"/>
      <c r="F2975" s="13">
        <f>IF(B2975="","",IFERROR(INDEX(Leases!$B$2:$B$101,MATCH(B2975,Leases!$A$2:$A$101,0)),""))</f>
      </c>
      <c r="G2975" s="16">
        <f>IF(A2975="","",MONTH(A2975))</f>
      </c>
      <c r="H2975" s="22">
        <f>IF(A2975="",0,IF(YEAR(A2975)&lt;&gt;Properties!$C$5,0,N(D2975)*IFERROR(INDEX(Lists!$B$1:$B$7,MATCH(C2975,Lists!$A$1:$A$7,0)),0)))</f>
      </c>
      <c r="I2975" s="22">
        <f>IF(A2975="",0,IF(YEAR(A2975)&lt;&gt;Properties!$C$5,0,N(D2975)*IFERROR(INDEX(Lists!$C$1:$C$7,MATCH(C2975,Lists!$A$1:$A$7,0)),0)))</f>
      </c>
      <c r="J2975" s="22">
        <f>IF(A2975="",0,IF(YEAR(A2975)&lt;&gt;Properties!$C$5,0,N(D2975)*IFERROR(INDEX(Lists!$D$1:$D$7,MATCH(C2975,Lists!$A$1:$A$7,0)),0)))</f>
      </c>
    </row>
    <row r="2976" spans="1:10" x14ac:dyDescent="0.25">
      <c r="A2976" s="11"/>
      <c r="B2976" s="19"/>
      <c r="C2976" s="19"/>
      <c r="D2976" s="23"/>
      <c r="E2976" s="19"/>
      <c r="F2976" s="13">
        <f>IF(B2976="","",IFERROR(INDEX(Leases!$B$2:$B$101,MATCH(B2976,Leases!$A$2:$A$101,0)),""))</f>
      </c>
      <c r="G2976" s="16">
        <f>IF(A2976="","",MONTH(A2976))</f>
      </c>
      <c r="H2976" s="22">
        <f>IF(A2976="",0,IF(YEAR(A2976)&lt;&gt;Properties!$C$5,0,N(D2976)*IFERROR(INDEX(Lists!$B$1:$B$7,MATCH(C2976,Lists!$A$1:$A$7,0)),0)))</f>
      </c>
      <c r="I2976" s="22">
        <f>IF(A2976="",0,IF(YEAR(A2976)&lt;&gt;Properties!$C$5,0,N(D2976)*IFERROR(INDEX(Lists!$C$1:$C$7,MATCH(C2976,Lists!$A$1:$A$7,0)),0)))</f>
      </c>
      <c r="J2976" s="22">
        <f>IF(A2976="",0,IF(YEAR(A2976)&lt;&gt;Properties!$C$5,0,N(D2976)*IFERROR(INDEX(Lists!$D$1:$D$7,MATCH(C2976,Lists!$A$1:$A$7,0)),0)))</f>
      </c>
    </row>
    <row r="2977" spans="1:10" x14ac:dyDescent="0.25">
      <c r="A2977" s="11"/>
      <c r="B2977" s="19"/>
      <c r="C2977" s="19"/>
      <c r="D2977" s="23"/>
      <c r="E2977" s="19"/>
      <c r="F2977" s="13">
        <f>IF(B2977="","",IFERROR(INDEX(Leases!$B$2:$B$101,MATCH(B2977,Leases!$A$2:$A$101,0)),""))</f>
      </c>
      <c r="G2977" s="16">
        <f>IF(A2977="","",MONTH(A2977))</f>
      </c>
      <c r="H2977" s="22">
        <f>IF(A2977="",0,IF(YEAR(A2977)&lt;&gt;Properties!$C$5,0,N(D2977)*IFERROR(INDEX(Lists!$B$1:$B$7,MATCH(C2977,Lists!$A$1:$A$7,0)),0)))</f>
      </c>
      <c r="I2977" s="22">
        <f>IF(A2977="",0,IF(YEAR(A2977)&lt;&gt;Properties!$C$5,0,N(D2977)*IFERROR(INDEX(Lists!$C$1:$C$7,MATCH(C2977,Lists!$A$1:$A$7,0)),0)))</f>
      </c>
      <c r="J2977" s="22">
        <f>IF(A2977="",0,IF(YEAR(A2977)&lt;&gt;Properties!$C$5,0,N(D2977)*IFERROR(INDEX(Lists!$D$1:$D$7,MATCH(C2977,Lists!$A$1:$A$7,0)),0)))</f>
      </c>
    </row>
    <row r="2978" spans="1:10" x14ac:dyDescent="0.25">
      <c r="A2978" s="11"/>
      <c r="B2978" s="19"/>
      <c r="C2978" s="19"/>
      <c r="D2978" s="23"/>
      <c r="E2978" s="19"/>
      <c r="F2978" s="13">
        <f>IF(B2978="","",IFERROR(INDEX(Leases!$B$2:$B$101,MATCH(B2978,Leases!$A$2:$A$101,0)),""))</f>
      </c>
      <c r="G2978" s="16">
        <f>IF(A2978="","",MONTH(A2978))</f>
      </c>
      <c r="H2978" s="22">
        <f>IF(A2978="",0,IF(YEAR(A2978)&lt;&gt;Properties!$C$5,0,N(D2978)*IFERROR(INDEX(Lists!$B$1:$B$7,MATCH(C2978,Lists!$A$1:$A$7,0)),0)))</f>
      </c>
      <c r="I2978" s="22">
        <f>IF(A2978="",0,IF(YEAR(A2978)&lt;&gt;Properties!$C$5,0,N(D2978)*IFERROR(INDEX(Lists!$C$1:$C$7,MATCH(C2978,Lists!$A$1:$A$7,0)),0)))</f>
      </c>
      <c r="J2978" s="22">
        <f>IF(A2978="",0,IF(YEAR(A2978)&lt;&gt;Properties!$C$5,0,N(D2978)*IFERROR(INDEX(Lists!$D$1:$D$7,MATCH(C2978,Lists!$A$1:$A$7,0)),0)))</f>
      </c>
    </row>
    <row r="2979" spans="1:10" x14ac:dyDescent="0.25">
      <c r="A2979" s="11"/>
      <c r="B2979" s="19"/>
      <c r="C2979" s="19"/>
      <c r="D2979" s="23"/>
      <c r="E2979" s="19"/>
      <c r="F2979" s="13">
        <f>IF(B2979="","",IFERROR(INDEX(Leases!$B$2:$B$101,MATCH(B2979,Leases!$A$2:$A$101,0)),""))</f>
      </c>
      <c r="G2979" s="16">
        <f>IF(A2979="","",MONTH(A2979))</f>
      </c>
      <c r="H2979" s="22">
        <f>IF(A2979="",0,IF(YEAR(A2979)&lt;&gt;Properties!$C$5,0,N(D2979)*IFERROR(INDEX(Lists!$B$1:$B$7,MATCH(C2979,Lists!$A$1:$A$7,0)),0)))</f>
      </c>
      <c r="I2979" s="22">
        <f>IF(A2979="",0,IF(YEAR(A2979)&lt;&gt;Properties!$C$5,0,N(D2979)*IFERROR(INDEX(Lists!$C$1:$C$7,MATCH(C2979,Lists!$A$1:$A$7,0)),0)))</f>
      </c>
      <c r="J2979" s="22">
        <f>IF(A2979="",0,IF(YEAR(A2979)&lt;&gt;Properties!$C$5,0,N(D2979)*IFERROR(INDEX(Lists!$D$1:$D$7,MATCH(C2979,Lists!$A$1:$A$7,0)),0)))</f>
      </c>
    </row>
    <row r="2980" spans="1:10" x14ac:dyDescent="0.25">
      <c r="A2980" s="11"/>
      <c r="B2980" s="19"/>
      <c r="C2980" s="19"/>
      <c r="D2980" s="23"/>
      <c r="E2980" s="19"/>
      <c r="F2980" s="13">
        <f>IF(B2980="","",IFERROR(INDEX(Leases!$B$2:$B$101,MATCH(B2980,Leases!$A$2:$A$101,0)),""))</f>
      </c>
      <c r="G2980" s="16">
        <f>IF(A2980="","",MONTH(A2980))</f>
      </c>
      <c r="H2980" s="22">
        <f>IF(A2980="",0,IF(YEAR(A2980)&lt;&gt;Properties!$C$5,0,N(D2980)*IFERROR(INDEX(Lists!$B$1:$B$7,MATCH(C2980,Lists!$A$1:$A$7,0)),0)))</f>
      </c>
      <c r="I2980" s="22">
        <f>IF(A2980="",0,IF(YEAR(A2980)&lt;&gt;Properties!$C$5,0,N(D2980)*IFERROR(INDEX(Lists!$C$1:$C$7,MATCH(C2980,Lists!$A$1:$A$7,0)),0)))</f>
      </c>
      <c r="J2980" s="22">
        <f>IF(A2980="",0,IF(YEAR(A2980)&lt;&gt;Properties!$C$5,0,N(D2980)*IFERROR(INDEX(Lists!$D$1:$D$7,MATCH(C2980,Lists!$A$1:$A$7,0)),0)))</f>
      </c>
    </row>
    <row r="2981" spans="1:10" x14ac:dyDescent="0.25">
      <c r="A2981" s="11"/>
      <c r="B2981" s="19"/>
      <c r="C2981" s="19"/>
      <c r="D2981" s="23"/>
      <c r="E2981" s="19"/>
      <c r="F2981" s="13">
        <f>IF(B2981="","",IFERROR(INDEX(Leases!$B$2:$B$101,MATCH(B2981,Leases!$A$2:$A$101,0)),""))</f>
      </c>
      <c r="G2981" s="16">
        <f>IF(A2981="","",MONTH(A2981))</f>
      </c>
      <c r="H2981" s="22">
        <f>IF(A2981="",0,IF(YEAR(A2981)&lt;&gt;Properties!$C$5,0,N(D2981)*IFERROR(INDEX(Lists!$B$1:$B$7,MATCH(C2981,Lists!$A$1:$A$7,0)),0)))</f>
      </c>
      <c r="I2981" s="22">
        <f>IF(A2981="",0,IF(YEAR(A2981)&lt;&gt;Properties!$C$5,0,N(D2981)*IFERROR(INDEX(Lists!$C$1:$C$7,MATCH(C2981,Lists!$A$1:$A$7,0)),0)))</f>
      </c>
      <c r="J2981" s="22">
        <f>IF(A2981="",0,IF(YEAR(A2981)&lt;&gt;Properties!$C$5,0,N(D2981)*IFERROR(INDEX(Lists!$D$1:$D$7,MATCH(C2981,Lists!$A$1:$A$7,0)),0)))</f>
      </c>
    </row>
    <row r="2982" spans="1:10" x14ac:dyDescent="0.25">
      <c r="A2982" s="11"/>
      <c r="B2982" s="19"/>
      <c r="C2982" s="19"/>
      <c r="D2982" s="23"/>
      <c r="E2982" s="19"/>
      <c r="F2982" s="13">
        <f>IF(B2982="","",IFERROR(INDEX(Leases!$B$2:$B$101,MATCH(B2982,Leases!$A$2:$A$101,0)),""))</f>
      </c>
      <c r="G2982" s="16">
        <f>IF(A2982="","",MONTH(A2982))</f>
      </c>
      <c r="H2982" s="22">
        <f>IF(A2982="",0,IF(YEAR(A2982)&lt;&gt;Properties!$C$5,0,N(D2982)*IFERROR(INDEX(Lists!$B$1:$B$7,MATCH(C2982,Lists!$A$1:$A$7,0)),0)))</f>
      </c>
      <c r="I2982" s="22">
        <f>IF(A2982="",0,IF(YEAR(A2982)&lt;&gt;Properties!$C$5,0,N(D2982)*IFERROR(INDEX(Lists!$C$1:$C$7,MATCH(C2982,Lists!$A$1:$A$7,0)),0)))</f>
      </c>
      <c r="J2982" s="22">
        <f>IF(A2982="",0,IF(YEAR(A2982)&lt;&gt;Properties!$C$5,0,N(D2982)*IFERROR(INDEX(Lists!$D$1:$D$7,MATCH(C2982,Lists!$A$1:$A$7,0)),0)))</f>
      </c>
    </row>
    <row r="2983" spans="1:10" x14ac:dyDescent="0.25">
      <c r="A2983" s="11"/>
      <c r="B2983" s="19"/>
      <c r="C2983" s="19"/>
      <c r="D2983" s="23"/>
      <c r="E2983" s="19"/>
      <c r="F2983" s="13">
        <f>IF(B2983="","",IFERROR(INDEX(Leases!$B$2:$B$101,MATCH(B2983,Leases!$A$2:$A$101,0)),""))</f>
      </c>
      <c r="G2983" s="16">
        <f>IF(A2983="","",MONTH(A2983))</f>
      </c>
      <c r="H2983" s="22">
        <f>IF(A2983="",0,IF(YEAR(A2983)&lt;&gt;Properties!$C$5,0,N(D2983)*IFERROR(INDEX(Lists!$B$1:$B$7,MATCH(C2983,Lists!$A$1:$A$7,0)),0)))</f>
      </c>
      <c r="I2983" s="22">
        <f>IF(A2983="",0,IF(YEAR(A2983)&lt;&gt;Properties!$C$5,0,N(D2983)*IFERROR(INDEX(Lists!$C$1:$C$7,MATCH(C2983,Lists!$A$1:$A$7,0)),0)))</f>
      </c>
      <c r="J2983" s="22">
        <f>IF(A2983="",0,IF(YEAR(A2983)&lt;&gt;Properties!$C$5,0,N(D2983)*IFERROR(INDEX(Lists!$D$1:$D$7,MATCH(C2983,Lists!$A$1:$A$7,0)),0)))</f>
      </c>
    </row>
    <row r="2984" spans="1:10" x14ac:dyDescent="0.25">
      <c r="A2984" s="11"/>
      <c r="B2984" s="19"/>
      <c r="C2984" s="19"/>
      <c r="D2984" s="23"/>
      <c r="E2984" s="19"/>
      <c r="F2984" s="13">
        <f>IF(B2984="","",IFERROR(INDEX(Leases!$B$2:$B$101,MATCH(B2984,Leases!$A$2:$A$101,0)),""))</f>
      </c>
      <c r="G2984" s="16">
        <f>IF(A2984="","",MONTH(A2984))</f>
      </c>
      <c r="H2984" s="22">
        <f>IF(A2984="",0,IF(YEAR(A2984)&lt;&gt;Properties!$C$5,0,N(D2984)*IFERROR(INDEX(Lists!$B$1:$B$7,MATCH(C2984,Lists!$A$1:$A$7,0)),0)))</f>
      </c>
      <c r="I2984" s="22">
        <f>IF(A2984="",0,IF(YEAR(A2984)&lt;&gt;Properties!$C$5,0,N(D2984)*IFERROR(INDEX(Lists!$C$1:$C$7,MATCH(C2984,Lists!$A$1:$A$7,0)),0)))</f>
      </c>
      <c r="J2984" s="22">
        <f>IF(A2984="",0,IF(YEAR(A2984)&lt;&gt;Properties!$C$5,0,N(D2984)*IFERROR(INDEX(Lists!$D$1:$D$7,MATCH(C2984,Lists!$A$1:$A$7,0)),0)))</f>
      </c>
    </row>
    <row r="2985" spans="1:10" x14ac:dyDescent="0.25">
      <c r="A2985" s="11"/>
      <c r="B2985" s="19"/>
      <c r="C2985" s="19"/>
      <c r="D2985" s="23"/>
      <c r="E2985" s="19"/>
      <c r="F2985" s="13">
        <f>IF(B2985="","",IFERROR(INDEX(Leases!$B$2:$B$101,MATCH(B2985,Leases!$A$2:$A$101,0)),""))</f>
      </c>
      <c r="G2985" s="16">
        <f>IF(A2985="","",MONTH(A2985))</f>
      </c>
      <c r="H2985" s="22">
        <f>IF(A2985="",0,IF(YEAR(A2985)&lt;&gt;Properties!$C$5,0,N(D2985)*IFERROR(INDEX(Lists!$B$1:$B$7,MATCH(C2985,Lists!$A$1:$A$7,0)),0)))</f>
      </c>
      <c r="I2985" s="22">
        <f>IF(A2985="",0,IF(YEAR(A2985)&lt;&gt;Properties!$C$5,0,N(D2985)*IFERROR(INDEX(Lists!$C$1:$C$7,MATCH(C2985,Lists!$A$1:$A$7,0)),0)))</f>
      </c>
      <c r="J2985" s="22">
        <f>IF(A2985="",0,IF(YEAR(A2985)&lt;&gt;Properties!$C$5,0,N(D2985)*IFERROR(INDEX(Lists!$D$1:$D$7,MATCH(C2985,Lists!$A$1:$A$7,0)),0)))</f>
      </c>
    </row>
    <row r="2986" spans="1:10" x14ac:dyDescent="0.25">
      <c r="A2986" s="11"/>
      <c r="B2986" s="19"/>
      <c r="C2986" s="19"/>
      <c r="D2986" s="23"/>
      <c r="E2986" s="19"/>
      <c r="F2986" s="13">
        <f>IF(B2986="","",IFERROR(INDEX(Leases!$B$2:$B$101,MATCH(B2986,Leases!$A$2:$A$101,0)),""))</f>
      </c>
      <c r="G2986" s="16">
        <f>IF(A2986="","",MONTH(A2986))</f>
      </c>
      <c r="H2986" s="22">
        <f>IF(A2986="",0,IF(YEAR(A2986)&lt;&gt;Properties!$C$5,0,N(D2986)*IFERROR(INDEX(Lists!$B$1:$B$7,MATCH(C2986,Lists!$A$1:$A$7,0)),0)))</f>
      </c>
      <c r="I2986" s="22">
        <f>IF(A2986="",0,IF(YEAR(A2986)&lt;&gt;Properties!$C$5,0,N(D2986)*IFERROR(INDEX(Lists!$C$1:$C$7,MATCH(C2986,Lists!$A$1:$A$7,0)),0)))</f>
      </c>
      <c r="J2986" s="22">
        <f>IF(A2986="",0,IF(YEAR(A2986)&lt;&gt;Properties!$C$5,0,N(D2986)*IFERROR(INDEX(Lists!$D$1:$D$7,MATCH(C2986,Lists!$A$1:$A$7,0)),0)))</f>
      </c>
    </row>
    <row r="2987" spans="1:10" x14ac:dyDescent="0.25">
      <c r="A2987" s="11"/>
      <c r="B2987" s="19"/>
      <c r="C2987" s="19"/>
      <c r="D2987" s="23"/>
      <c r="E2987" s="19"/>
      <c r="F2987" s="13">
        <f>IF(B2987="","",IFERROR(INDEX(Leases!$B$2:$B$101,MATCH(B2987,Leases!$A$2:$A$101,0)),""))</f>
      </c>
      <c r="G2987" s="16">
        <f>IF(A2987="","",MONTH(A2987))</f>
      </c>
      <c r="H2987" s="22">
        <f>IF(A2987="",0,IF(YEAR(A2987)&lt;&gt;Properties!$C$5,0,N(D2987)*IFERROR(INDEX(Lists!$B$1:$B$7,MATCH(C2987,Lists!$A$1:$A$7,0)),0)))</f>
      </c>
      <c r="I2987" s="22">
        <f>IF(A2987="",0,IF(YEAR(A2987)&lt;&gt;Properties!$C$5,0,N(D2987)*IFERROR(INDEX(Lists!$C$1:$C$7,MATCH(C2987,Lists!$A$1:$A$7,0)),0)))</f>
      </c>
      <c r="J2987" s="22">
        <f>IF(A2987="",0,IF(YEAR(A2987)&lt;&gt;Properties!$C$5,0,N(D2987)*IFERROR(INDEX(Lists!$D$1:$D$7,MATCH(C2987,Lists!$A$1:$A$7,0)),0)))</f>
      </c>
    </row>
    <row r="2988" spans="1:10" x14ac:dyDescent="0.25">
      <c r="A2988" s="11"/>
      <c r="B2988" s="19"/>
      <c r="C2988" s="19"/>
      <c r="D2988" s="23"/>
      <c r="E2988" s="19"/>
      <c r="F2988" s="13">
        <f>IF(B2988="","",IFERROR(INDEX(Leases!$B$2:$B$101,MATCH(B2988,Leases!$A$2:$A$101,0)),""))</f>
      </c>
      <c r="G2988" s="16">
        <f>IF(A2988="","",MONTH(A2988))</f>
      </c>
      <c r="H2988" s="22">
        <f>IF(A2988="",0,IF(YEAR(A2988)&lt;&gt;Properties!$C$5,0,N(D2988)*IFERROR(INDEX(Lists!$B$1:$B$7,MATCH(C2988,Lists!$A$1:$A$7,0)),0)))</f>
      </c>
      <c r="I2988" s="22">
        <f>IF(A2988="",0,IF(YEAR(A2988)&lt;&gt;Properties!$C$5,0,N(D2988)*IFERROR(INDEX(Lists!$C$1:$C$7,MATCH(C2988,Lists!$A$1:$A$7,0)),0)))</f>
      </c>
      <c r="J2988" s="22">
        <f>IF(A2988="",0,IF(YEAR(A2988)&lt;&gt;Properties!$C$5,0,N(D2988)*IFERROR(INDEX(Lists!$D$1:$D$7,MATCH(C2988,Lists!$A$1:$A$7,0)),0)))</f>
      </c>
    </row>
    <row r="2989" spans="1:10" x14ac:dyDescent="0.25">
      <c r="A2989" s="11"/>
      <c r="B2989" s="19"/>
      <c r="C2989" s="19"/>
      <c r="D2989" s="23"/>
      <c r="E2989" s="19"/>
      <c r="F2989" s="13">
        <f>IF(B2989="","",IFERROR(INDEX(Leases!$B$2:$B$101,MATCH(B2989,Leases!$A$2:$A$101,0)),""))</f>
      </c>
      <c r="G2989" s="16">
        <f>IF(A2989="","",MONTH(A2989))</f>
      </c>
      <c r="H2989" s="22">
        <f>IF(A2989="",0,IF(YEAR(A2989)&lt;&gt;Properties!$C$5,0,N(D2989)*IFERROR(INDEX(Lists!$B$1:$B$7,MATCH(C2989,Lists!$A$1:$A$7,0)),0)))</f>
      </c>
      <c r="I2989" s="22">
        <f>IF(A2989="",0,IF(YEAR(A2989)&lt;&gt;Properties!$C$5,0,N(D2989)*IFERROR(INDEX(Lists!$C$1:$C$7,MATCH(C2989,Lists!$A$1:$A$7,0)),0)))</f>
      </c>
      <c r="J2989" s="22">
        <f>IF(A2989="",0,IF(YEAR(A2989)&lt;&gt;Properties!$C$5,0,N(D2989)*IFERROR(INDEX(Lists!$D$1:$D$7,MATCH(C2989,Lists!$A$1:$A$7,0)),0)))</f>
      </c>
    </row>
    <row r="2990" spans="1:10" x14ac:dyDescent="0.25">
      <c r="A2990" s="11"/>
      <c r="B2990" s="19"/>
      <c r="C2990" s="19"/>
      <c r="D2990" s="23"/>
      <c r="E2990" s="19"/>
      <c r="F2990" s="13">
        <f>IF(B2990="","",IFERROR(INDEX(Leases!$B$2:$B$101,MATCH(B2990,Leases!$A$2:$A$101,0)),""))</f>
      </c>
      <c r="G2990" s="16">
        <f>IF(A2990="","",MONTH(A2990))</f>
      </c>
      <c r="H2990" s="22">
        <f>IF(A2990="",0,IF(YEAR(A2990)&lt;&gt;Properties!$C$5,0,N(D2990)*IFERROR(INDEX(Lists!$B$1:$B$7,MATCH(C2990,Lists!$A$1:$A$7,0)),0)))</f>
      </c>
      <c r="I2990" s="22">
        <f>IF(A2990="",0,IF(YEAR(A2990)&lt;&gt;Properties!$C$5,0,N(D2990)*IFERROR(INDEX(Lists!$C$1:$C$7,MATCH(C2990,Lists!$A$1:$A$7,0)),0)))</f>
      </c>
      <c r="J2990" s="22">
        <f>IF(A2990="",0,IF(YEAR(A2990)&lt;&gt;Properties!$C$5,0,N(D2990)*IFERROR(INDEX(Lists!$D$1:$D$7,MATCH(C2990,Lists!$A$1:$A$7,0)),0)))</f>
      </c>
    </row>
    <row r="2991" spans="1:10" x14ac:dyDescent="0.25">
      <c r="A2991" s="11"/>
      <c r="B2991" s="19"/>
      <c r="C2991" s="19"/>
      <c r="D2991" s="23"/>
      <c r="E2991" s="19"/>
      <c r="F2991" s="13">
        <f>IF(B2991="","",IFERROR(INDEX(Leases!$B$2:$B$101,MATCH(B2991,Leases!$A$2:$A$101,0)),""))</f>
      </c>
      <c r="G2991" s="16">
        <f>IF(A2991="","",MONTH(A2991))</f>
      </c>
      <c r="H2991" s="22">
        <f>IF(A2991="",0,IF(YEAR(A2991)&lt;&gt;Properties!$C$5,0,N(D2991)*IFERROR(INDEX(Lists!$B$1:$B$7,MATCH(C2991,Lists!$A$1:$A$7,0)),0)))</f>
      </c>
      <c r="I2991" s="22">
        <f>IF(A2991="",0,IF(YEAR(A2991)&lt;&gt;Properties!$C$5,0,N(D2991)*IFERROR(INDEX(Lists!$C$1:$C$7,MATCH(C2991,Lists!$A$1:$A$7,0)),0)))</f>
      </c>
      <c r="J2991" s="22">
        <f>IF(A2991="",0,IF(YEAR(A2991)&lt;&gt;Properties!$C$5,0,N(D2991)*IFERROR(INDEX(Lists!$D$1:$D$7,MATCH(C2991,Lists!$A$1:$A$7,0)),0)))</f>
      </c>
    </row>
    <row r="2992" spans="1:10" x14ac:dyDescent="0.25">
      <c r="A2992" s="11"/>
      <c r="B2992" s="19"/>
      <c r="C2992" s="19"/>
      <c r="D2992" s="23"/>
      <c r="E2992" s="19"/>
      <c r="F2992" s="13">
        <f>IF(B2992="","",IFERROR(INDEX(Leases!$B$2:$B$101,MATCH(B2992,Leases!$A$2:$A$101,0)),""))</f>
      </c>
      <c r="G2992" s="16">
        <f>IF(A2992="","",MONTH(A2992))</f>
      </c>
      <c r="H2992" s="22">
        <f>IF(A2992="",0,IF(YEAR(A2992)&lt;&gt;Properties!$C$5,0,N(D2992)*IFERROR(INDEX(Lists!$B$1:$B$7,MATCH(C2992,Lists!$A$1:$A$7,0)),0)))</f>
      </c>
      <c r="I2992" s="22">
        <f>IF(A2992="",0,IF(YEAR(A2992)&lt;&gt;Properties!$C$5,0,N(D2992)*IFERROR(INDEX(Lists!$C$1:$C$7,MATCH(C2992,Lists!$A$1:$A$7,0)),0)))</f>
      </c>
      <c r="J2992" s="22">
        <f>IF(A2992="",0,IF(YEAR(A2992)&lt;&gt;Properties!$C$5,0,N(D2992)*IFERROR(INDEX(Lists!$D$1:$D$7,MATCH(C2992,Lists!$A$1:$A$7,0)),0)))</f>
      </c>
    </row>
    <row r="2993" spans="1:10" x14ac:dyDescent="0.25">
      <c r="A2993" s="11"/>
      <c r="B2993" s="19"/>
      <c r="C2993" s="19"/>
      <c r="D2993" s="23"/>
      <c r="E2993" s="19"/>
      <c r="F2993" s="13">
        <f>IF(B2993="","",IFERROR(INDEX(Leases!$B$2:$B$101,MATCH(B2993,Leases!$A$2:$A$101,0)),""))</f>
      </c>
      <c r="G2993" s="16">
        <f>IF(A2993="","",MONTH(A2993))</f>
      </c>
      <c r="H2993" s="22">
        <f>IF(A2993="",0,IF(YEAR(A2993)&lt;&gt;Properties!$C$5,0,N(D2993)*IFERROR(INDEX(Lists!$B$1:$B$7,MATCH(C2993,Lists!$A$1:$A$7,0)),0)))</f>
      </c>
      <c r="I2993" s="22">
        <f>IF(A2993="",0,IF(YEAR(A2993)&lt;&gt;Properties!$C$5,0,N(D2993)*IFERROR(INDEX(Lists!$C$1:$C$7,MATCH(C2993,Lists!$A$1:$A$7,0)),0)))</f>
      </c>
      <c r="J2993" s="22">
        <f>IF(A2993="",0,IF(YEAR(A2993)&lt;&gt;Properties!$C$5,0,N(D2993)*IFERROR(INDEX(Lists!$D$1:$D$7,MATCH(C2993,Lists!$A$1:$A$7,0)),0)))</f>
      </c>
    </row>
    <row r="2994" spans="1:10" x14ac:dyDescent="0.25">
      <c r="A2994" s="11"/>
      <c r="B2994" s="19"/>
      <c r="C2994" s="19"/>
      <c r="D2994" s="23"/>
      <c r="E2994" s="19"/>
      <c r="F2994" s="13">
        <f>IF(B2994="","",IFERROR(INDEX(Leases!$B$2:$B$101,MATCH(B2994,Leases!$A$2:$A$101,0)),""))</f>
      </c>
      <c r="G2994" s="16">
        <f>IF(A2994="","",MONTH(A2994))</f>
      </c>
      <c r="H2994" s="22">
        <f>IF(A2994="",0,IF(YEAR(A2994)&lt;&gt;Properties!$C$5,0,N(D2994)*IFERROR(INDEX(Lists!$B$1:$B$7,MATCH(C2994,Lists!$A$1:$A$7,0)),0)))</f>
      </c>
      <c r="I2994" s="22">
        <f>IF(A2994="",0,IF(YEAR(A2994)&lt;&gt;Properties!$C$5,0,N(D2994)*IFERROR(INDEX(Lists!$C$1:$C$7,MATCH(C2994,Lists!$A$1:$A$7,0)),0)))</f>
      </c>
      <c r="J2994" s="22">
        <f>IF(A2994="",0,IF(YEAR(A2994)&lt;&gt;Properties!$C$5,0,N(D2994)*IFERROR(INDEX(Lists!$D$1:$D$7,MATCH(C2994,Lists!$A$1:$A$7,0)),0)))</f>
      </c>
    </row>
    <row r="2995" spans="1:10" x14ac:dyDescent="0.25">
      <c r="A2995" s="11"/>
      <c r="B2995" s="19"/>
      <c r="C2995" s="19"/>
      <c r="D2995" s="23"/>
      <c r="E2995" s="19"/>
      <c r="F2995" s="13">
        <f>IF(B2995="","",IFERROR(INDEX(Leases!$B$2:$B$101,MATCH(B2995,Leases!$A$2:$A$101,0)),""))</f>
      </c>
      <c r="G2995" s="16">
        <f>IF(A2995="","",MONTH(A2995))</f>
      </c>
      <c r="H2995" s="22">
        <f>IF(A2995="",0,IF(YEAR(A2995)&lt;&gt;Properties!$C$5,0,N(D2995)*IFERROR(INDEX(Lists!$B$1:$B$7,MATCH(C2995,Lists!$A$1:$A$7,0)),0)))</f>
      </c>
      <c r="I2995" s="22">
        <f>IF(A2995="",0,IF(YEAR(A2995)&lt;&gt;Properties!$C$5,0,N(D2995)*IFERROR(INDEX(Lists!$C$1:$C$7,MATCH(C2995,Lists!$A$1:$A$7,0)),0)))</f>
      </c>
      <c r="J2995" s="22">
        <f>IF(A2995="",0,IF(YEAR(A2995)&lt;&gt;Properties!$C$5,0,N(D2995)*IFERROR(INDEX(Lists!$D$1:$D$7,MATCH(C2995,Lists!$A$1:$A$7,0)),0)))</f>
      </c>
    </row>
    <row r="2996" spans="1:10" x14ac:dyDescent="0.25">
      <c r="A2996" s="11"/>
      <c r="B2996" s="19"/>
      <c r="C2996" s="19"/>
      <c r="D2996" s="23"/>
      <c r="E2996" s="19"/>
      <c r="F2996" s="13">
        <f>IF(B2996="","",IFERROR(INDEX(Leases!$B$2:$B$101,MATCH(B2996,Leases!$A$2:$A$101,0)),""))</f>
      </c>
      <c r="G2996" s="16">
        <f>IF(A2996="","",MONTH(A2996))</f>
      </c>
      <c r="H2996" s="22">
        <f>IF(A2996="",0,IF(YEAR(A2996)&lt;&gt;Properties!$C$5,0,N(D2996)*IFERROR(INDEX(Lists!$B$1:$B$7,MATCH(C2996,Lists!$A$1:$A$7,0)),0)))</f>
      </c>
      <c r="I2996" s="22">
        <f>IF(A2996="",0,IF(YEAR(A2996)&lt;&gt;Properties!$C$5,0,N(D2996)*IFERROR(INDEX(Lists!$C$1:$C$7,MATCH(C2996,Lists!$A$1:$A$7,0)),0)))</f>
      </c>
      <c r="J2996" s="22">
        <f>IF(A2996="",0,IF(YEAR(A2996)&lt;&gt;Properties!$C$5,0,N(D2996)*IFERROR(INDEX(Lists!$D$1:$D$7,MATCH(C2996,Lists!$A$1:$A$7,0)),0)))</f>
      </c>
    </row>
    <row r="2997" spans="1:10" x14ac:dyDescent="0.25">
      <c r="A2997" s="11"/>
      <c r="B2997" s="19"/>
      <c r="C2997" s="19"/>
      <c r="D2997" s="23"/>
      <c r="E2997" s="19"/>
      <c r="F2997" s="13">
        <f>IF(B2997="","",IFERROR(INDEX(Leases!$B$2:$B$101,MATCH(B2997,Leases!$A$2:$A$101,0)),""))</f>
      </c>
      <c r="G2997" s="16">
        <f>IF(A2997="","",MONTH(A2997))</f>
      </c>
      <c r="H2997" s="22">
        <f>IF(A2997="",0,IF(YEAR(A2997)&lt;&gt;Properties!$C$5,0,N(D2997)*IFERROR(INDEX(Lists!$B$1:$B$7,MATCH(C2997,Lists!$A$1:$A$7,0)),0)))</f>
      </c>
      <c r="I2997" s="22">
        <f>IF(A2997="",0,IF(YEAR(A2997)&lt;&gt;Properties!$C$5,0,N(D2997)*IFERROR(INDEX(Lists!$C$1:$C$7,MATCH(C2997,Lists!$A$1:$A$7,0)),0)))</f>
      </c>
      <c r="J2997" s="22">
        <f>IF(A2997="",0,IF(YEAR(A2997)&lt;&gt;Properties!$C$5,0,N(D2997)*IFERROR(INDEX(Lists!$D$1:$D$7,MATCH(C2997,Lists!$A$1:$A$7,0)),0)))</f>
      </c>
    </row>
    <row r="2998" spans="1:10" x14ac:dyDescent="0.25">
      <c r="A2998" s="11"/>
      <c r="B2998" s="19"/>
      <c r="C2998" s="19"/>
      <c r="D2998" s="23"/>
      <c r="E2998" s="19"/>
      <c r="F2998" s="13">
        <f>IF(B2998="","",IFERROR(INDEX(Leases!$B$2:$B$101,MATCH(B2998,Leases!$A$2:$A$101,0)),""))</f>
      </c>
      <c r="G2998" s="16">
        <f>IF(A2998="","",MONTH(A2998))</f>
      </c>
      <c r="H2998" s="22">
        <f>IF(A2998="",0,IF(YEAR(A2998)&lt;&gt;Properties!$C$5,0,N(D2998)*IFERROR(INDEX(Lists!$B$1:$B$7,MATCH(C2998,Lists!$A$1:$A$7,0)),0)))</f>
      </c>
      <c r="I2998" s="22">
        <f>IF(A2998="",0,IF(YEAR(A2998)&lt;&gt;Properties!$C$5,0,N(D2998)*IFERROR(INDEX(Lists!$C$1:$C$7,MATCH(C2998,Lists!$A$1:$A$7,0)),0)))</f>
      </c>
      <c r="J2998" s="22">
        <f>IF(A2998="",0,IF(YEAR(A2998)&lt;&gt;Properties!$C$5,0,N(D2998)*IFERROR(INDEX(Lists!$D$1:$D$7,MATCH(C2998,Lists!$A$1:$A$7,0)),0)))</f>
      </c>
    </row>
    <row r="2999" spans="1:10" x14ac:dyDescent="0.25">
      <c r="A2999" s="11"/>
      <c r="B2999" s="19"/>
      <c r="C2999" s="19"/>
      <c r="D2999" s="23"/>
      <c r="E2999" s="19"/>
      <c r="F2999" s="13">
        <f>IF(B2999="","",IFERROR(INDEX(Leases!$B$2:$B$101,MATCH(B2999,Leases!$A$2:$A$101,0)),""))</f>
      </c>
      <c r="G2999" s="16">
        <f>IF(A2999="","",MONTH(A2999))</f>
      </c>
      <c r="H2999" s="22">
        <f>IF(A2999="",0,IF(YEAR(A2999)&lt;&gt;Properties!$C$5,0,N(D2999)*IFERROR(INDEX(Lists!$B$1:$B$7,MATCH(C2999,Lists!$A$1:$A$7,0)),0)))</f>
      </c>
      <c r="I2999" s="22">
        <f>IF(A2999="",0,IF(YEAR(A2999)&lt;&gt;Properties!$C$5,0,N(D2999)*IFERROR(INDEX(Lists!$C$1:$C$7,MATCH(C2999,Lists!$A$1:$A$7,0)),0)))</f>
      </c>
      <c r="J2999" s="22">
        <f>IF(A2999="",0,IF(YEAR(A2999)&lt;&gt;Properties!$C$5,0,N(D2999)*IFERROR(INDEX(Lists!$D$1:$D$7,MATCH(C2999,Lists!$A$1:$A$7,0)),0)))</f>
      </c>
    </row>
    <row r="3000" spans="1:10" x14ac:dyDescent="0.25">
      <c r="A3000" s="11"/>
      <c r="B3000" s="19"/>
      <c r="C3000" s="19"/>
      <c r="D3000" s="23"/>
      <c r="E3000" s="19"/>
      <c r="F3000" s="13">
        <f>IF(B3000="","",IFERROR(INDEX(Leases!$B$2:$B$101,MATCH(B3000,Leases!$A$2:$A$101,0)),""))</f>
      </c>
      <c r="G3000" s="16">
        <f>IF(A3000="","",MONTH(A3000))</f>
      </c>
      <c r="H3000" s="22">
        <f>IF(A3000="",0,IF(YEAR(A3000)&lt;&gt;Properties!$C$5,0,N(D3000)*IFERROR(INDEX(Lists!$B$1:$B$7,MATCH(C3000,Lists!$A$1:$A$7,0)),0)))</f>
      </c>
      <c r="I3000" s="22">
        <f>IF(A3000="",0,IF(YEAR(A3000)&lt;&gt;Properties!$C$5,0,N(D3000)*IFERROR(INDEX(Lists!$C$1:$C$7,MATCH(C3000,Lists!$A$1:$A$7,0)),0)))</f>
      </c>
      <c r="J3000" s="22">
        <f>IF(A3000="",0,IF(YEAR(A3000)&lt;&gt;Properties!$C$5,0,N(D3000)*IFERROR(INDEX(Lists!$D$1:$D$7,MATCH(C3000,Lists!$A$1:$A$7,0)),0)))</f>
      </c>
    </row>
    <row r="3001" spans="1:10" x14ac:dyDescent="0.25">
      <c r="A3001" s="11"/>
      <c r="B3001" s="19"/>
      <c r="C3001" s="19"/>
      <c r="D3001" s="23"/>
      <c r="E3001" s="19"/>
      <c r="F3001" s="13">
        <f>IF(B3001="","",IFERROR(INDEX(Leases!$B$2:$B$101,MATCH(B3001,Leases!$A$2:$A$101,0)),""))</f>
      </c>
      <c r="G3001" s="16">
        <f>IF(A3001="","",MONTH(A3001))</f>
      </c>
      <c r="H3001" s="22">
        <f>IF(A3001="",0,IF(YEAR(A3001)&lt;&gt;Properties!$C$5,0,N(D3001)*IFERROR(INDEX(Lists!$B$1:$B$7,MATCH(C3001,Lists!$A$1:$A$7,0)),0)))</f>
      </c>
      <c r="I3001" s="22">
        <f>IF(A3001="",0,IF(YEAR(A3001)&lt;&gt;Properties!$C$5,0,N(D3001)*IFERROR(INDEX(Lists!$C$1:$C$7,MATCH(C3001,Lists!$A$1:$A$7,0)),0)))</f>
      </c>
      <c r="J3001" s="22">
        <f>IF(A3001="",0,IF(YEAR(A3001)&lt;&gt;Properties!$C$5,0,N(D3001)*IFERROR(INDEX(Lists!$D$1:$D$7,MATCH(C3001,Lists!$A$1:$A$7,0)),0)))</f>
      </c>
    </row>
  </sheetData>
  <dataValidations count="2">
    <dataValidation type="list" allowBlank="1" sqref="B2:B3001">
      <formula1>Leases!$A$2:$A$101</formula1>
    </dataValidation>
    <dataValidation type="list" allowBlank="1" sqref="C2:C3001">
      <formula1>Lists!$A$1:$A$7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01"/>
  <sheetViews>
    <sheetView workbookViewId="0" showGridLines="0">
      <pane ySplit="1" topLeftCell="A2" activePane="bottomLeft" state="frozen"/>
      <selection pane="bottomLeft"/>
    </sheetView>
  </sheetViews>
  <sheetFormatPr defaultRowHeight="18" outlineLevelRow="0" outlineLevelCol="0" x14ac:dyDescent="55" customHeight="1"/>
  <cols>
    <col min="1" max="1" width="13" customWidth="1"/>
    <col min="2" max="2" width="30" customWidth="1"/>
    <col min="3" max="3" width="26" customWidth="1"/>
    <col min="4" max="4" width="34" customWidth="1"/>
    <col min="5" max="5" width="12" customWidth="1"/>
    <col min="6" max="6" width="32" customWidth="1"/>
    <col min="7" max="7" width="8" customWidth="1"/>
    <col min="8" max="8" width="12" customWidth="1"/>
  </cols>
  <sheetData>
    <row r="1" ht="30" customHeight="1" spans="1:8" x14ac:dyDescent="0.25">
      <c r="A1" s="12" t="s">
        <v>68</v>
      </c>
      <c r="B1" s="12" t="s">
        <v>29</v>
      </c>
      <c r="C1" s="12" t="s">
        <v>76</v>
      </c>
      <c r="D1" s="12" t="s">
        <v>77</v>
      </c>
      <c r="E1" s="12" t="s">
        <v>71</v>
      </c>
      <c r="F1" s="12" t="s">
        <v>72</v>
      </c>
      <c r="G1" s="12" t="s">
        <v>48</v>
      </c>
      <c r="H1" s="12" t="s">
        <v>78</v>
      </c>
    </row>
    <row r="2" spans="1:8" x14ac:dyDescent="0.25">
      <c r="A2" s="11"/>
      <c r="B2" s="19"/>
      <c r="C2" s="19"/>
      <c r="D2" s="19"/>
      <c r="E2" s="23"/>
      <c r="F2" s="19"/>
      <c r="G2" s="16">
        <f>IF(A2="","",MONTH(A2))</f>
      </c>
      <c r="H2" s="22">
        <f>IF(A2="",0,IF(YEAR(A2)&lt;&gt;Properties!$C$5,0,N(E2)))</f>
      </c>
    </row>
    <row r="3" spans="1:8" x14ac:dyDescent="0.25">
      <c r="A3" s="11"/>
      <c r="B3" s="19"/>
      <c r="C3" s="19"/>
      <c r="D3" s="19"/>
      <c r="E3" s="23"/>
      <c r="F3" s="19"/>
      <c r="G3" s="16">
        <f>IF(A3="","",MONTH(A3))</f>
      </c>
      <c r="H3" s="22">
        <f>IF(A3="",0,IF(YEAR(A3)&lt;&gt;Properties!$C$5,0,N(E3)))</f>
      </c>
    </row>
    <row r="4" spans="1:8" x14ac:dyDescent="0.25">
      <c r="A4" s="11"/>
      <c r="B4" s="19"/>
      <c r="C4" s="19"/>
      <c r="D4" s="19"/>
      <c r="E4" s="23"/>
      <c r="F4" s="19"/>
      <c r="G4" s="16">
        <f>IF(A4="","",MONTH(A4))</f>
      </c>
      <c r="H4" s="22">
        <f>IF(A4="",0,IF(YEAR(A4)&lt;&gt;Properties!$C$5,0,N(E4)))</f>
      </c>
    </row>
    <row r="5" spans="1:8" x14ac:dyDescent="0.25">
      <c r="A5" s="11"/>
      <c r="B5" s="19"/>
      <c r="C5" s="19"/>
      <c r="D5" s="19"/>
      <c r="E5" s="23"/>
      <c r="F5" s="19"/>
      <c r="G5" s="16">
        <f>IF(A5="","",MONTH(A5))</f>
      </c>
      <c r="H5" s="22">
        <f>IF(A5="",0,IF(YEAR(A5)&lt;&gt;Properties!$C$5,0,N(E5)))</f>
      </c>
    </row>
    <row r="6" spans="1:8" x14ac:dyDescent="0.25">
      <c r="A6" s="11"/>
      <c r="B6" s="19"/>
      <c r="C6" s="19"/>
      <c r="D6" s="19"/>
      <c r="E6" s="23"/>
      <c r="F6" s="19"/>
      <c r="G6" s="16">
        <f>IF(A6="","",MONTH(A6))</f>
      </c>
      <c r="H6" s="22">
        <f>IF(A6="",0,IF(YEAR(A6)&lt;&gt;Properties!$C$5,0,N(E6)))</f>
      </c>
    </row>
    <row r="7" spans="1:8" x14ac:dyDescent="0.25">
      <c r="A7" s="11"/>
      <c r="B7" s="19"/>
      <c r="C7" s="19"/>
      <c r="D7" s="19"/>
      <c r="E7" s="23"/>
      <c r="F7" s="19"/>
      <c r="G7" s="16">
        <f>IF(A7="","",MONTH(A7))</f>
      </c>
      <c r="H7" s="22">
        <f>IF(A7="",0,IF(YEAR(A7)&lt;&gt;Properties!$C$5,0,N(E7)))</f>
      </c>
    </row>
    <row r="8" spans="1:8" x14ac:dyDescent="0.25">
      <c r="A8" s="11"/>
      <c r="B8" s="19"/>
      <c r="C8" s="19"/>
      <c r="D8" s="19"/>
      <c r="E8" s="23"/>
      <c r="F8" s="19"/>
      <c r="G8" s="16">
        <f>IF(A8="","",MONTH(A8))</f>
      </c>
      <c r="H8" s="22">
        <f>IF(A8="",0,IF(YEAR(A8)&lt;&gt;Properties!$C$5,0,N(E8)))</f>
      </c>
    </row>
    <row r="9" spans="1:8" x14ac:dyDescent="0.25">
      <c r="A9" s="11"/>
      <c r="B9" s="19"/>
      <c r="C9" s="19"/>
      <c r="D9" s="19"/>
      <c r="E9" s="23"/>
      <c r="F9" s="19"/>
      <c r="G9" s="16">
        <f>IF(A9="","",MONTH(A9))</f>
      </c>
      <c r="H9" s="22">
        <f>IF(A9="",0,IF(YEAR(A9)&lt;&gt;Properties!$C$5,0,N(E9)))</f>
      </c>
    </row>
    <row r="10" spans="1:8" x14ac:dyDescent="0.25">
      <c r="A10" s="11"/>
      <c r="B10" s="19"/>
      <c r="C10" s="19"/>
      <c r="D10" s="19"/>
      <c r="E10" s="23"/>
      <c r="F10" s="19"/>
      <c r="G10" s="16">
        <f>IF(A10="","",MONTH(A10))</f>
      </c>
      <c r="H10" s="22">
        <f>IF(A10="",0,IF(YEAR(A10)&lt;&gt;Properties!$C$5,0,N(E10)))</f>
      </c>
    </row>
    <row r="11" spans="1:8" x14ac:dyDescent="0.25">
      <c r="A11" s="11"/>
      <c r="B11" s="19"/>
      <c r="C11" s="19"/>
      <c r="D11" s="19"/>
      <c r="E11" s="23"/>
      <c r="F11" s="19"/>
      <c r="G11" s="16">
        <f>IF(A11="","",MONTH(A11))</f>
      </c>
      <c r="H11" s="22">
        <f>IF(A11="",0,IF(YEAR(A11)&lt;&gt;Properties!$C$5,0,N(E11)))</f>
      </c>
    </row>
    <row r="12" spans="1:8" x14ac:dyDescent="0.25">
      <c r="A12" s="11"/>
      <c r="B12" s="19"/>
      <c r="C12" s="19"/>
      <c r="D12" s="19"/>
      <c r="E12" s="23"/>
      <c r="F12" s="19"/>
      <c r="G12" s="16">
        <f>IF(A12="","",MONTH(A12))</f>
      </c>
      <c r="H12" s="22">
        <f>IF(A12="",0,IF(YEAR(A12)&lt;&gt;Properties!$C$5,0,N(E12)))</f>
      </c>
    </row>
    <row r="13" spans="1:8" x14ac:dyDescent="0.25">
      <c r="A13" s="11"/>
      <c r="B13" s="19"/>
      <c r="C13" s="19"/>
      <c r="D13" s="19"/>
      <c r="E13" s="23"/>
      <c r="F13" s="19"/>
      <c r="G13" s="16">
        <f>IF(A13="","",MONTH(A13))</f>
      </c>
      <c r="H13" s="22">
        <f>IF(A13="",0,IF(YEAR(A13)&lt;&gt;Properties!$C$5,0,N(E13)))</f>
      </c>
    </row>
    <row r="14" spans="1:8" x14ac:dyDescent="0.25">
      <c r="A14" s="11"/>
      <c r="B14" s="19"/>
      <c r="C14" s="19"/>
      <c r="D14" s="19"/>
      <c r="E14" s="23"/>
      <c r="F14" s="19"/>
      <c r="G14" s="16">
        <f>IF(A14="","",MONTH(A14))</f>
      </c>
      <c r="H14" s="22">
        <f>IF(A14="",0,IF(YEAR(A14)&lt;&gt;Properties!$C$5,0,N(E14)))</f>
      </c>
    </row>
    <row r="15" spans="1:8" x14ac:dyDescent="0.25">
      <c r="A15" s="11"/>
      <c r="B15" s="19"/>
      <c r="C15" s="19"/>
      <c r="D15" s="19"/>
      <c r="E15" s="23"/>
      <c r="F15" s="19"/>
      <c r="G15" s="16">
        <f>IF(A15="","",MONTH(A15))</f>
      </c>
      <c r="H15" s="22">
        <f>IF(A15="",0,IF(YEAR(A15)&lt;&gt;Properties!$C$5,0,N(E15)))</f>
      </c>
    </row>
    <row r="16" spans="1:8" x14ac:dyDescent="0.25">
      <c r="A16" s="11"/>
      <c r="B16" s="19"/>
      <c r="C16" s="19"/>
      <c r="D16" s="19"/>
      <c r="E16" s="23"/>
      <c r="F16" s="19"/>
      <c r="G16" s="16">
        <f>IF(A16="","",MONTH(A16))</f>
      </c>
      <c r="H16" s="22">
        <f>IF(A16="",0,IF(YEAR(A16)&lt;&gt;Properties!$C$5,0,N(E16)))</f>
      </c>
    </row>
    <row r="17" spans="1:8" x14ac:dyDescent="0.25">
      <c r="A17" s="11"/>
      <c r="B17" s="19"/>
      <c r="C17" s="19"/>
      <c r="D17" s="19"/>
      <c r="E17" s="23"/>
      <c r="F17" s="19"/>
      <c r="G17" s="16">
        <f>IF(A17="","",MONTH(A17))</f>
      </c>
      <c r="H17" s="22">
        <f>IF(A17="",0,IF(YEAR(A17)&lt;&gt;Properties!$C$5,0,N(E17)))</f>
      </c>
    </row>
    <row r="18" spans="1:8" x14ac:dyDescent="0.25">
      <c r="A18" s="11"/>
      <c r="B18" s="19"/>
      <c r="C18" s="19"/>
      <c r="D18" s="19"/>
      <c r="E18" s="23"/>
      <c r="F18" s="19"/>
      <c r="G18" s="16">
        <f>IF(A18="","",MONTH(A18))</f>
      </c>
      <c r="H18" s="22">
        <f>IF(A18="",0,IF(YEAR(A18)&lt;&gt;Properties!$C$5,0,N(E18)))</f>
      </c>
    </row>
    <row r="19" spans="1:8" x14ac:dyDescent="0.25">
      <c r="A19" s="11"/>
      <c r="B19" s="19"/>
      <c r="C19" s="19"/>
      <c r="D19" s="19"/>
      <c r="E19" s="23"/>
      <c r="F19" s="19"/>
      <c r="G19" s="16">
        <f>IF(A19="","",MONTH(A19))</f>
      </c>
      <c r="H19" s="22">
        <f>IF(A19="",0,IF(YEAR(A19)&lt;&gt;Properties!$C$5,0,N(E19)))</f>
      </c>
    </row>
    <row r="20" spans="1:8" x14ac:dyDescent="0.25">
      <c r="A20" s="11"/>
      <c r="B20" s="19"/>
      <c r="C20" s="19"/>
      <c r="D20" s="19"/>
      <c r="E20" s="23"/>
      <c r="F20" s="19"/>
      <c r="G20" s="16">
        <f>IF(A20="","",MONTH(A20))</f>
      </c>
      <c r="H20" s="22">
        <f>IF(A20="",0,IF(YEAR(A20)&lt;&gt;Properties!$C$5,0,N(E20)))</f>
      </c>
    </row>
    <row r="21" spans="1:8" x14ac:dyDescent="0.25">
      <c r="A21" s="11"/>
      <c r="B21" s="19"/>
      <c r="C21" s="19"/>
      <c r="D21" s="19"/>
      <c r="E21" s="23"/>
      <c r="F21" s="19"/>
      <c r="G21" s="16">
        <f>IF(A21="","",MONTH(A21))</f>
      </c>
      <c r="H21" s="22">
        <f>IF(A21="",0,IF(YEAR(A21)&lt;&gt;Properties!$C$5,0,N(E21)))</f>
      </c>
    </row>
    <row r="22" spans="1:8" x14ac:dyDescent="0.25">
      <c r="A22" s="11"/>
      <c r="B22" s="19"/>
      <c r="C22" s="19"/>
      <c r="D22" s="19"/>
      <c r="E22" s="23"/>
      <c r="F22" s="19"/>
      <c r="G22" s="16">
        <f>IF(A22="","",MONTH(A22))</f>
      </c>
      <c r="H22" s="22">
        <f>IF(A22="",0,IF(YEAR(A22)&lt;&gt;Properties!$C$5,0,N(E22)))</f>
      </c>
    </row>
    <row r="23" spans="1:8" x14ac:dyDescent="0.25">
      <c r="A23" s="11"/>
      <c r="B23" s="19"/>
      <c r="C23" s="19"/>
      <c r="D23" s="19"/>
      <c r="E23" s="23"/>
      <c r="F23" s="19"/>
      <c r="G23" s="16">
        <f>IF(A23="","",MONTH(A23))</f>
      </c>
      <c r="H23" s="22">
        <f>IF(A23="",0,IF(YEAR(A23)&lt;&gt;Properties!$C$5,0,N(E23)))</f>
      </c>
    </row>
    <row r="24" spans="1:8" x14ac:dyDescent="0.25">
      <c r="A24" s="11"/>
      <c r="B24" s="19"/>
      <c r="C24" s="19"/>
      <c r="D24" s="19"/>
      <c r="E24" s="23"/>
      <c r="F24" s="19"/>
      <c r="G24" s="16">
        <f>IF(A24="","",MONTH(A24))</f>
      </c>
      <c r="H24" s="22">
        <f>IF(A24="",0,IF(YEAR(A24)&lt;&gt;Properties!$C$5,0,N(E24)))</f>
      </c>
    </row>
    <row r="25" spans="1:8" x14ac:dyDescent="0.25">
      <c r="A25" s="11"/>
      <c r="B25" s="19"/>
      <c r="C25" s="19"/>
      <c r="D25" s="19"/>
      <c r="E25" s="23"/>
      <c r="F25" s="19"/>
      <c r="G25" s="16">
        <f>IF(A25="","",MONTH(A25))</f>
      </c>
      <c r="H25" s="22">
        <f>IF(A25="",0,IF(YEAR(A25)&lt;&gt;Properties!$C$5,0,N(E25)))</f>
      </c>
    </row>
    <row r="26" spans="1:8" x14ac:dyDescent="0.25">
      <c r="A26" s="11"/>
      <c r="B26" s="19"/>
      <c r="C26" s="19"/>
      <c r="D26" s="19"/>
      <c r="E26" s="23"/>
      <c r="F26" s="19"/>
      <c r="G26" s="16">
        <f>IF(A26="","",MONTH(A26))</f>
      </c>
      <c r="H26" s="22">
        <f>IF(A26="",0,IF(YEAR(A26)&lt;&gt;Properties!$C$5,0,N(E26)))</f>
      </c>
    </row>
    <row r="27" spans="1:8" x14ac:dyDescent="0.25">
      <c r="A27" s="11"/>
      <c r="B27" s="19"/>
      <c r="C27" s="19"/>
      <c r="D27" s="19"/>
      <c r="E27" s="23"/>
      <c r="F27" s="19"/>
      <c r="G27" s="16">
        <f>IF(A27="","",MONTH(A27))</f>
      </c>
      <c r="H27" s="22">
        <f>IF(A27="",0,IF(YEAR(A27)&lt;&gt;Properties!$C$5,0,N(E27)))</f>
      </c>
    </row>
    <row r="28" spans="1:8" x14ac:dyDescent="0.25">
      <c r="A28" s="11"/>
      <c r="B28" s="19"/>
      <c r="C28" s="19"/>
      <c r="D28" s="19"/>
      <c r="E28" s="23"/>
      <c r="F28" s="19"/>
      <c r="G28" s="16">
        <f>IF(A28="","",MONTH(A28))</f>
      </c>
      <c r="H28" s="22">
        <f>IF(A28="",0,IF(YEAR(A28)&lt;&gt;Properties!$C$5,0,N(E28)))</f>
      </c>
    </row>
    <row r="29" spans="1:8" x14ac:dyDescent="0.25">
      <c r="A29" s="11"/>
      <c r="B29" s="19"/>
      <c r="C29" s="19"/>
      <c r="D29" s="19"/>
      <c r="E29" s="23"/>
      <c r="F29" s="19"/>
      <c r="G29" s="16">
        <f>IF(A29="","",MONTH(A29))</f>
      </c>
      <c r="H29" s="22">
        <f>IF(A29="",0,IF(YEAR(A29)&lt;&gt;Properties!$C$5,0,N(E29)))</f>
      </c>
    </row>
    <row r="30" spans="1:8" x14ac:dyDescent="0.25">
      <c r="A30" s="11"/>
      <c r="B30" s="19"/>
      <c r="C30" s="19"/>
      <c r="D30" s="19"/>
      <c r="E30" s="23"/>
      <c r="F30" s="19"/>
      <c r="G30" s="16">
        <f>IF(A30="","",MONTH(A30))</f>
      </c>
      <c r="H30" s="22">
        <f>IF(A30="",0,IF(YEAR(A30)&lt;&gt;Properties!$C$5,0,N(E30)))</f>
      </c>
    </row>
    <row r="31" spans="1:8" x14ac:dyDescent="0.25">
      <c r="A31" s="11"/>
      <c r="B31" s="19"/>
      <c r="C31" s="19"/>
      <c r="D31" s="19"/>
      <c r="E31" s="23"/>
      <c r="F31" s="19"/>
      <c r="G31" s="16">
        <f>IF(A31="","",MONTH(A31))</f>
      </c>
      <c r="H31" s="22">
        <f>IF(A31="",0,IF(YEAR(A31)&lt;&gt;Properties!$C$5,0,N(E31)))</f>
      </c>
    </row>
    <row r="32" spans="1:8" x14ac:dyDescent="0.25">
      <c r="A32" s="11"/>
      <c r="B32" s="19"/>
      <c r="C32" s="19"/>
      <c r="D32" s="19"/>
      <c r="E32" s="23"/>
      <c r="F32" s="19"/>
      <c r="G32" s="16">
        <f>IF(A32="","",MONTH(A32))</f>
      </c>
      <c r="H32" s="22">
        <f>IF(A32="",0,IF(YEAR(A32)&lt;&gt;Properties!$C$5,0,N(E32)))</f>
      </c>
    </row>
    <row r="33" spans="1:8" x14ac:dyDescent="0.25">
      <c r="A33" s="11"/>
      <c r="B33" s="19"/>
      <c r="C33" s="19"/>
      <c r="D33" s="19"/>
      <c r="E33" s="23"/>
      <c r="F33" s="19"/>
      <c r="G33" s="16">
        <f>IF(A33="","",MONTH(A33))</f>
      </c>
      <c r="H33" s="22">
        <f>IF(A33="",0,IF(YEAR(A33)&lt;&gt;Properties!$C$5,0,N(E33)))</f>
      </c>
    </row>
    <row r="34" spans="1:8" x14ac:dyDescent="0.25">
      <c r="A34" s="11"/>
      <c r="B34" s="19"/>
      <c r="C34" s="19"/>
      <c r="D34" s="19"/>
      <c r="E34" s="23"/>
      <c r="F34" s="19"/>
      <c r="G34" s="16">
        <f>IF(A34="","",MONTH(A34))</f>
      </c>
      <c r="H34" s="22">
        <f>IF(A34="",0,IF(YEAR(A34)&lt;&gt;Properties!$C$5,0,N(E34)))</f>
      </c>
    </row>
    <row r="35" spans="1:8" x14ac:dyDescent="0.25">
      <c r="A35" s="11"/>
      <c r="B35" s="19"/>
      <c r="C35" s="19"/>
      <c r="D35" s="19"/>
      <c r="E35" s="23"/>
      <c r="F35" s="19"/>
      <c r="G35" s="16">
        <f>IF(A35="","",MONTH(A35))</f>
      </c>
      <c r="H35" s="22">
        <f>IF(A35="",0,IF(YEAR(A35)&lt;&gt;Properties!$C$5,0,N(E35)))</f>
      </c>
    </row>
    <row r="36" spans="1:8" x14ac:dyDescent="0.25">
      <c r="A36" s="11"/>
      <c r="B36" s="19"/>
      <c r="C36" s="19"/>
      <c r="D36" s="19"/>
      <c r="E36" s="23"/>
      <c r="F36" s="19"/>
      <c r="G36" s="16">
        <f>IF(A36="","",MONTH(A36))</f>
      </c>
      <c r="H36" s="22">
        <f>IF(A36="",0,IF(YEAR(A36)&lt;&gt;Properties!$C$5,0,N(E36)))</f>
      </c>
    </row>
    <row r="37" spans="1:8" x14ac:dyDescent="0.25">
      <c r="A37" s="11"/>
      <c r="B37" s="19"/>
      <c r="C37" s="19"/>
      <c r="D37" s="19"/>
      <c r="E37" s="23"/>
      <c r="F37" s="19"/>
      <c r="G37" s="16">
        <f>IF(A37="","",MONTH(A37))</f>
      </c>
      <c r="H37" s="22">
        <f>IF(A37="",0,IF(YEAR(A37)&lt;&gt;Properties!$C$5,0,N(E37)))</f>
      </c>
    </row>
    <row r="38" spans="1:8" x14ac:dyDescent="0.25">
      <c r="A38" s="11"/>
      <c r="B38" s="19"/>
      <c r="C38" s="19"/>
      <c r="D38" s="19"/>
      <c r="E38" s="23"/>
      <c r="F38" s="19"/>
      <c r="G38" s="16">
        <f>IF(A38="","",MONTH(A38))</f>
      </c>
      <c r="H38" s="22">
        <f>IF(A38="",0,IF(YEAR(A38)&lt;&gt;Properties!$C$5,0,N(E38)))</f>
      </c>
    </row>
    <row r="39" spans="1:8" x14ac:dyDescent="0.25">
      <c r="A39" s="11"/>
      <c r="B39" s="19"/>
      <c r="C39" s="19"/>
      <c r="D39" s="19"/>
      <c r="E39" s="23"/>
      <c r="F39" s="19"/>
      <c r="G39" s="16">
        <f>IF(A39="","",MONTH(A39))</f>
      </c>
      <c r="H39" s="22">
        <f>IF(A39="",0,IF(YEAR(A39)&lt;&gt;Properties!$C$5,0,N(E39)))</f>
      </c>
    </row>
    <row r="40" spans="1:8" x14ac:dyDescent="0.25">
      <c r="A40" s="11"/>
      <c r="B40" s="19"/>
      <c r="C40" s="19"/>
      <c r="D40" s="19"/>
      <c r="E40" s="23"/>
      <c r="F40" s="19"/>
      <c r="G40" s="16">
        <f>IF(A40="","",MONTH(A40))</f>
      </c>
      <c r="H40" s="22">
        <f>IF(A40="",0,IF(YEAR(A40)&lt;&gt;Properties!$C$5,0,N(E40)))</f>
      </c>
    </row>
    <row r="41" spans="1:8" x14ac:dyDescent="0.25">
      <c r="A41" s="11"/>
      <c r="B41" s="19"/>
      <c r="C41" s="19"/>
      <c r="D41" s="19"/>
      <c r="E41" s="23"/>
      <c r="F41" s="19"/>
      <c r="G41" s="16">
        <f>IF(A41="","",MONTH(A41))</f>
      </c>
      <c r="H41" s="22">
        <f>IF(A41="",0,IF(YEAR(A41)&lt;&gt;Properties!$C$5,0,N(E41)))</f>
      </c>
    </row>
    <row r="42" spans="1:8" x14ac:dyDescent="0.25">
      <c r="A42" s="11"/>
      <c r="B42" s="19"/>
      <c r="C42" s="19"/>
      <c r="D42" s="19"/>
      <c r="E42" s="23"/>
      <c r="F42" s="19"/>
      <c r="G42" s="16">
        <f>IF(A42="","",MONTH(A42))</f>
      </c>
      <c r="H42" s="22">
        <f>IF(A42="",0,IF(YEAR(A42)&lt;&gt;Properties!$C$5,0,N(E42)))</f>
      </c>
    </row>
    <row r="43" spans="1:8" x14ac:dyDescent="0.25">
      <c r="A43" s="11"/>
      <c r="B43" s="19"/>
      <c r="C43" s="19"/>
      <c r="D43" s="19"/>
      <c r="E43" s="23"/>
      <c r="F43" s="19"/>
      <c r="G43" s="16">
        <f>IF(A43="","",MONTH(A43))</f>
      </c>
      <c r="H43" s="22">
        <f>IF(A43="",0,IF(YEAR(A43)&lt;&gt;Properties!$C$5,0,N(E43)))</f>
      </c>
    </row>
    <row r="44" spans="1:8" x14ac:dyDescent="0.25">
      <c r="A44" s="11"/>
      <c r="B44" s="19"/>
      <c r="C44" s="19"/>
      <c r="D44" s="19"/>
      <c r="E44" s="23"/>
      <c r="F44" s="19"/>
      <c r="G44" s="16">
        <f>IF(A44="","",MONTH(A44))</f>
      </c>
      <c r="H44" s="22">
        <f>IF(A44="",0,IF(YEAR(A44)&lt;&gt;Properties!$C$5,0,N(E44)))</f>
      </c>
    </row>
    <row r="45" spans="1:8" x14ac:dyDescent="0.25">
      <c r="A45" s="11"/>
      <c r="B45" s="19"/>
      <c r="C45" s="19"/>
      <c r="D45" s="19"/>
      <c r="E45" s="23"/>
      <c r="F45" s="19"/>
      <c r="G45" s="16">
        <f>IF(A45="","",MONTH(A45))</f>
      </c>
      <c r="H45" s="22">
        <f>IF(A45="",0,IF(YEAR(A45)&lt;&gt;Properties!$C$5,0,N(E45)))</f>
      </c>
    </row>
    <row r="46" spans="1:8" x14ac:dyDescent="0.25">
      <c r="A46" s="11"/>
      <c r="B46" s="19"/>
      <c r="C46" s="19"/>
      <c r="D46" s="19"/>
      <c r="E46" s="23"/>
      <c r="F46" s="19"/>
      <c r="G46" s="16">
        <f>IF(A46="","",MONTH(A46))</f>
      </c>
      <c r="H46" s="22">
        <f>IF(A46="",0,IF(YEAR(A46)&lt;&gt;Properties!$C$5,0,N(E46)))</f>
      </c>
    </row>
    <row r="47" spans="1:8" x14ac:dyDescent="0.25">
      <c r="A47" s="11"/>
      <c r="B47" s="19"/>
      <c r="C47" s="19"/>
      <c r="D47" s="19"/>
      <c r="E47" s="23"/>
      <c r="F47" s="19"/>
      <c r="G47" s="16">
        <f>IF(A47="","",MONTH(A47))</f>
      </c>
      <c r="H47" s="22">
        <f>IF(A47="",0,IF(YEAR(A47)&lt;&gt;Properties!$C$5,0,N(E47)))</f>
      </c>
    </row>
    <row r="48" spans="1:8" x14ac:dyDescent="0.25">
      <c r="A48" s="11"/>
      <c r="B48" s="19"/>
      <c r="C48" s="19"/>
      <c r="D48" s="19"/>
      <c r="E48" s="23"/>
      <c r="F48" s="19"/>
      <c r="G48" s="16">
        <f>IF(A48="","",MONTH(A48))</f>
      </c>
      <c r="H48" s="22">
        <f>IF(A48="",0,IF(YEAR(A48)&lt;&gt;Properties!$C$5,0,N(E48)))</f>
      </c>
    </row>
    <row r="49" spans="1:8" x14ac:dyDescent="0.25">
      <c r="A49" s="11"/>
      <c r="B49" s="19"/>
      <c r="C49" s="19"/>
      <c r="D49" s="19"/>
      <c r="E49" s="23"/>
      <c r="F49" s="19"/>
      <c r="G49" s="16">
        <f>IF(A49="","",MONTH(A49))</f>
      </c>
      <c r="H49" s="22">
        <f>IF(A49="",0,IF(YEAR(A49)&lt;&gt;Properties!$C$5,0,N(E49)))</f>
      </c>
    </row>
    <row r="50" spans="1:8" x14ac:dyDescent="0.25">
      <c r="A50" s="11"/>
      <c r="B50" s="19"/>
      <c r="C50" s="19"/>
      <c r="D50" s="19"/>
      <c r="E50" s="23"/>
      <c r="F50" s="19"/>
      <c r="G50" s="16">
        <f>IF(A50="","",MONTH(A50))</f>
      </c>
      <c r="H50" s="22">
        <f>IF(A50="",0,IF(YEAR(A50)&lt;&gt;Properties!$C$5,0,N(E50)))</f>
      </c>
    </row>
    <row r="51" spans="1:8" x14ac:dyDescent="0.25">
      <c r="A51" s="11"/>
      <c r="B51" s="19"/>
      <c r="C51" s="19"/>
      <c r="D51" s="19"/>
      <c r="E51" s="23"/>
      <c r="F51" s="19"/>
      <c r="G51" s="16">
        <f>IF(A51="","",MONTH(A51))</f>
      </c>
      <c r="H51" s="22">
        <f>IF(A51="",0,IF(YEAR(A51)&lt;&gt;Properties!$C$5,0,N(E51)))</f>
      </c>
    </row>
    <row r="52" spans="1:8" x14ac:dyDescent="0.25">
      <c r="A52" s="11"/>
      <c r="B52" s="19"/>
      <c r="C52" s="19"/>
      <c r="D52" s="19"/>
      <c r="E52" s="23"/>
      <c r="F52" s="19"/>
      <c r="G52" s="16">
        <f>IF(A52="","",MONTH(A52))</f>
      </c>
      <c r="H52" s="22">
        <f>IF(A52="",0,IF(YEAR(A52)&lt;&gt;Properties!$C$5,0,N(E52)))</f>
      </c>
    </row>
    <row r="53" spans="1:8" x14ac:dyDescent="0.25">
      <c r="A53" s="11"/>
      <c r="B53" s="19"/>
      <c r="C53" s="19"/>
      <c r="D53" s="19"/>
      <c r="E53" s="23"/>
      <c r="F53" s="19"/>
      <c r="G53" s="16">
        <f>IF(A53="","",MONTH(A53))</f>
      </c>
      <c r="H53" s="22">
        <f>IF(A53="",0,IF(YEAR(A53)&lt;&gt;Properties!$C$5,0,N(E53)))</f>
      </c>
    </row>
    <row r="54" spans="1:8" x14ac:dyDescent="0.25">
      <c r="A54" s="11"/>
      <c r="B54" s="19"/>
      <c r="C54" s="19"/>
      <c r="D54" s="19"/>
      <c r="E54" s="23"/>
      <c r="F54" s="19"/>
      <c r="G54" s="16">
        <f>IF(A54="","",MONTH(A54))</f>
      </c>
      <c r="H54" s="22">
        <f>IF(A54="",0,IF(YEAR(A54)&lt;&gt;Properties!$C$5,0,N(E54)))</f>
      </c>
    </row>
    <row r="55" spans="1:8" x14ac:dyDescent="0.25">
      <c r="A55" s="11"/>
      <c r="B55" s="19"/>
      <c r="C55" s="19"/>
      <c r="D55" s="19"/>
      <c r="E55" s="23"/>
      <c r="F55" s="19"/>
      <c r="G55" s="16">
        <f>IF(A55="","",MONTH(A55))</f>
      </c>
      <c r="H55" s="22">
        <f>IF(A55="",0,IF(YEAR(A55)&lt;&gt;Properties!$C$5,0,N(E55)))</f>
      </c>
    </row>
    <row r="56" spans="1:8" x14ac:dyDescent="0.25">
      <c r="A56" s="11"/>
      <c r="B56" s="19"/>
      <c r="C56" s="19"/>
      <c r="D56" s="19"/>
      <c r="E56" s="23"/>
      <c r="F56" s="19"/>
      <c r="G56" s="16">
        <f>IF(A56="","",MONTH(A56))</f>
      </c>
      <c r="H56" s="22">
        <f>IF(A56="",0,IF(YEAR(A56)&lt;&gt;Properties!$C$5,0,N(E56)))</f>
      </c>
    </row>
    <row r="57" spans="1:8" x14ac:dyDescent="0.25">
      <c r="A57" s="11"/>
      <c r="B57" s="19"/>
      <c r="C57" s="19"/>
      <c r="D57" s="19"/>
      <c r="E57" s="23"/>
      <c r="F57" s="19"/>
      <c r="G57" s="16">
        <f>IF(A57="","",MONTH(A57))</f>
      </c>
      <c r="H57" s="22">
        <f>IF(A57="",0,IF(YEAR(A57)&lt;&gt;Properties!$C$5,0,N(E57)))</f>
      </c>
    </row>
    <row r="58" spans="1:8" x14ac:dyDescent="0.25">
      <c r="A58" s="11"/>
      <c r="B58" s="19"/>
      <c r="C58" s="19"/>
      <c r="D58" s="19"/>
      <c r="E58" s="23"/>
      <c r="F58" s="19"/>
      <c r="G58" s="16">
        <f>IF(A58="","",MONTH(A58))</f>
      </c>
      <c r="H58" s="22">
        <f>IF(A58="",0,IF(YEAR(A58)&lt;&gt;Properties!$C$5,0,N(E58)))</f>
      </c>
    </row>
    <row r="59" spans="1:8" x14ac:dyDescent="0.25">
      <c r="A59" s="11"/>
      <c r="B59" s="19"/>
      <c r="C59" s="19"/>
      <c r="D59" s="19"/>
      <c r="E59" s="23"/>
      <c r="F59" s="19"/>
      <c r="G59" s="16">
        <f>IF(A59="","",MONTH(A59))</f>
      </c>
      <c r="H59" s="22">
        <f>IF(A59="",0,IF(YEAR(A59)&lt;&gt;Properties!$C$5,0,N(E59)))</f>
      </c>
    </row>
    <row r="60" spans="1:8" x14ac:dyDescent="0.25">
      <c r="A60" s="11"/>
      <c r="B60" s="19"/>
      <c r="C60" s="19"/>
      <c r="D60" s="19"/>
      <c r="E60" s="23"/>
      <c r="F60" s="19"/>
      <c r="G60" s="16">
        <f>IF(A60="","",MONTH(A60))</f>
      </c>
      <c r="H60" s="22">
        <f>IF(A60="",0,IF(YEAR(A60)&lt;&gt;Properties!$C$5,0,N(E60)))</f>
      </c>
    </row>
    <row r="61" spans="1:8" x14ac:dyDescent="0.25">
      <c r="A61" s="11"/>
      <c r="B61" s="19"/>
      <c r="C61" s="19"/>
      <c r="D61" s="19"/>
      <c r="E61" s="23"/>
      <c r="F61" s="19"/>
      <c r="G61" s="16">
        <f>IF(A61="","",MONTH(A61))</f>
      </c>
      <c r="H61" s="22">
        <f>IF(A61="",0,IF(YEAR(A61)&lt;&gt;Properties!$C$5,0,N(E61)))</f>
      </c>
    </row>
    <row r="62" spans="1:8" x14ac:dyDescent="0.25">
      <c r="A62" s="11"/>
      <c r="B62" s="19"/>
      <c r="C62" s="19"/>
      <c r="D62" s="19"/>
      <c r="E62" s="23"/>
      <c r="F62" s="19"/>
      <c r="G62" s="16">
        <f>IF(A62="","",MONTH(A62))</f>
      </c>
      <c r="H62" s="22">
        <f>IF(A62="",0,IF(YEAR(A62)&lt;&gt;Properties!$C$5,0,N(E62)))</f>
      </c>
    </row>
    <row r="63" spans="1:8" x14ac:dyDescent="0.25">
      <c r="A63" s="11"/>
      <c r="B63" s="19"/>
      <c r="C63" s="19"/>
      <c r="D63" s="19"/>
      <c r="E63" s="23"/>
      <c r="F63" s="19"/>
      <c r="G63" s="16">
        <f>IF(A63="","",MONTH(A63))</f>
      </c>
      <c r="H63" s="22">
        <f>IF(A63="",0,IF(YEAR(A63)&lt;&gt;Properties!$C$5,0,N(E63)))</f>
      </c>
    </row>
    <row r="64" spans="1:8" x14ac:dyDescent="0.25">
      <c r="A64" s="11"/>
      <c r="B64" s="19"/>
      <c r="C64" s="19"/>
      <c r="D64" s="19"/>
      <c r="E64" s="23"/>
      <c r="F64" s="19"/>
      <c r="G64" s="16">
        <f>IF(A64="","",MONTH(A64))</f>
      </c>
      <c r="H64" s="22">
        <f>IF(A64="",0,IF(YEAR(A64)&lt;&gt;Properties!$C$5,0,N(E64)))</f>
      </c>
    </row>
    <row r="65" spans="1:8" x14ac:dyDescent="0.25">
      <c r="A65" s="11"/>
      <c r="B65" s="19"/>
      <c r="C65" s="19"/>
      <c r="D65" s="19"/>
      <c r="E65" s="23"/>
      <c r="F65" s="19"/>
      <c r="G65" s="16">
        <f>IF(A65="","",MONTH(A65))</f>
      </c>
      <c r="H65" s="22">
        <f>IF(A65="",0,IF(YEAR(A65)&lt;&gt;Properties!$C$5,0,N(E65)))</f>
      </c>
    </row>
    <row r="66" spans="1:8" x14ac:dyDescent="0.25">
      <c r="A66" s="11"/>
      <c r="B66" s="19"/>
      <c r="C66" s="19"/>
      <c r="D66" s="19"/>
      <c r="E66" s="23"/>
      <c r="F66" s="19"/>
      <c r="G66" s="16">
        <f>IF(A66="","",MONTH(A66))</f>
      </c>
      <c r="H66" s="22">
        <f>IF(A66="",0,IF(YEAR(A66)&lt;&gt;Properties!$C$5,0,N(E66)))</f>
      </c>
    </row>
    <row r="67" spans="1:8" x14ac:dyDescent="0.25">
      <c r="A67" s="11"/>
      <c r="B67" s="19"/>
      <c r="C67" s="19"/>
      <c r="D67" s="19"/>
      <c r="E67" s="23"/>
      <c r="F67" s="19"/>
      <c r="G67" s="16">
        <f>IF(A67="","",MONTH(A67))</f>
      </c>
      <c r="H67" s="22">
        <f>IF(A67="",0,IF(YEAR(A67)&lt;&gt;Properties!$C$5,0,N(E67)))</f>
      </c>
    </row>
    <row r="68" spans="1:8" x14ac:dyDescent="0.25">
      <c r="A68" s="11"/>
      <c r="B68" s="19"/>
      <c r="C68" s="19"/>
      <c r="D68" s="19"/>
      <c r="E68" s="23"/>
      <c r="F68" s="19"/>
      <c r="G68" s="16">
        <f>IF(A68="","",MONTH(A68))</f>
      </c>
      <c r="H68" s="22">
        <f>IF(A68="",0,IF(YEAR(A68)&lt;&gt;Properties!$C$5,0,N(E68)))</f>
      </c>
    </row>
    <row r="69" spans="1:8" x14ac:dyDescent="0.25">
      <c r="A69" s="11"/>
      <c r="B69" s="19"/>
      <c r="C69" s="19"/>
      <c r="D69" s="19"/>
      <c r="E69" s="23"/>
      <c r="F69" s="19"/>
      <c r="G69" s="16">
        <f>IF(A69="","",MONTH(A69))</f>
      </c>
      <c r="H69" s="22">
        <f>IF(A69="",0,IF(YEAR(A69)&lt;&gt;Properties!$C$5,0,N(E69)))</f>
      </c>
    </row>
    <row r="70" spans="1:8" x14ac:dyDescent="0.25">
      <c r="A70" s="11"/>
      <c r="B70" s="19"/>
      <c r="C70" s="19"/>
      <c r="D70" s="19"/>
      <c r="E70" s="23"/>
      <c r="F70" s="19"/>
      <c r="G70" s="16">
        <f>IF(A70="","",MONTH(A70))</f>
      </c>
      <c r="H70" s="22">
        <f>IF(A70="",0,IF(YEAR(A70)&lt;&gt;Properties!$C$5,0,N(E70)))</f>
      </c>
    </row>
    <row r="71" spans="1:8" x14ac:dyDescent="0.25">
      <c r="A71" s="11"/>
      <c r="B71" s="19"/>
      <c r="C71" s="19"/>
      <c r="D71" s="19"/>
      <c r="E71" s="23"/>
      <c r="F71" s="19"/>
      <c r="G71" s="16">
        <f>IF(A71="","",MONTH(A71))</f>
      </c>
      <c r="H71" s="22">
        <f>IF(A71="",0,IF(YEAR(A71)&lt;&gt;Properties!$C$5,0,N(E71)))</f>
      </c>
    </row>
    <row r="72" spans="1:8" x14ac:dyDescent="0.25">
      <c r="A72" s="11"/>
      <c r="B72" s="19"/>
      <c r="C72" s="19"/>
      <c r="D72" s="19"/>
      <c r="E72" s="23"/>
      <c r="F72" s="19"/>
      <c r="G72" s="16">
        <f>IF(A72="","",MONTH(A72))</f>
      </c>
      <c r="H72" s="22">
        <f>IF(A72="",0,IF(YEAR(A72)&lt;&gt;Properties!$C$5,0,N(E72)))</f>
      </c>
    </row>
    <row r="73" spans="1:8" x14ac:dyDescent="0.25">
      <c r="A73" s="11"/>
      <c r="B73" s="19"/>
      <c r="C73" s="19"/>
      <c r="D73" s="19"/>
      <c r="E73" s="23"/>
      <c r="F73" s="19"/>
      <c r="G73" s="16">
        <f>IF(A73="","",MONTH(A73))</f>
      </c>
      <c r="H73" s="22">
        <f>IF(A73="",0,IF(YEAR(A73)&lt;&gt;Properties!$C$5,0,N(E73)))</f>
      </c>
    </row>
    <row r="74" spans="1:8" x14ac:dyDescent="0.25">
      <c r="A74" s="11"/>
      <c r="B74" s="19"/>
      <c r="C74" s="19"/>
      <c r="D74" s="19"/>
      <c r="E74" s="23"/>
      <c r="F74" s="19"/>
      <c r="G74" s="16">
        <f>IF(A74="","",MONTH(A74))</f>
      </c>
      <c r="H74" s="22">
        <f>IF(A74="",0,IF(YEAR(A74)&lt;&gt;Properties!$C$5,0,N(E74)))</f>
      </c>
    </row>
    <row r="75" spans="1:8" x14ac:dyDescent="0.25">
      <c r="A75" s="11"/>
      <c r="B75" s="19"/>
      <c r="C75" s="19"/>
      <c r="D75" s="19"/>
      <c r="E75" s="23"/>
      <c r="F75" s="19"/>
      <c r="G75" s="16">
        <f>IF(A75="","",MONTH(A75))</f>
      </c>
      <c r="H75" s="22">
        <f>IF(A75="",0,IF(YEAR(A75)&lt;&gt;Properties!$C$5,0,N(E75)))</f>
      </c>
    </row>
    <row r="76" spans="1:8" x14ac:dyDescent="0.25">
      <c r="A76" s="11"/>
      <c r="B76" s="19"/>
      <c r="C76" s="19"/>
      <c r="D76" s="19"/>
      <c r="E76" s="23"/>
      <c r="F76" s="19"/>
      <c r="G76" s="16">
        <f>IF(A76="","",MONTH(A76))</f>
      </c>
      <c r="H76" s="22">
        <f>IF(A76="",0,IF(YEAR(A76)&lt;&gt;Properties!$C$5,0,N(E76)))</f>
      </c>
    </row>
    <row r="77" spans="1:8" x14ac:dyDescent="0.25">
      <c r="A77" s="11"/>
      <c r="B77" s="19"/>
      <c r="C77" s="19"/>
      <c r="D77" s="19"/>
      <c r="E77" s="23"/>
      <c r="F77" s="19"/>
      <c r="G77" s="16">
        <f>IF(A77="","",MONTH(A77))</f>
      </c>
      <c r="H77" s="22">
        <f>IF(A77="",0,IF(YEAR(A77)&lt;&gt;Properties!$C$5,0,N(E77)))</f>
      </c>
    </row>
    <row r="78" spans="1:8" x14ac:dyDescent="0.25">
      <c r="A78" s="11"/>
      <c r="B78" s="19"/>
      <c r="C78" s="19"/>
      <c r="D78" s="19"/>
      <c r="E78" s="23"/>
      <c r="F78" s="19"/>
      <c r="G78" s="16">
        <f>IF(A78="","",MONTH(A78))</f>
      </c>
      <c r="H78" s="22">
        <f>IF(A78="",0,IF(YEAR(A78)&lt;&gt;Properties!$C$5,0,N(E78)))</f>
      </c>
    </row>
    <row r="79" spans="1:8" x14ac:dyDescent="0.25">
      <c r="A79" s="11"/>
      <c r="B79" s="19"/>
      <c r="C79" s="19"/>
      <c r="D79" s="19"/>
      <c r="E79" s="23"/>
      <c r="F79" s="19"/>
      <c r="G79" s="16">
        <f>IF(A79="","",MONTH(A79))</f>
      </c>
      <c r="H79" s="22">
        <f>IF(A79="",0,IF(YEAR(A79)&lt;&gt;Properties!$C$5,0,N(E79)))</f>
      </c>
    </row>
    <row r="80" spans="1:8" x14ac:dyDescent="0.25">
      <c r="A80" s="11"/>
      <c r="B80" s="19"/>
      <c r="C80" s="19"/>
      <c r="D80" s="19"/>
      <c r="E80" s="23"/>
      <c r="F80" s="19"/>
      <c r="G80" s="16">
        <f>IF(A80="","",MONTH(A80))</f>
      </c>
      <c r="H80" s="22">
        <f>IF(A80="",0,IF(YEAR(A80)&lt;&gt;Properties!$C$5,0,N(E80)))</f>
      </c>
    </row>
    <row r="81" spans="1:8" x14ac:dyDescent="0.25">
      <c r="A81" s="11"/>
      <c r="B81" s="19"/>
      <c r="C81" s="19"/>
      <c r="D81" s="19"/>
      <c r="E81" s="23"/>
      <c r="F81" s="19"/>
      <c r="G81" s="16">
        <f>IF(A81="","",MONTH(A81))</f>
      </c>
      <c r="H81" s="22">
        <f>IF(A81="",0,IF(YEAR(A81)&lt;&gt;Properties!$C$5,0,N(E81)))</f>
      </c>
    </row>
    <row r="82" spans="1:8" x14ac:dyDescent="0.25">
      <c r="A82" s="11"/>
      <c r="B82" s="19"/>
      <c r="C82" s="19"/>
      <c r="D82" s="19"/>
      <c r="E82" s="23"/>
      <c r="F82" s="19"/>
      <c r="G82" s="16">
        <f>IF(A82="","",MONTH(A82))</f>
      </c>
      <c r="H82" s="22">
        <f>IF(A82="",0,IF(YEAR(A82)&lt;&gt;Properties!$C$5,0,N(E82)))</f>
      </c>
    </row>
    <row r="83" spans="1:8" x14ac:dyDescent="0.25">
      <c r="A83" s="11"/>
      <c r="B83" s="19"/>
      <c r="C83" s="19"/>
      <c r="D83" s="19"/>
      <c r="E83" s="23"/>
      <c r="F83" s="19"/>
      <c r="G83" s="16">
        <f>IF(A83="","",MONTH(A83))</f>
      </c>
      <c r="H83" s="22">
        <f>IF(A83="",0,IF(YEAR(A83)&lt;&gt;Properties!$C$5,0,N(E83)))</f>
      </c>
    </row>
    <row r="84" spans="1:8" x14ac:dyDescent="0.25">
      <c r="A84" s="11"/>
      <c r="B84" s="19"/>
      <c r="C84" s="19"/>
      <c r="D84" s="19"/>
      <c r="E84" s="23"/>
      <c r="F84" s="19"/>
      <c r="G84" s="16">
        <f>IF(A84="","",MONTH(A84))</f>
      </c>
      <c r="H84" s="22">
        <f>IF(A84="",0,IF(YEAR(A84)&lt;&gt;Properties!$C$5,0,N(E84)))</f>
      </c>
    </row>
    <row r="85" spans="1:8" x14ac:dyDescent="0.25">
      <c r="A85" s="11"/>
      <c r="B85" s="19"/>
      <c r="C85" s="19"/>
      <c r="D85" s="19"/>
      <c r="E85" s="23"/>
      <c r="F85" s="19"/>
      <c r="G85" s="16">
        <f>IF(A85="","",MONTH(A85))</f>
      </c>
      <c r="H85" s="22">
        <f>IF(A85="",0,IF(YEAR(A85)&lt;&gt;Properties!$C$5,0,N(E85)))</f>
      </c>
    </row>
    <row r="86" spans="1:8" x14ac:dyDescent="0.25">
      <c r="A86" s="11"/>
      <c r="B86" s="19"/>
      <c r="C86" s="19"/>
      <c r="D86" s="19"/>
      <c r="E86" s="23"/>
      <c r="F86" s="19"/>
      <c r="G86" s="16">
        <f>IF(A86="","",MONTH(A86))</f>
      </c>
      <c r="H86" s="22">
        <f>IF(A86="",0,IF(YEAR(A86)&lt;&gt;Properties!$C$5,0,N(E86)))</f>
      </c>
    </row>
    <row r="87" spans="1:8" x14ac:dyDescent="0.25">
      <c r="A87" s="11"/>
      <c r="B87" s="19"/>
      <c r="C87" s="19"/>
      <c r="D87" s="19"/>
      <c r="E87" s="23"/>
      <c r="F87" s="19"/>
      <c r="G87" s="16">
        <f>IF(A87="","",MONTH(A87))</f>
      </c>
      <c r="H87" s="22">
        <f>IF(A87="",0,IF(YEAR(A87)&lt;&gt;Properties!$C$5,0,N(E87)))</f>
      </c>
    </row>
    <row r="88" spans="1:8" x14ac:dyDescent="0.25">
      <c r="A88" s="11"/>
      <c r="B88" s="19"/>
      <c r="C88" s="19"/>
      <c r="D88" s="19"/>
      <c r="E88" s="23"/>
      <c r="F88" s="19"/>
      <c r="G88" s="16">
        <f>IF(A88="","",MONTH(A88))</f>
      </c>
      <c r="H88" s="22">
        <f>IF(A88="",0,IF(YEAR(A88)&lt;&gt;Properties!$C$5,0,N(E88)))</f>
      </c>
    </row>
    <row r="89" spans="1:8" x14ac:dyDescent="0.25">
      <c r="A89" s="11"/>
      <c r="B89" s="19"/>
      <c r="C89" s="19"/>
      <c r="D89" s="19"/>
      <c r="E89" s="23"/>
      <c r="F89" s="19"/>
      <c r="G89" s="16">
        <f>IF(A89="","",MONTH(A89))</f>
      </c>
      <c r="H89" s="22">
        <f>IF(A89="",0,IF(YEAR(A89)&lt;&gt;Properties!$C$5,0,N(E89)))</f>
      </c>
    </row>
    <row r="90" spans="1:8" x14ac:dyDescent="0.25">
      <c r="A90" s="11"/>
      <c r="B90" s="19"/>
      <c r="C90" s="19"/>
      <c r="D90" s="19"/>
      <c r="E90" s="23"/>
      <c r="F90" s="19"/>
      <c r="G90" s="16">
        <f>IF(A90="","",MONTH(A90))</f>
      </c>
      <c r="H90" s="22">
        <f>IF(A90="",0,IF(YEAR(A90)&lt;&gt;Properties!$C$5,0,N(E90)))</f>
      </c>
    </row>
    <row r="91" spans="1:8" x14ac:dyDescent="0.25">
      <c r="A91" s="11"/>
      <c r="B91" s="19"/>
      <c r="C91" s="19"/>
      <c r="D91" s="19"/>
      <c r="E91" s="23"/>
      <c r="F91" s="19"/>
      <c r="G91" s="16">
        <f>IF(A91="","",MONTH(A91))</f>
      </c>
      <c r="H91" s="22">
        <f>IF(A91="",0,IF(YEAR(A91)&lt;&gt;Properties!$C$5,0,N(E91)))</f>
      </c>
    </row>
    <row r="92" spans="1:8" x14ac:dyDescent="0.25">
      <c r="A92" s="11"/>
      <c r="B92" s="19"/>
      <c r="C92" s="19"/>
      <c r="D92" s="19"/>
      <c r="E92" s="23"/>
      <c r="F92" s="19"/>
      <c r="G92" s="16">
        <f>IF(A92="","",MONTH(A92))</f>
      </c>
      <c r="H92" s="22">
        <f>IF(A92="",0,IF(YEAR(A92)&lt;&gt;Properties!$C$5,0,N(E92)))</f>
      </c>
    </row>
    <row r="93" spans="1:8" x14ac:dyDescent="0.25">
      <c r="A93" s="11"/>
      <c r="B93" s="19"/>
      <c r="C93" s="19"/>
      <c r="D93" s="19"/>
      <c r="E93" s="23"/>
      <c r="F93" s="19"/>
      <c r="G93" s="16">
        <f>IF(A93="","",MONTH(A93))</f>
      </c>
      <c r="H93" s="22">
        <f>IF(A93="",0,IF(YEAR(A93)&lt;&gt;Properties!$C$5,0,N(E93)))</f>
      </c>
    </row>
    <row r="94" spans="1:8" x14ac:dyDescent="0.25">
      <c r="A94" s="11"/>
      <c r="B94" s="19"/>
      <c r="C94" s="19"/>
      <c r="D94" s="19"/>
      <c r="E94" s="23"/>
      <c r="F94" s="19"/>
      <c r="G94" s="16">
        <f>IF(A94="","",MONTH(A94))</f>
      </c>
      <c r="H94" s="22">
        <f>IF(A94="",0,IF(YEAR(A94)&lt;&gt;Properties!$C$5,0,N(E94)))</f>
      </c>
    </row>
    <row r="95" spans="1:8" x14ac:dyDescent="0.25">
      <c r="A95" s="11"/>
      <c r="B95" s="19"/>
      <c r="C95" s="19"/>
      <c r="D95" s="19"/>
      <c r="E95" s="23"/>
      <c r="F95" s="19"/>
      <c r="G95" s="16">
        <f>IF(A95="","",MONTH(A95))</f>
      </c>
      <c r="H95" s="22">
        <f>IF(A95="",0,IF(YEAR(A95)&lt;&gt;Properties!$C$5,0,N(E95)))</f>
      </c>
    </row>
    <row r="96" spans="1:8" x14ac:dyDescent="0.25">
      <c r="A96" s="11"/>
      <c r="B96" s="19"/>
      <c r="C96" s="19"/>
      <c r="D96" s="19"/>
      <c r="E96" s="23"/>
      <c r="F96" s="19"/>
      <c r="G96" s="16">
        <f>IF(A96="","",MONTH(A96))</f>
      </c>
      <c r="H96" s="22">
        <f>IF(A96="",0,IF(YEAR(A96)&lt;&gt;Properties!$C$5,0,N(E96)))</f>
      </c>
    </row>
    <row r="97" spans="1:8" x14ac:dyDescent="0.25">
      <c r="A97" s="11"/>
      <c r="B97" s="19"/>
      <c r="C97" s="19"/>
      <c r="D97" s="19"/>
      <c r="E97" s="23"/>
      <c r="F97" s="19"/>
      <c r="G97" s="16">
        <f>IF(A97="","",MONTH(A97))</f>
      </c>
      <c r="H97" s="22">
        <f>IF(A97="",0,IF(YEAR(A97)&lt;&gt;Properties!$C$5,0,N(E97)))</f>
      </c>
    </row>
    <row r="98" spans="1:8" x14ac:dyDescent="0.25">
      <c r="A98" s="11"/>
      <c r="B98" s="19"/>
      <c r="C98" s="19"/>
      <c r="D98" s="19"/>
      <c r="E98" s="23"/>
      <c r="F98" s="19"/>
      <c r="G98" s="16">
        <f>IF(A98="","",MONTH(A98))</f>
      </c>
      <c r="H98" s="22">
        <f>IF(A98="",0,IF(YEAR(A98)&lt;&gt;Properties!$C$5,0,N(E98)))</f>
      </c>
    </row>
    <row r="99" spans="1:8" x14ac:dyDescent="0.25">
      <c r="A99" s="11"/>
      <c r="B99" s="19"/>
      <c r="C99" s="19"/>
      <c r="D99" s="19"/>
      <c r="E99" s="23"/>
      <c r="F99" s="19"/>
      <c r="G99" s="16">
        <f>IF(A99="","",MONTH(A99))</f>
      </c>
      <c r="H99" s="22">
        <f>IF(A99="",0,IF(YEAR(A99)&lt;&gt;Properties!$C$5,0,N(E99)))</f>
      </c>
    </row>
    <row r="100" spans="1:8" x14ac:dyDescent="0.25">
      <c r="A100" s="11"/>
      <c r="B100" s="19"/>
      <c r="C100" s="19"/>
      <c r="D100" s="19"/>
      <c r="E100" s="23"/>
      <c r="F100" s="19"/>
      <c r="G100" s="16">
        <f>IF(A100="","",MONTH(A100))</f>
      </c>
      <c r="H100" s="22">
        <f>IF(A100="",0,IF(YEAR(A100)&lt;&gt;Properties!$C$5,0,N(E100)))</f>
      </c>
    </row>
    <row r="101" spans="1:8" x14ac:dyDescent="0.25">
      <c r="A101" s="11"/>
      <c r="B101" s="19"/>
      <c r="C101" s="19"/>
      <c r="D101" s="19"/>
      <c r="E101" s="23"/>
      <c r="F101" s="19"/>
      <c r="G101" s="16">
        <f>IF(A101="","",MONTH(A101))</f>
      </c>
      <c r="H101" s="22">
        <f>IF(A101="",0,IF(YEAR(A101)&lt;&gt;Properties!$C$5,0,N(E101)))</f>
      </c>
    </row>
    <row r="102" spans="1:8" x14ac:dyDescent="0.25">
      <c r="A102" s="11"/>
      <c r="B102" s="19"/>
      <c r="C102" s="19"/>
      <c r="D102" s="19"/>
      <c r="E102" s="23"/>
      <c r="F102" s="19"/>
      <c r="G102" s="16">
        <f>IF(A102="","",MONTH(A102))</f>
      </c>
      <c r="H102" s="22">
        <f>IF(A102="",0,IF(YEAR(A102)&lt;&gt;Properties!$C$5,0,N(E102)))</f>
      </c>
    </row>
    <row r="103" spans="1:8" x14ac:dyDescent="0.25">
      <c r="A103" s="11"/>
      <c r="B103" s="19"/>
      <c r="C103" s="19"/>
      <c r="D103" s="19"/>
      <c r="E103" s="23"/>
      <c r="F103" s="19"/>
      <c r="G103" s="16">
        <f>IF(A103="","",MONTH(A103))</f>
      </c>
      <c r="H103" s="22">
        <f>IF(A103="",0,IF(YEAR(A103)&lt;&gt;Properties!$C$5,0,N(E103)))</f>
      </c>
    </row>
    <row r="104" spans="1:8" x14ac:dyDescent="0.25">
      <c r="A104" s="11"/>
      <c r="B104" s="19"/>
      <c r="C104" s="19"/>
      <c r="D104" s="19"/>
      <c r="E104" s="23"/>
      <c r="F104" s="19"/>
      <c r="G104" s="16">
        <f>IF(A104="","",MONTH(A104))</f>
      </c>
      <c r="H104" s="22">
        <f>IF(A104="",0,IF(YEAR(A104)&lt;&gt;Properties!$C$5,0,N(E104)))</f>
      </c>
    </row>
    <row r="105" spans="1:8" x14ac:dyDescent="0.25">
      <c r="A105" s="11"/>
      <c r="B105" s="19"/>
      <c r="C105" s="19"/>
      <c r="D105" s="19"/>
      <c r="E105" s="23"/>
      <c r="F105" s="19"/>
      <c r="G105" s="16">
        <f>IF(A105="","",MONTH(A105))</f>
      </c>
      <c r="H105" s="22">
        <f>IF(A105="",0,IF(YEAR(A105)&lt;&gt;Properties!$C$5,0,N(E105)))</f>
      </c>
    </row>
    <row r="106" spans="1:8" x14ac:dyDescent="0.25">
      <c r="A106" s="11"/>
      <c r="B106" s="19"/>
      <c r="C106" s="19"/>
      <c r="D106" s="19"/>
      <c r="E106" s="23"/>
      <c r="F106" s="19"/>
      <c r="G106" s="16">
        <f>IF(A106="","",MONTH(A106))</f>
      </c>
      <c r="H106" s="22">
        <f>IF(A106="",0,IF(YEAR(A106)&lt;&gt;Properties!$C$5,0,N(E106)))</f>
      </c>
    </row>
    <row r="107" spans="1:8" x14ac:dyDescent="0.25">
      <c r="A107" s="11"/>
      <c r="B107" s="19"/>
      <c r="C107" s="19"/>
      <c r="D107" s="19"/>
      <c r="E107" s="23"/>
      <c r="F107" s="19"/>
      <c r="G107" s="16">
        <f>IF(A107="","",MONTH(A107))</f>
      </c>
      <c r="H107" s="22">
        <f>IF(A107="",0,IF(YEAR(A107)&lt;&gt;Properties!$C$5,0,N(E107)))</f>
      </c>
    </row>
    <row r="108" spans="1:8" x14ac:dyDescent="0.25">
      <c r="A108" s="11"/>
      <c r="B108" s="19"/>
      <c r="C108" s="19"/>
      <c r="D108" s="19"/>
      <c r="E108" s="23"/>
      <c r="F108" s="19"/>
      <c r="G108" s="16">
        <f>IF(A108="","",MONTH(A108))</f>
      </c>
      <c r="H108" s="22">
        <f>IF(A108="",0,IF(YEAR(A108)&lt;&gt;Properties!$C$5,0,N(E108)))</f>
      </c>
    </row>
    <row r="109" spans="1:8" x14ac:dyDescent="0.25">
      <c r="A109" s="11"/>
      <c r="B109" s="19"/>
      <c r="C109" s="19"/>
      <c r="D109" s="19"/>
      <c r="E109" s="23"/>
      <c r="F109" s="19"/>
      <c r="G109" s="16">
        <f>IF(A109="","",MONTH(A109))</f>
      </c>
      <c r="H109" s="22">
        <f>IF(A109="",0,IF(YEAR(A109)&lt;&gt;Properties!$C$5,0,N(E109)))</f>
      </c>
    </row>
    <row r="110" spans="1:8" x14ac:dyDescent="0.25">
      <c r="A110" s="11"/>
      <c r="B110" s="19"/>
      <c r="C110" s="19"/>
      <c r="D110" s="19"/>
      <c r="E110" s="23"/>
      <c r="F110" s="19"/>
      <c r="G110" s="16">
        <f>IF(A110="","",MONTH(A110))</f>
      </c>
      <c r="H110" s="22">
        <f>IF(A110="",0,IF(YEAR(A110)&lt;&gt;Properties!$C$5,0,N(E110)))</f>
      </c>
    </row>
    <row r="111" spans="1:8" x14ac:dyDescent="0.25">
      <c r="A111" s="11"/>
      <c r="B111" s="19"/>
      <c r="C111" s="19"/>
      <c r="D111" s="19"/>
      <c r="E111" s="23"/>
      <c r="F111" s="19"/>
      <c r="G111" s="16">
        <f>IF(A111="","",MONTH(A111))</f>
      </c>
      <c r="H111" s="22">
        <f>IF(A111="",0,IF(YEAR(A111)&lt;&gt;Properties!$C$5,0,N(E111)))</f>
      </c>
    </row>
    <row r="112" spans="1:8" x14ac:dyDescent="0.25">
      <c r="A112" s="11"/>
      <c r="B112" s="19"/>
      <c r="C112" s="19"/>
      <c r="D112" s="19"/>
      <c r="E112" s="23"/>
      <c r="F112" s="19"/>
      <c r="G112" s="16">
        <f>IF(A112="","",MONTH(A112))</f>
      </c>
      <c r="H112" s="22">
        <f>IF(A112="",0,IF(YEAR(A112)&lt;&gt;Properties!$C$5,0,N(E112)))</f>
      </c>
    </row>
    <row r="113" spans="1:8" x14ac:dyDescent="0.25">
      <c r="A113" s="11"/>
      <c r="B113" s="19"/>
      <c r="C113" s="19"/>
      <c r="D113" s="19"/>
      <c r="E113" s="23"/>
      <c r="F113" s="19"/>
      <c r="G113" s="16">
        <f>IF(A113="","",MONTH(A113))</f>
      </c>
      <c r="H113" s="22">
        <f>IF(A113="",0,IF(YEAR(A113)&lt;&gt;Properties!$C$5,0,N(E113)))</f>
      </c>
    </row>
    <row r="114" spans="1:8" x14ac:dyDescent="0.25">
      <c r="A114" s="11"/>
      <c r="B114" s="19"/>
      <c r="C114" s="19"/>
      <c r="D114" s="19"/>
      <c r="E114" s="23"/>
      <c r="F114" s="19"/>
      <c r="G114" s="16">
        <f>IF(A114="","",MONTH(A114))</f>
      </c>
      <c r="H114" s="22">
        <f>IF(A114="",0,IF(YEAR(A114)&lt;&gt;Properties!$C$5,0,N(E114)))</f>
      </c>
    </row>
    <row r="115" spans="1:8" x14ac:dyDescent="0.25">
      <c r="A115" s="11"/>
      <c r="B115" s="19"/>
      <c r="C115" s="19"/>
      <c r="D115" s="19"/>
      <c r="E115" s="23"/>
      <c r="F115" s="19"/>
      <c r="G115" s="16">
        <f>IF(A115="","",MONTH(A115))</f>
      </c>
      <c r="H115" s="22">
        <f>IF(A115="",0,IF(YEAR(A115)&lt;&gt;Properties!$C$5,0,N(E115)))</f>
      </c>
    </row>
    <row r="116" spans="1:8" x14ac:dyDescent="0.25">
      <c r="A116" s="11"/>
      <c r="B116" s="19"/>
      <c r="C116" s="19"/>
      <c r="D116" s="19"/>
      <c r="E116" s="23"/>
      <c r="F116" s="19"/>
      <c r="G116" s="16">
        <f>IF(A116="","",MONTH(A116))</f>
      </c>
      <c r="H116" s="22">
        <f>IF(A116="",0,IF(YEAR(A116)&lt;&gt;Properties!$C$5,0,N(E116)))</f>
      </c>
    </row>
    <row r="117" spans="1:8" x14ac:dyDescent="0.25">
      <c r="A117" s="11"/>
      <c r="B117" s="19"/>
      <c r="C117" s="19"/>
      <c r="D117" s="19"/>
      <c r="E117" s="23"/>
      <c r="F117" s="19"/>
      <c r="G117" s="16">
        <f>IF(A117="","",MONTH(A117))</f>
      </c>
      <c r="H117" s="22">
        <f>IF(A117="",0,IF(YEAR(A117)&lt;&gt;Properties!$C$5,0,N(E117)))</f>
      </c>
    </row>
    <row r="118" spans="1:8" x14ac:dyDescent="0.25">
      <c r="A118" s="11"/>
      <c r="B118" s="19"/>
      <c r="C118" s="19"/>
      <c r="D118" s="19"/>
      <c r="E118" s="23"/>
      <c r="F118" s="19"/>
      <c r="G118" s="16">
        <f>IF(A118="","",MONTH(A118))</f>
      </c>
      <c r="H118" s="22">
        <f>IF(A118="",0,IF(YEAR(A118)&lt;&gt;Properties!$C$5,0,N(E118)))</f>
      </c>
    </row>
    <row r="119" spans="1:8" x14ac:dyDescent="0.25">
      <c r="A119" s="11"/>
      <c r="B119" s="19"/>
      <c r="C119" s="19"/>
      <c r="D119" s="19"/>
      <c r="E119" s="23"/>
      <c r="F119" s="19"/>
      <c r="G119" s="16">
        <f>IF(A119="","",MONTH(A119))</f>
      </c>
      <c r="H119" s="22">
        <f>IF(A119="",0,IF(YEAR(A119)&lt;&gt;Properties!$C$5,0,N(E119)))</f>
      </c>
    </row>
    <row r="120" spans="1:8" x14ac:dyDescent="0.25">
      <c r="A120" s="11"/>
      <c r="B120" s="19"/>
      <c r="C120" s="19"/>
      <c r="D120" s="19"/>
      <c r="E120" s="23"/>
      <c r="F120" s="19"/>
      <c r="G120" s="16">
        <f>IF(A120="","",MONTH(A120))</f>
      </c>
      <c r="H120" s="22">
        <f>IF(A120="",0,IF(YEAR(A120)&lt;&gt;Properties!$C$5,0,N(E120)))</f>
      </c>
    </row>
    <row r="121" spans="1:8" x14ac:dyDescent="0.25">
      <c r="A121" s="11"/>
      <c r="B121" s="19"/>
      <c r="C121" s="19"/>
      <c r="D121" s="19"/>
      <c r="E121" s="23"/>
      <c r="F121" s="19"/>
      <c r="G121" s="16">
        <f>IF(A121="","",MONTH(A121))</f>
      </c>
      <c r="H121" s="22">
        <f>IF(A121="",0,IF(YEAR(A121)&lt;&gt;Properties!$C$5,0,N(E121)))</f>
      </c>
    </row>
    <row r="122" spans="1:8" x14ac:dyDescent="0.25">
      <c r="A122" s="11"/>
      <c r="B122" s="19"/>
      <c r="C122" s="19"/>
      <c r="D122" s="19"/>
      <c r="E122" s="23"/>
      <c r="F122" s="19"/>
      <c r="G122" s="16">
        <f>IF(A122="","",MONTH(A122))</f>
      </c>
      <c r="H122" s="22">
        <f>IF(A122="",0,IF(YEAR(A122)&lt;&gt;Properties!$C$5,0,N(E122)))</f>
      </c>
    </row>
    <row r="123" spans="1:8" x14ac:dyDescent="0.25">
      <c r="A123" s="11"/>
      <c r="B123" s="19"/>
      <c r="C123" s="19"/>
      <c r="D123" s="19"/>
      <c r="E123" s="23"/>
      <c r="F123" s="19"/>
      <c r="G123" s="16">
        <f>IF(A123="","",MONTH(A123))</f>
      </c>
      <c r="H123" s="22">
        <f>IF(A123="",0,IF(YEAR(A123)&lt;&gt;Properties!$C$5,0,N(E123)))</f>
      </c>
    </row>
    <row r="124" spans="1:8" x14ac:dyDescent="0.25">
      <c r="A124" s="11"/>
      <c r="B124" s="19"/>
      <c r="C124" s="19"/>
      <c r="D124" s="19"/>
      <c r="E124" s="23"/>
      <c r="F124" s="19"/>
      <c r="G124" s="16">
        <f>IF(A124="","",MONTH(A124))</f>
      </c>
      <c r="H124" s="22">
        <f>IF(A124="",0,IF(YEAR(A124)&lt;&gt;Properties!$C$5,0,N(E124)))</f>
      </c>
    </row>
    <row r="125" spans="1:8" x14ac:dyDescent="0.25">
      <c r="A125" s="11"/>
      <c r="B125" s="19"/>
      <c r="C125" s="19"/>
      <c r="D125" s="19"/>
      <c r="E125" s="23"/>
      <c r="F125" s="19"/>
      <c r="G125" s="16">
        <f>IF(A125="","",MONTH(A125))</f>
      </c>
      <c r="H125" s="22">
        <f>IF(A125="",0,IF(YEAR(A125)&lt;&gt;Properties!$C$5,0,N(E125)))</f>
      </c>
    </row>
    <row r="126" spans="1:8" x14ac:dyDescent="0.25">
      <c r="A126" s="11"/>
      <c r="B126" s="19"/>
      <c r="C126" s="19"/>
      <c r="D126" s="19"/>
      <c r="E126" s="23"/>
      <c r="F126" s="19"/>
      <c r="G126" s="16">
        <f>IF(A126="","",MONTH(A126))</f>
      </c>
      <c r="H126" s="22">
        <f>IF(A126="",0,IF(YEAR(A126)&lt;&gt;Properties!$C$5,0,N(E126)))</f>
      </c>
    </row>
    <row r="127" spans="1:8" x14ac:dyDescent="0.25">
      <c r="A127" s="11"/>
      <c r="B127" s="19"/>
      <c r="C127" s="19"/>
      <c r="D127" s="19"/>
      <c r="E127" s="23"/>
      <c r="F127" s="19"/>
      <c r="G127" s="16">
        <f>IF(A127="","",MONTH(A127))</f>
      </c>
      <c r="H127" s="22">
        <f>IF(A127="",0,IF(YEAR(A127)&lt;&gt;Properties!$C$5,0,N(E127)))</f>
      </c>
    </row>
    <row r="128" spans="1:8" x14ac:dyDescent="0.25">
      <c r="A128" s="11"/>
      <c r="B128" s="19"/>
      <c r="C128" s="19"/>
      <c r="D128" s="19"/>
      <c r="E128" s="23"/>
      <c r="F128" s="19"/>
      <c r="G128" s="16">
        <f>IF(A128="","",MONTH(A128))</f>
      </c>
      <c r="H128" s="22">
        <f>IF(A128="",0,IF(YEAR(A128)&lt;&gt;Properties!$C$5,0,N(E128)))</f>
      </c>
    </row>
    <row r="129" spans="1:8" x14ac:dyDescent="0.25">
      <c r="A129" s="11"/>
      <c r="B129" s="19"/>
      <c r="C129" s="19"/>
      <c r="D129" s="19"/>
      <c r="E129" s="23"/>
      <c r="F129" s="19"/>
      <c r="G129" s="16">
        <f>IF(A129="","",MONTH(A129))</f>
      </c>
      <c r="H129" s="22">
        <f>IF(A129="",0,IF(YEAR(A129)&lt;&gt;Properties!$C$5,0,N(E129)))</f>
      </c>
    </row>
    <row r="130" spans="1:8" x14ac:dyDescent="0.25">
      <c r="A130" s="11"/>
      <c r="B130" s="19"/>
      <c r="C130" s="19"/>
      <c r="D130" s="19"/>
      <c r="E130" s="23"/>
      <c r="F130" s="19"/>
      <c r="G130" s="16">
        <f>IF(A130="","",MONTH(A130))</f>
      </c>
      <c r="H130" s="22">
        <f>IF(A130="",0,IF(YEAR(A130)&lt;&gt;Properties!$C$5,0,N(E130)))</f>
      </c>
    </row>
    <row r="131" spans="1:8" x14ac:dyDescent="0.25">
      <c r="A131" s="11"/>
      <c r="B131" s="19"/>
      <c r="C131" s="19"/>
      <c r="D131" s="19"/>
      <c r="E131" s="23"/>
      <c r="F131" s="19"/>
      <c r="G131" s="16">
        <f>IF(A131="","",MONTH(A131))</f>
      </c>
      <c r="H131" s="22">
        <f>IF(A131="",0,IF(YEAR(A131)&lt;&gt;Properties!$C$5,0,N(E131)))</f>
      </c>
    </row>
    <row r="132" spans="1:8" x14ac:dyDescent="0.25">
      <c r="A132" s="11"/>
      <c r="B132" s="19"/>
      <c r="C132" s="19"/>
      <c r="D132" s="19"/>
      <c r="E132" s="23"/>
      <c r="F132" s="19"/>
      <c r="G132" s="16">
        <f>IF(A132="","",MONTH(A132))</f>
      </c>
      <c r="H132" s="22">
        <f>IF(A132="",0,IF(YEAR(A132)&lt;&gt;Properties!$C$5,0,N(E132)))</f>
      </c>
    </row>
    <row r="133" spans="1:8" x14ac:dyDescent="0.25">
      <c r="A133" s="11"/>
      <c r="B133" s="19"/>
      <c r="C133" s="19"/>
      <c r="D133" s="19"/>
      <c r="E133" s="23"/>
      <c r="F133" s="19"/>
      <c r="G133" s="16">
        <f>IF(A133="","",MONTH(A133))</f>
      </c>
      <c r="H133" s="22">
        <f>IF(A133="",0,IF(YEAR(A133)&lt;&gt;Properties!$C$5,0,N(E133)))</f>
      </c>
    </row>
    <row r="134" spans="1:8" x14ac:dyDescent="0.25">
      <c r="A134" s="11"/>
      <c r="B134" s="19"/>
      <c r="C134" s="19"/>
      <c r="D134" s="19"/>
      <c r="E134" s="23"/>
      <c r="F134" s="19"/>
      <c r="G134" s="16">
        <f>IF(A134="","",MONTH(A134))</f>
      </c>
      <c r="H134" s="22">
        <f>IF(A134="",0,IF(YEAR(A134)&lt;&gt;Properties!$C$5,0,N(E134)))</f>
      </c>
    </row>
    <row r="135" spans="1:8" x14ac:dyDescent="0.25">
      <c r="A135" s="11"/>
      <c r="B135" s="19"/>
      <c r="C135" s="19"/>
      <c r="D135" s="19"/>
      <c r="E135" s="23"/>
      <c r="F135" s="19"/>
      <c r="G135" s="16">
        <f>IF(A135="","",MONTH(A135))</f>
      </c>
      <c r="H135" s="22">
        <f>IF(A135="",0,IF(YEAR(A135)&lt;&gt;Properties!$C$5,0,N(E135)))</f>
      </c>
    </row>
    <row r="136" spans="1:8" x14ac:dyDescent="0.25">
      <c r="A136" s="11"/>
      <c r="B136" s="19"/>
      <c r="C136" s="19"/>
      <c r="D136" s="19"/>
      <c r="E136" s="23"/>
      <c r="F136" s="19"/>
      <c r="G136" s="16">
        <f>IF(A136="","",MONTH(A136))</f>
      </c>
      <c r="H136" s="22">
        <f>IF(A136="",0,IF(YEAR(A136)&lt;&gt;Properties!$C$5,0,N(E136)))</f>
      </c>
    </row>
    <row r="137" spans="1:8" x14ac:dyDescent="0.25">
      <c r="A137" s="11"/>
      <c r="B137" s="19"/>
      <c r="C137" s="19"/>
      <c r="D137" s="19"/>
      <c r="E137" s="23"/>
      <c r="F137" s="19"/>
      <c r="G137" s="16">
        <f>IF(A137="","",MONTH(A137))</f>
      </c>
      <c r="H137" s="22">
        <f>IF(A137="",0,IF(YEAR(A137)&lt;&gt;Properties!$C$5,0,N(E137)))</f>
      </c>
    </row>
    <row r="138" spans="1:8" x14ac:dyDescent="0.25">
      <c r="A138" s="11"/>
      <c r="B138" s="19"/>
      <c r="C138" s="19"/>
      <c r="D138" s="19"/>
      <c r="E138" s="23"/>
      <c r="F138" s="19"/>
      <c r="G138" s="16">
        <f>IF(A138="","",MONTH(A138))</f>
      </c>
      <c r="H138" s="22">
        <f>IF(A138="",0,IF(YEAR(A138)&lt;&gt;Properties!$C$5,0,N(E138)))</f>
      </c>
    </row>
    <row r="139" spans="1:8" x14ac:dyDescent="0.25">
      <c r="A139" s="11"/>
      <c r="B139" s="19"/>
      <c r="C139" s="19"/>
      <c r="D139" s="19"/>
      <c r="E139" s="23"/>
      <c r="F139" s="19"/>
      <c r="G139" s="16">
        <f>IF(A139="","",MONTH(A139))</f>
      </c>
      <c r="H139" s="22">
        <f>IF(A139="",0,IF(YEAR(A139)&lt;&gt;Properties!$C$5,0,N(E139)))</f>
      </c>
    </row>
    <row r="140" spans="1:8" x14ac:dyDescent="0.25">
      <c r="A140" s="11"/>
      <c r="B140" s="19"/>
      <c r="C140" s="19"/>
      <c r="D140" s="19"/>
      <c r="E140" s="23"/>
      <c r="F140" s="19"/>
      <c r="G140" s="16">
        <f>IF(A140="","",MONTH(A140))</f>
      </c>
      <c r="H140" s="22">
        <f>IF(A140="",0,IF(YEAR(A140)&lt;&gt;Properties!$C$5,0,N(E140)))</f>
      </c>
    </row>
    <row r="141" spans="1:8" x14ac:dyDescent="0.25">
      <c r="A141" s="11"/>
      <c r="B141" s="19"/>
      <c r="C141" s="19"/>
      <c r="D141" s="19"/>
      <c r="E141" s="23"/>
      <c r="F141" s="19"/>
      <c r="G141" s="16">
        <f>IF(A141="","",MONTH(A141))</f>
      </c>
      <c r="H141" s="22">
        <f>IF(A141="",0,IF(YEAR(A141)&lt;&gt;Properties!$C$5,0,N(E141)))</f>
      </c>
    </row>
    <row r="142" spans="1:8" x14ac:dyDescent="0.25">
      <c r="A142" s="11"/>
      <c r="B142" s="19"/>
      <c r="C142" s="19"/>
      <c r="D142" s="19"/>
      <c r="E142" s="23"/>
      <c r="F142" s="19"/>
      <c r="G142" s="16">
        <f>IF(A142="","",MONTH(A142))</f>
      </c>
      <c r="H142" s="22">
        <f>IF(A142="",0,IF(YEAR(A142)&lt;&gt;Properties!$C$5,0,N(E142)))</f>
      </c>
    </row>
    <row r="143" spans="1:8" x14ac:dyDescent="0.25">
      <c r="A143" s="11"/>
      <c r="B143" s="19"/>
      <c r="C143" s="19"/>
      <c r="D143" s="19"/>
      <c r="E143" s="23"/>
      <c r="F143" s="19"/>
      <c r="G143" s="16">
        <f>IF(A143="","",MONTH(A143))</f>
      </c>
      <c r="H143" s="22">
        <f>IF(A143="",0,IF(YEAR(A143)&lt;&gt;Properties!$C$5,0,N(E143)))</f>
      </c>
    </row>
    <row r="144" spans="1:8" x14ac:dyDescent="0.25">
      <c r="A144" s="11"/>
      <c r="B144" s="19"/>
      <c r="C144" s="19"/>
      <c r="D144" s="19"/>
      <c r="E144" s="23"/>
      <c r="F144" s="19"/>
      <c r="G144" s="16">
        <f>IF(A144="","",MONTH(A144))</f>
      </c>
      <c r="H144" s="22">
        <f>IF(A144="",0,IF(YEAR(A144)&lt;&gt;Properties!$C$5,0,N(E144)))</f>
      </c>
    </row>
    <row r="145" spans="1:8" x14ac:dyDescent="0.25">
      <c r="A145" s="11"/>
      <c r="B145" s="19"/>
      <c r="C145" s="19"/>
      <c r="D145" s="19"/>
      <c r="E145" s="23"/>
      <c r="F145" s="19"/>
      <c r="G145" s="16">
        <f>IF(A145="","",MONTH(A145))</f>
      </c>
      <c r="H145" s="22">
        <f>IF(A145="",0,IF(YEAR(A145)&lt;&gt;Properties!$C$5,0,N(E145)))</f>
      </c>
    </row>
    <row r="146" spans="1:8" x14ac:dyDescent="0.25">
      <c r="A146" s="11"/>
      <c r="B146" s="19"/>
      <c r="C146" s="19"/>
      <c r="D146" s="19"/>
      <c r="E146" s="23"/>
      <c r="F146" s="19"/>
      <c r="G146" s="16">
        <f>IF(A146="","",MONTH(A146))</f>
      </c>
      <c r="H146" s="22">
        <f>IF(A146="",0,IF(YEAR(A146)&lt;&gt;Properties!$C$5,0,N(E146)))</f>
      </c>
    </row>
    <row r="147" spans="1:8" x14ac:dyDescent="0.25">
      <c r="A147" s="11"/>
      <c r="B147" s="19"/>
      <c r="C147" s="19"/>
      <c r="D147" s="19"/>
      <c r="E147" s="23"/>
      <c r="F147" s="19"/>
      <c r="G147" s="16">
        <f>IF(A147="","",MONTH(A147))</f>
      </c>
      <c r="H147" s="22">
        <f>IF(A147="",0,IF(YEAR(A147)&lt;&gt;Properties!$C$5,0,N(E147)))</f>
      </c>
    </row>
    <row r="148" spans="1:8" x14ac:dyDescent="0.25">
      <c r="A148" s="11"/>
      <c r="B148" s="19"/>
      <c r="C148" s="19"/>
      <c r="D148" s="19"/>
      <c r="E148" s="23"/>
      <c r="F148" s="19"/>
      <c r="G148" s="16">
        <f>IF(A148="","",MONTH(A148))</f>
      </c>
      <c r="H148" s="22">
        <f>IF(A148="",0,IF(YEAR(A148)&lt;&gt;Properties!$C$5,0,N(E148)))</f>
      </c>
    </row>
    <row r="149" spans="1:8" x14ac:dyDescent="0.25">
      <c r="A149" s="11"/>
      <c r="B149" s="19"/>
      <c r="C149" s="19"/>
      <c r="D149" s="19"/>
      <c r="E149" s="23"/>
      <c r="F149" s="19"/>
      <c r="G149" s="16">
        <f>IF(A149="","",MONTH(A149))</f>
      </c>
      <c r="H149" s="22">
        <f>IF(A149="",0,IF(YEAR(A149)&lt;&gt;Properties!$C$5,0,N(E149)))</f>
      </c>
    </row>
    <row r="150" spans="1:8" x14ac:dyDescent="0.25">
      <c r="A150" s="11"/>
      <c r="B150" s="19"/>
      <c r="C150" s="19"/>
      <c r="D150" s="19"/>
      <c r="E150" s="23"/>
      <c r="F150" s="19"/>
      <c r="G150" s="16">
        <f>IF(A150="","",MONTH(A150))</f>
      </c>
      <c r="H150" s="22">
        <f>IF(A150="",0,IF(YEAR(A150)&lt;&gt;Properties!$C$5,0,N(E150)))</f>
      </c>
    </row>
    <row r="151" spans="1:8" x14ac:dyDescent="0.25">
      <c r="A151" s="11"/>
      <c r="B151" s="19"/>
      <c r="C151" s="19"/>
      <c r="D151" s="19"/>
      <c r="E151" s="23"/>
      <c r="F151" s="19"/>
      <c r="G151" s="16">
        <f>IF(A151="","",MONTH(A151))</f>
      </c>
      <c r="H151" s="22">
        <f>IF(A151="",0,IF(YEAR(A151)&lt;&gt;Properties!$C$5,0,N(E151)))</f>
      </c>
    </row>
    <row r="152" spans="1:8" x14ac:dyDescent="0.25">
      <c r="A152" s="11"/>
      <c r="B152" s="19"/>
      <c r="C152" s="19"/>
      <c r="D152" s="19"/>
      <c r="E152" s="23"/>
      <c r="F152" s="19"/>
      <c r="G152" s="16">
        <f>IF(A152="","",MONTH(A152))</f>
      </c>
      <c r="H152" s="22">
        <f>IF(A152="",0,IF(YEAR(A152)&lt;&gt;Properties!$C$5,0,N(E152)))</f>
      </c>
    </row>
    <row r="153" spans="1:8" x14ac:dyDescent="0.25">
      <c r="A153" s="11"/>
      <c r="B153" s="19"/>
      <c r="C153" s="19"/>
      <c r="D153" s="19"/>
      <c r="E153" s="23"/>
      <c r="F153" s="19"/>
      <c r="G153" s="16">
        <f>IF(A153="","",MONTH(A153))</f>
      </c>
      <c r="H153" s="22">
        <f>IF(A153="",0,IF(YEAR(A153)&lt;&gt;Properties!$C$5,0,N(E153)))</f>
      </c>
    </row>
    <row r="154" spans="1:8" x14ac:dyDescent="0.25">
      <c r="A154" s="11"/>
      <c r="B154" s="19"/>
      <c r="C154" s="19"/>
      <c r="D154" s="19"/>
      <c r="E154" s="23"/>
      <c r="F154" s="19"/>
      <c r="G154" s="16">
        <f>IF(A154="","",MONTH(A154))</f>
      </c>
      <c r="H154" s="22">
        <f>IF(A154="",0,IF(YEAR(A154)&lt;&gt;Properties!$C$5,0,N(E154)))</f>
      </c>
    </row>
    <row r="155" spans="1:8" x14ac:dyDescent="0.25">
      <c r="A155" s="11"/>
      <c r="B155" s="19"/>
      <c r="C155" s="19"/>
      <c r="D155" s="19"/>
      <c r="E155" s="23"/>
      <c r="F155" s="19"/>
      <c r="G155" s="16">
        <f>IF(A155="","",MONTH(A155))</f>
      </c>
      <c r="H155" s="22">
        <f>IF(A155="",0,IF(YEAR(A155)&lt;&gt;Properties!$C$5,0,N(E155)))</f>
      </c>
    </row>
    <row r="156" spans="1:8" x14ac:dyDescent="0.25">
      <c r="A156" s="11"/>
      <c r="B156" s="19"/>
      <c r="C156" s="19"/>
      <c r="D156" s="19"/>
      <c r="E156" s="23"/>
      <c r="F156" s="19"/>
      <c r="G156" s="16">
        <f>IF(A156="","",MONTH(A156))</f>
      </c>
      <c r="H156" s="22">
        <f>IF(A156="",0,IF(YEAR(A156)&lt;&gt;Properties!$C$5,0,N(E156)))</f>
      </c>
    </row>
    <row r="157" spans="1:8" x14ac:dyDescent="0.25">
      <c r="A157" s="11"/>
      <c r="B157" s="19"/>
      <c r="C157" s="19"/>
      <c r="D157" s="19"/>
      <c r="E157" s="23"/>
      <c r="F157" s="19"/>
      <c r="G157" s="16">
        <f>IF(A157="","",MONTH(A157))</f>
      </c>
      <c r="H157" s="22">
        <f>IF(A157="",0,IF(YEAR(A157)&lt;&gt;Properties!$C$5,0,N(E157)))</f>
      </c>
    </row>
    <row r="158" spans="1:8" x14ac:dyDescent="0.25">
      <c r="A158" s="11"/>
      <c r="B158" s="19"/>
      <c r="C158" s="19"/>
      <c r="D158" s="19"/>
      <c r="E158" s="23"/>
      <c r="F158" s="19"/>
      <c r="G158" s="16">
        <f>IF(A158="","",MONTH(A158))</f>
      </c>
      <c r="H158" s="22">
        <f>IF(A158="",0,IF(YEAR(A158)&lt;&gt;Properties!$C$5,0,N(E158)))</f>
      </c>
    </row>
    <row r="159" spans="1:8" x14ac:dyDescent="0.25">
      <c r="A159" s="11"/>
      <c r="B159" s="19"/>
      <c r="C159" s="19"/>
      <c r="D159" s="19"/>
      <c r="E159" s="23"/>
      <c r="F159" s="19"/>
      <c r="G159" s="16">
        <f>IF(A159="","",MONTH(A159))</f>
      </c>
      <c r="H159" s="22">
        <f>IF(A159="",0,IF(YEAR(A159)&lt;&gt;Properties!$C$5,0,N(E159)))</f>
      </c>
    </row>
    <row r="160" spans="1:8" x14ac:dyDescent="0.25">
      <c r="A160" s="11"/>
      <c r="B160" s="19"/>
      <c r="C160" s="19"/>
      <c r="D160" s="19"/>
      <c r="E160" s="23"/>
      <c r="F160" s="19"/>
      <c r="G160" s="16">
        <f>IF(A160="","",MONTH(A160))</f>
      </c>
      <c r="H160" s="22">
        <f>IF(A160="",0,IF(YEAR(A160)&lt;&gt;Properties!$C$5,0,N(E160)))</f>
      </c>
    </row>
    <row r="161" spans="1:8" x14ac:dyDescent="0.25">
      <c r="A161" s="11"/>
      <c r="B161" s="19"/>
      <c r="C161" s="19"/>
      <c r="D161" s="19"/>
      <c r="E161" s="23"/>
      <c r="F161" s="19"/>
      <c r="G161" s="16">
        <f>IF(A161="","",MONTH(A161))</f>
      </c>
      <c r="H161" s="22">
        <f>IF(A161="",0,IF(YEAR(A161)&lt;&gt;Properties!$C$5,0,N(E161)))</f>
      </c>
    </row>
    <row r="162" spans="1:8" x14ac:dyDescent="0.25">
      <c r="A162" s="11"/>
      <c r="B162" s="19"/>
      <c r="C162" s="19"/>
      <c r="D162" s="19"/>
      <c r="E162" s="23"/>
      <c r="F162" s="19"/>
      <c r="G162" s="16">
        <f>IF(A162="","",MONTH(A162))</f>
      </c>
      <c r="H162" s="22">
        <f>IF(A162="",0,IF(YEAR(A162)&lt;&gt;Properties!$C$5,0,N(E162)))</f>
      </c>
    </row>
    <row r="163" spans="1:8" x14ac:dyDescent="0.25">
      <c r="A163" s="11"/>
      <c r="B163" s="19"/>
      <c r="C163" s="19"/>
      <c r="D163" s="19"/>
      <c r="E163" s="23"/>
      <c r="F163" s="19"/>
      <c r="G163" s="16">
        <f>IF(A163="","",MONTH(A163))</f>
      </c>
      <c r="H163" s="22">
        <f>IF(A163="",0,IF(YEAR(A163)&lt;&gt;Properties!$C$5,0,N(E163)))</f>
      </c>
    </row>
    <row r="164" spans="1:8" x14ac:dyDescent="0.25">
      <c r="A164" s="11"/>
      <c r="B164" s="19"/>
      <c r="C164" s="19"/>
      <c r="D164" s="19"/>
      <c r="E164" s="23"/>
      <c r="F164" s="19"/>
      <c r="G164" s="16">
        <f>IF(A164="","",MONTH(A164))</f>
      </c>
      <c r="H164" s="22">
        <f>IF(A164="",0,IF(YEAR(A164)&lt;&gt;Properties!$C$5,0,N(E164)))</f>
      </c>
    </row>
    <row r="165" spans="1:8" x14ac:dyDescent="0.25">
      <c r="A165" s="11"/>
      <c r="B165" s="19"/>
      <c r="C165" s="19"/>
      <c r="D165" s="19"/>
      <c r="E165" s="23"/>
      <c r="F165" s="19"/>
      <c r="G165" s="16">
        <f>IF(A165="","",MONTH(A165))</f>
      </c>
      <c r="H165" s="22">
        <f>IF(A165="",0,IF(YEAR(A165)&lt;&gt;Properties!$C$5,0,N(E165)))</f>
      </c>
    </row>
    <row r="166" spans="1:8" x14ac:dyDescent="0.25">
      <c r="A166" s="11"/>
      <c r="B166" s="19"/>
      <c r="C166" s="19"/>
      <c r="D166" s="19"/>
      <c r="E166" s="23"/>
      <c r="F166" s="19"/>
      <c r="G166" s="16">
        <f>IF(A166="","",MONTH(A166))</f>
      </c>
      <c r="H166" s="22">
        <f>IF(A166="",0,IF(YEAR(A166)&lt;&gt;Properties!$C$5,0,N(E166)))</f>
      </c>
    </row>
    <row r="167" spans="1:8" x14ac:dyDescent="0.25">
      <c r="A167" s="11"/>
      <c r="B167" s="19"/>
      <c r="C167" s="19"/>
      <c r="D167" s="19"/>
      <c r="E167" s="23"/>
      <c r="F167" s="19"/>
      <c r="G167" s="16">
        <f>IF(A167="","",MONTH(A167))</f>
      </c>
      <c r="H167" s="22">
        <f>IF(A167="",0,IF(YEAR(A167)&lt;&gt;Properties!$C$5,0,N(E167)))</f>
      </c>
    </row>
    <row r="168" spans="1:8" x14ac:dyDescent="0.25">
      <c r="A168" s="11"/>
      <c r="B168" s="19"/>
      <c r="C168" s="19"/>
      <c r="D168" s="19"/>
      <c r="E168" s="23"/>
      <c r="F168" s="19"/>
      <c r="G168" s="16">
        <f>IF(A168="","",MONTH(A168))</f>
      </c>
      <c r="H168" s="22">
        <f>IF(A168="",0,IF(YEAR(A168)&lt;&gt;Properties!$C$5,0,N(E168)))</f>
      </c>
    </row>
    <row r="169" spans="1:8" x14ac:dyDescent="0.25">
      <c r="A169" s="11"/>
      <c r="B169" s="19"/>
      <c r="C169" s="19"/>
      <c r="D169" s="19"/>
      <c r="E169" s="23"/>
      <c r="F169" s="19"/>
      <c r="G169" s="16">
        <f>IF(A169="","",MONTH(A169))</f>
      </c>
      <c r="H169" s="22">
        <f>IF(A169="",0,IF(YEAR(A169)&lt;&gt;Properties!$C$5,0,N(E169)))</f>
      </c>
    </row>
    <row r="170" spans="1:8" x14ac:dyDescent="0.25">
      <c r="A170" s="11"/>
      <c r="B170" s="19"/>
      <c r="C170" s="19"/>
      <c r="D170" s="19"/>
      <c r="E170" s="23"/>
      <c r="F170" s="19"/>
      <c r="G170" s="16">
        <f>IF(A170="","",MONTH(A170))</f>
      </c>
      <c r="H170" s="22">
        <f>IF(A170="",0,IF(YEAR(A170)&lt;&gt;Properties!$C$5,0,N(E170)))</f>
      </c>
    </row>
    <row r="171" spans="1:8" x14ac:dyDescent="0.25">
      <c r="A171" s="11"/>
      <c r="B171" s="19"/>
      <c r="C171" s="19"/>
      <c r="D171" s="19"/>
      <c r="E171" s="23"/>
      <c r="F171" s="19"/>
      <c r="G171" s="16">
        <f>IF(A171="","",MONTH(A171))</f>
      </c>
      <c r="H171" s="22">
        <f>IF(A171="",0,IF(YEAR(A171)&lt;&gt;Properties!$C$5,0,N(E171)))</f>
      </c>
    </row>
    <row r="172" spans="1:8" x14ac:dyDescent="0.25">
      <c r="A172" s="11"/>
      <c r="B172" s="19"/>
      <c r="C172" s="19"/>
      <c r="D172" s="19"/>
      <c r="E172" s="23"/>
      <c r="F172" s="19"/>
      <c r="G172" s="16">
        <f>IF(A172="","",MONTH(A172))</f>
      </c>
      <c r="H172" s="22">
        <f>IF(A172="",0,IF(YEAR(A172)&lt;&gt;Properties!$C$5,0,N(E172)))</f>
      </c>
    </row>
    <row r="173" spans="1:8" x14ac:dyDescent="0.25">
      <c r="A173" s="11"/>
      <c r="B173" s="19"/>
      <c r="C173" s="19"/>
      <c r="D173" s="19"/>
      <c r="E173" s="23"/>
      <c r="F173" s="19"/>
      <c r="G173" s="16">
        <f>IF(A173="","",MONTH(A173))</f>
      </c>
      <c r="H173" s="22">
        <f>IF(A173="",0,IF(YEAR(A173)&lt;&gt;Properties!$C$5,0,N(E173)))</f>
      </c>
    </row>
    <row r="174" spans="1:8" x14ac:dyDescent="0.25">
      <c r="A174" s="11"/>
      <c r="B174" s="19"/>
      <c r="C174" s="19"/>
      <c r="D174" s="19"/>
      <c r="E174" s="23"/>
      <c r="F174" s="19"/>
      <c r="G174" s="16">
        <f>IF(A174="","",MONTH(A174))</f>
      </c>
      <c r="H174" s="22">
        <f>IF(A174="",0,IF(YEAR(A174)&lt;&gt;Properties!$C$5,0,N(E174)))</f>
      </c>
    </row>
    <row r="175" spans="1:8" x14ac:dyDescent="0.25">
      <c r="A175" s="11"/>
      <c r="B175" s="19"/>
      <c r="C175" s="19"/>
      <c r="D175" s="19"/>
      <c r="E175" s="23"/>
      <c r="F175" s="19"/>
      <c r="G175" s="16">
        <f>IF(A175="","",MONTH(A175))</f>
      </c>
      <c r="H175" s="22">
        <f>IF(A175="",0,IF(YEAR(A175)&lt;&gt;Properties!$C$5,0,N(E175)))</f>
      </c>
    </row>
    <row r="176" spans="1:8" x14ac:dyDescent="0.25">
      <c r="A176" s="11"/>
      <c r="B176" s="19"/>
      <c r="C176" s="19"/>
      <c r="D176" s="19"/>
      <c r="E176" s="23"/>
      <c r="F176" s="19"/>
      <c r="G176" s="16">
        <f>IF(A176="","",MONTH(A176))</f>
      </c>
      <c r="H176" s="22">
        <f>IF(A176="",0,IF(YEAR(A176)&lt;&gt;Properties!$C$5,0,N(E176)))</f>
      </c>
    </row>
    <row r="177" spans="1:8" x14ac:dyDescent="0.25">
      <c r="A177" s="11"/>
      <c r="B177" s="19"/>
      <c r="C177" s="19"/>
      <c r="D177" s="19"/>
      <c r="E177" s="23"/>
      <c r="F177" s="19"/>
      <c r="G177" s="16">
        <f>IF(A177="","",MONTH(A177))</f>
      </c>
      <c r="H177" s="22">
        <f>IF(A177="",0,IF(YEAR(A177)&lt;&gt;Properties!$C$5,0,N(E177)))</f>
      </c>
    </row>
    <row r="178" spans="1:8" x14ac:dyDescent="0.25">
      <c r="A178" s="11"/>
      <c r="B178" s="19"/>
      <c r="C178" s="19"/>
      <c r="D178" s="19"/>
      <c r="E178" s="23"/>
      <c r="F178" s="19"/>
      <c r="G178" s="16">
        <f>IF(A178="","",MONTH(A178))</f>
      </c>
      <c r="H178" s="22">
        <f>IF(A178="",0,IF(YEAR(A178)&lt;&gt;Properties!$C$5,0,N(E178)))</f>
      </c>
    </row>
    <row r="179" spans="1:8" x14ac:dyDescent="0.25">
      <c r="A179" s="11"/>
      <c r="B179" s="19"/>
      <c r="C179" s="19"/>
      <c r="D179" s="19"/>
      <c r="E179" s="23"/>
      <c r="F179" s="19"/>
      <c r="G179" s="16">
        <f>IF(A179="","",MONTH(A179))</f>
      </c>
      <c r="H179" s="22">
        <f>IF(A179="",0,IF(YEAR(A179)&lt;&gt;Properties!$C$5,0,N(E179)))</f>
      </c>
    </row>
    <row r="180" spans="1:8" x14ac:dyDescent="0.25">
      <c r="A180" s="11"/>
      <c r="B180" s="19"/>
      <c r="C180" s="19"/>
      <c r="D180" s="19"/>
      <c r="E180" s="23"/>
      <c r="F180" s="19"/>
      <c r="G180" s="16">
        <f>IF(A180="","",MONTH(A180))</f>
      </c>
      <c r="H180" s="22">
        <f>IF(A180="",0,IF(YEAR(A180)&lt;&gt;Properties!$C$5,0,N(E180)))</f>
      </c>
    </row>
    <row r="181" spans="1:8" x14ac:dyDescent="0.25">
      <c r="A181" s="11"/>
      <c r="B181" s="19"/>
      <c r="C181" s="19"/>
      <c r="D181" s="19"/>
      <c r="E181" s="23"/>
      <c r="F181" s="19"/>
      <c r="G181" s="16">
        <f>IF(A181="","",MONTH(A181))</f>
      </c>
      <c r="H181" s="22">
        <f>IF(A181="",0,IF(YEAR(A181)&lt;&gt;Properties!$C$5,0,N(E181)))</f>
      </c>
    </row>
    <row r="182" spans="1:8" x14ac:dyDescent="0.25">
      <c r="A182" s="11"/>
      <c r="B182" s="19"/>
      <c r="C182" s="19"/>
      <c r="D182" s="19"/>
      <c r="E182" s="23"/>
      <c r="F182" s="19"/>
      <c r="G182" s="16">
        <f>IF(A182="","",MONTH(A182))</f>
      </c>
      <c r="H182" s="22">
        <f>IF(A182="",0,IF(YEAR(A182)&lt;&gt;Properties!$C$5,0,N(E182)))</f>
      </c>
    </row>
    <row r="183" spans="1:8" x14ac:dyDescent="0.25">
      <c r="A183" s="11"/>
      <c r="B183" s="19"/>
      <c r="C183" s="19"/>
      <c r="D183" s="19"/>
      <c r="E183" s="23"/>
      <c r="F183" s="19"/>
      <c r="G183" s="16">
        <f>IF(A183="","",MONTH(A183))</f>
      </c>
      <c r="H183" s="22">
        <f>IF(A183="",0,IF(YEAR(A183)&lt;&gt;Properties!$C$5,0,N(E183)))</f>
      </c>
    </row>
    <row r="184" spans="1:8" x14ac:dyDescent="0.25">
      <c r="A184" s="11"/>
      <c r="B184" s="19"/>
      <c r="C184" s="19"/>
      <c r="D184" s="19"/>
      <c r="E184" s="23"/>
      <c r="F184" s="19"/>
      <c r="G184" s="16">
        <f>IF(A184="","",MONTH(A184))</f>
      </c>
      <c r="H184" s="22">
        <f>IF(A184="",0,IF(YEAR(A184)&lt;&gt;Properties!$C$5,0,N(E184)))</f>
      </c>
    </row>
    <row r="185" spans="1:8" x14ac:dyDescent="0.25">
      <c r="A185" s="11"/>
      <c r="B185" s="19"/>
      <c r="C185" s="19"/>
      <c r="D185" s="19"/>
      <c r="E185" s="23"/>
      <c r="F185" s="19"/>
      <c r="G185" s="16">
        <f>IF(A185="","",MONTH(A185))</f>
      </c>
      <c r="H185" s="22">
        <f>IF(A185="",0,IF(YEAR(A185)&lt;&gt;Properties!$C$5,0,N(E185)))</f>
      </c>
    </row>
    <row r="186" spans="1:8" x14ac:dyDescent="0.25">
      <c r="A186" s="11"/>
      <c r="B186" s="19"/>
      <c r="C186" s="19"/>
      <c r="D186" s="19"/>
      <c r="E186" s="23"/>
      <c r="F186" s="19"/>
      <c r="G186" s="16">
        <f>IF(A186="","",MONTH(A186))</f>
      </c>
      <c r="H186" s="22">
        <f>IF(A186="",0,IF(YEAR(A186)&lt;&gt;Properties!$C$5,0,N(E186)))</f>
      </c>
    </row>
    <row r="187" spans="1:8" x14ac:dyDescent="0.25">
      <c r="A187" s="11"/>
      <c r="B187" s="19"/>
      <c r="C187" s="19"/>
      <c r="D187" s="19"/>
      <c r="E187" s="23"/>
      <c r="F187" s="19"/>
      <c r="G187" s="16">
        <f>IF(A187="","",MONTH(A187))</f>
      </c>
      <c r="H187" s="22">
        <f>IF(A187="",0,IF(YEAR(A187)&lt;&gt;Properties!$C$5,0,N(E187)))</f>
      </c>
    </row>
    <row r="188" spans="1:8" x14ac:dyDescent="0.25">
      <c r="A188" s="11"/>
      <c r="B188" s="19"/>
      <c r="C188" s="19"/>
      <c r="D188" s="19"/>
      <c r="E188" s="23"/>
      <c r="F188" s="19"/>
      <c r="G188" s="16">
        <f>IF(A188="","",MONTH(A188))</f>
      </c>
      <c r="H188" s="22">
        <f>IF(A188="",0,IF(YEAR(A188)&lt;&gt;Properties!$C$5,0,N(E188)))</f>
      </c>
    </row>
    <row r="189" spans="1:8" x14ac:dyDescent="0.25">
      <c r="A189" s="11"/>
      <c r="B189" s="19"/>
      <c r="C189" s="19"/>
      <c r="D189" s="19"/>
      <c r="E189" s="23"/>
      <c r="F189" s="19"/>
      <c r="G189" s="16">
        <f>IF(A189="","",MONTH(A189))</f>
      </c>
      <c r="H189" s="22">
        <f>IF(A189="",0,IF(YEAR(A189)&lt;&gt;Properties!$C$5,0,N(E189)))</f>
      </c>
    </row>
    <row r="190" spans="1:8" x14ac:dyDescent="0.25">
      <c r="A190" s="11"/>
      <c r="B190" s="19"/>
      <c r="C190" s="19"/>
      <c r="D190" s="19"/>
      <c r="E190" s="23"/>
      <c r="F190" s="19"/>
      <c r="G190" s="16">
        <f>IF(A190="","",MONTH(A190))</f>
      </c>
      <c r="H190" s="22">
        <f>IF(A190="",0,IF(YEAR(A190)&lt;&gt;Properties!$C$5,0,N(E190)))</f>
      </c>
    </row>
    <row r="191" spans="1:8" x14ac:dyDescent="0.25">
      <c r="A191" s="11"/>
      <c r="B191" s="19"/>
      <c r="C191" s="19"/>
      <c r="D191" s="19"/>
      <c r="E191" s="23"/>
      <c r="F191" s="19"/>
      <c r="G191" s="16">
        <f>IF(A191="","",MONTH(A191))</f>
      </c>
      <c r="H191" s="22">
        <f>IF(A191="",0,IF(YEAR(A191)&lt;&gt;Properties!$C$5,0,N(E191)))</f>
      </c>
    </row>
    <row r="192" spans="1:8" x14ac:dyDescent="0.25">
      <c r="A192" s="11"/>
      <c r="B192" s="19"/>
      <c r="C192" s="19"/>
      <c r="D192" s="19"/>
      <c r="E192" s="23"/>
      <c r="F192" s="19"/>
      <c r="G192" s="16">
        <f>IF(A192="","",MONTH(A192))</f>
      </c>
      <c r="H192" s="22">
        <f>IF(A192="",0,IF(YEAR(A192)&lt;&gt;Properties!$C$5,0,N(E192)))</f>
      </c>
    </row>
    <row r="193" spans="1:8" x14ac:dyDescent="0.25">
      <c r="A193" s="11"/>
      <c r="B193" s="19"/>
      <c r="C193" s="19"/>
      <c r="D193" s="19"/>
      <c r="E193" s="23"/>
      <c r="F193" s="19"/>
      <c r="G193" s="16">
        <f>IF(A193="","",MONTH(A193))</f>
      </c>
      <c r="H193" s="22">
        <f>IF(A193="",0,IF(YEAR(A193)&lt;&gt;Properties!$C$5,0,N(E193)))</f>
      </c>
    </row>
    <row r="194" spans="1:8" x14ac:dyDescent="0.25">
      <c r="A194" s="11"/>
      <c r="B194" s="19"/>
      <c r="C194" s="19"/>
      <c r="D194" s="19"/>
      <c r="E194" s="23"/>
      <c r="F194" s="19"/>
      <c r="G194" s="16">
        <f>IF(A194="","",MONTH(A194))</f>
      </c>
      <c r="H194" s="22">
        <f>IF(A194="",0,IF(YEAR(A194)&lt;&gt;Properties!$C$5,0,N(E194)))</f>
      </c>
    </row>
    <row r="195" spans="1:8" x14ac:dyDescent="0.25">
      <c r="A195" s="11"/>
      <c r="B195" s="19"/>
      <c r="C195" s="19"/>
      <c r="D195" s="19"/>
      <c r="E195" s="23"/>
      <c r="F195" s="19"/>
      <c r="G195" s="16">
        <f>IF(A195="","",MONTH(A195))</f>
      </c>
      <c r="H195" s="22">
        <f>IF(A195="",0,IF(YEAR(A195)&lt;&gt;Properties!$C$5,0,N(E195)))</f>
      </c>
    </row>
    <row r="196" spans="1:8" x14ac:dyDescent="0.25">
      <c r="A196" s="11"/>
      <c r="B196" s="19"/>
      <c r="C196" s="19"/>
      <c r="D196" s="19"/>
      <c r="E196" s="23"/>
      <c r="F196" s="19"/>
      <c r="G196" s="16">
        <f>IF(A196="","",MONTH(A196))</f>
      </c>
      <c r="H196" s="22">
        <f>IF(A196="",0,IF(YEAR(A196)&lt;&gt;Properties!$C$5,0,N(E196)))</f>
      </c>
    </row>
    <row r="197" spans="1:8" x14ac:dyDescent="0.25">
      <c r="A197" s="11"/>
      <c r="B197" s="19"/>
      <c r="C197" s="19"/>
      <c r="D197" s="19"/>
      <c r="E197" s="23"/>
      <c r="F197" s="19"/>
      <c r="G197" s="16">
        <f>IF(A197="","",MONTH(A197))</f>
      </c>
      <c r="H197" s="22">
        <f>IF(A197="",0,IF(YEAR(A197)&lt;&gt;Properties!$C$5,0,N(E197)))</f>
      </c>
    </row>
    <row r="198" spans="1:8" x14ac:dyDescent="0.25">
      <c r="A198" s="11"/>
      <c r="B198" s="19"/>
      <c r="C198" s="19"/>
      <c r="D198" s="19"/>
      <c r="E198" s="23"/>
      <c r="F198" s="19"/>
      <c r="G198" s="16">
        <f>IF(A198="","",MONTH(A198))</f>
      </c>
      <c r="H198" s="22">
        <f>IF(A198="",0,IF(YEAR(A198)&lt;&gt;Properties!$C$5,0,N(E198)))</f>
      </c>
    </row>
    <row r="199" spans="1:8" x14ac:dyDescent="0.25">
      <c r="A199" s="11"/>
      <c r="B199" s="19"/>
      <c r="C199" s="19"/>
      <c r="D199" s="19"/>
      <c r="E199" s="23"/>
      <c r="F199" s="19"/>
      <c r="G199" s="16">
        <f>IF(A199="","",MONTH(A199))</f>
      </c>
      <c r="H199" s="22">
        <f>IF(A199="",0,IF(YEAR(A199)&lt;&gt;Properties!$C$5,0,N(E199)))</f>
      </c>
    </row>
    <row r="200" spans="1:8" x14ac:dyDescent="0.25">
      <c r="A200" s="11"/>
      <c r="B200" s="19"/>
      <c r="C200" s="19"/>
      <c r="D200" s="19"/>
      <c r="E200" s="23"/>
      <c r="F200" s="19"/>
      <c r="G200" s="16">
        <f>IF(A200="","",MONTH(A200))</f>
      </c>
      <c r="H200" s="22">
        <f>IF(A200="",0,IF(YEAR(A200)&lt;&gt;Properties!$C$5,0,N(E200)))</f>
      </c>
    </row>
    <row r="201" spans="1:8" x14ac:dyDescent="0.25">
      <c r="A201" s="11"/>
      <c r="B201" s="19"/>
      <c r="C201" s="19"/>
      <c r="D201" s="19"/>
      <c r="E201" s="23"/>
      <c r="F201" s="19"/>
      <c r="G201" s="16">
        <f>IF(A201="","",MONTH(A201))</f>
      </c>
      <c r="H201" s="22">
        <f>IF(A201="",0,IF(YEAR(A201)&lt;&gt;Properties!$C$5,0,N(E201)))</f>
      </c>
    </row>
    <row r="202" spans="1:8" x14ac:dyDescent="0.25">
      <c r="A202" s="11"/>
      <c r="B202" s="19"/>
      <c r="C202" s="19"/>
      <c r="D202" s="19"/>
      <c r="E202" s="23"/>
      <c r="F202" s="19"/>
      <c r="G202" s="16">
        <f>IF(A202="","",MONTH(A202))</f>
      </c>
      <c r="H202" s="22">
        <f>IF(A202="",0,IF(YEAR(A202)&lt;&gt;Properties!$C$5,0,N(E202)))</f>
      </c>
    </row>
    <row r="203" spans="1:8" x14ac:dyDescent="0.25">
      <c r="A203" s="11"/>
      <c r="B203" s="19"/>
      <c r="C203" s="19"/>
      <c r="D203" s="19"/>
      <c r="E203" s="23"/>
      <c r="F203" s="19"/>
      <c r="G203" s="16">
        <f>IF(A203="","",MONTH(A203))</f>
      </c>
      <c r="H203" s="22">
        <f>IF(A203="",0,IF(YEAR(A203)&lt;&gt;Properties!$C$5,0,N(E203)))</f>
      </c>
    </row>
    <row r="204" spans="1:8" x14ac:dyDescent="0.25">
      <c r="A204" s="11"/>
      <c r="B204" s="19"/>
      <c r="C204" s="19"/>
      <c r="D204" s="19"/>
      <c r="E204" s="23"/>
      <c r="F204" s="19"/>
      <c r="G204" s="16">
        <f>IF(A204="","",MONTH(A204))</f>
      </c>
      <c r="H204" s="22">
        <f>IF(A204="",0,IF(YEAR(A204)&lt;&gt;Properties!$C$5,0,N(E204)))</f>
      </c>
    </row>
    <row r="205" spans="1:8" x14ac:dyDescent="0.25">
      <c r="A205" s="11"/>
      <c r="B205" s="19"/>
      <c r="C205" s="19"/>
      <c r="D205" s="19"/>
      <c r="E205" s="23"/>
      <c r="F205" s="19"/>
      <c r="G205" s="16">
        <f>IF(A205="","",MONTH(A205))</f>
      </c>
      <c r="H205" s="22">
        <f>IF(A205="",0,IF(YEAR(A205)&lt;&gt;Properties!$C$5,0,N(E205)))</f>
      </c>
    </row>
    <row r="206" spans="1:8" x14ac:dyDescent="0.25">
      <c r="A206" s="11"/>
      <c r="B206" s="19"/>
      <c r="C206" s="19"/>
      <c r="D206" s="19"/>
      <c r="E206" s="23"/>
      <c r="F206" s="19"/>
      <c r="G206" s="16">
        <f>IF(A206="","",MONTH(A206))</f>
      </c>
      <c r="H206" s="22">
        <f>IF(A206="",0,IF(YEAR(A206)&lt;&gt;Properties!$C$5,0,N(E206)))</f>
      </c>
    </row>
    <row r="207" spans="1:8" x14ac:dyDescent="0.25">
      <c r="A207" s="11"/>
      <c r="B207" s="19"/>
      <c r="C207" s="19"/>
      <c r="D207" s="19"/>
      <c r="E207" s="23"/>
      <c r="F207" s="19"/>
      <c r="G207" s="16">
        <f>IF(A207="","",MONTH(A207))</f>
      </c>
      <c r="H207" s="22">
        <f>IF(A207="",0,IF(YEAR(A207)&lt;&gt;Properties!$C$5,0,N(E207)))</f>
      </c>
    </row>
    <row r="208" spans="1:8" x14ac:dyDescent="0.25">
      <c r="A208" s="11"/>
      <c r="B208" s="19"/>
      <c r="C208" s="19"/>
      <c r="D208" s="19"/>
      <c r="E208" s="23"/>
      <c r="F208" s="19"/>
      <c r="G208" s="16">
        <f>IF(A208="","",MONTH(A208))</f>
      </c>
      <c r="H208" s="22">
        <f>IF(A208="",0,IF(YEAR(A208)&lt;&gt;Properties!$C$5,0,N(E208)))</f>
      </c>
    </row>
    <row r="209" spans="1:8" x14ac:dyDescent="0.25">
      <c r="A209" s="11"/>
      <c r="B209" s="19"/>
      <c r="C209" s="19"/>
      <c r="D209" s="19"/>
      <c r="E209" s="23"/>
      <c r="F209" s="19"/>
      <c r="G209" s="16">
        <f>IF(A209="","",MONTH(A209))</f>
      </c>
      <c r="H209" s="22">
        <f>IF(A209="",0,IF(YEAR(A209)&lt;&gt;Properties!$C$5,0,N(E209)))</f>
      </c>
    </row>
    <row r="210" spans="1:8" x14ac:dyDescent="0.25">
      <c r="A210" s="11"/>
      <c r="B210" s="19"/>
      <c r="C210" s="19"/>
      <c r="D210" s="19"/>
      <c r="E210" s="23"/>
      <c r="F210" s="19"/>
      <c r="G210" s="16">
        <f>IF(A210="","",MONTH(A210))</f>
      </c>
      <c r="H210" s="22">
        <f>IF(A210="",0,IF(YEAR(A210)&lt;&gt;Properties!$C$5,0,N(E210)))</f>
      </c>
    </row>
    <row r="211" spans="1:8" x14ac:dyDescent="0.25">
      <c r="A211" s="11"/>
      <c r="B211" s="19"/>
      <c r="C211" s="19"/>
      <c r="D211" s="19"/>
      <c r="E211" s="23"/>
      <c r="F211" s="19"/>
      <c r="G211" s="16">
        <f>IF(A211="","",MONTH(A211))</f>
      </c>
      <c r="H211" s="22">
        <f>IF(A211="",0,IF(YEAR(A211)&lt;&gt;Properties!$C$5,0,N(E211)))</f>
      </c>
    </row>
    <row r="212" spans="1:8" x14ac:dyDescent="0.25">
      <c r="A212" s="11"/>
      <c r="B212" s="19"/>
      <c r="C212" s="19"/>
      <c r="D212" s="19"/>
      <c r="E212" s="23"/>
      <c r="F212" s="19"/>
      <c r="G212" s="16">
        <f>IF(A212="","",MONTH(A212))</f>
      </c>
      <c r="H212" s="22">
        <f>IF(A212="",0,IF(YEAR(A212)&lt;&gt;Properties!$C$5,0,N(E212)))</f>
      </c>
    </row>
    <row r="213" spans="1:8" x14ac:dyDescent="0.25">
      <c r="A213" s="11"/>
      <c r="B213" s="19"/>
      <c r="C213" s="19"/>
      <c r="D213" s="19"/>
      <c r="E213" s="23"/>
      <c r="F213" s="19"/>
      <c r="G213" s="16">
        <f>IF(A213="","",MONTH(A213))</f>
      </c>
      <c r="H213" s="22">
        <f>IF(A213="",0,IF(YEAR(A213)&lt;&gt;Properties!$C$5,0,N(E213)))</f>
      </c>
    </row>
    <row r="214" spans="1:8" x14ac:dyDescent="0.25">
      <c r="A214" s="11"/>
      <c r="B214" s="19"/>
      <c r="C214" s="19"/>
      <c r="D214" s="19"/>
      <c r="E214" s="23"/>
      <c r="F214" s="19"/>
      <c r="G214" s="16">
        <f>IF(A214="","",MONTH(A214))</f>
      </c>
      <c r="H214" s="22">
        <f>IF(A214="",0,IF(YEAR(A214)&lt;&gt;Properties!$C$5,0,N(E214)))</f>
      </c>
    </row>
    <row r="215" spans="1:8" x14ac:dyDescent="0.25">
      <c r="A215" s="11"/>
      <c r="B215" s="19"/>
      <c r="C215" s="19"/>
      <c r="D215" s="19"/>
      <c r="E215" s="23"/>
      <c r="F215" s="19"/>
      <c r="G215" s="16">
        <f>IF(A215="","",MONTH(A215))</f>
      </c>
      <c r="H215" s="22">
        <f>IF(A215="",0,IF(YEAR(A215)&lt;&gt;Properties!$C$5,0,N(E215)))</f>
      </c>
    </row>
    <row r="216" spans="1:8" x14ac:dyDescent="0.25">
      <c r="A216" s="11"/>
      <c r="B216" s="19"/>
      <c r="C216" s="19"/>
      <c r="D216" s="19"/>
      <c r="E216" s="23"/>
      <c r="F216" s="19"/>
      <c r="G216" s="16">
        <f>IF(A216="","",MONTH(A216))</f>
      </c>
      <c r="H216" s="22">
        <f>IF(A216="",0,IF(YEAR(A216)&lt;&gt;Properties!$C$5,0,N(E216)))</f>
      </c>
    </row>
    <row r="217" spans="1:8" x14ac:dyDescent="0.25">
      <c r="A217" s="11"/>
      <c r="B217" s="19"/>
      <c r="C217" s="19"/>
      <c r="D217" s="19"/>
      <c r="E217" s="23"/>
      <c r="F217" s="19"/>
      <c r="G217" s="16">
        <f>IF(A217="","",MONTH(A217))</f>
      </c>
      <c r="H217" s="22">
        <f>IF(A217="",0,IF(YEAR(A217)&lt;&gt;Properties!$C$5,0,N(E217)))</f>
      </c>
    </row>
    <row r="218" spans="1:8" x14ac:dyDescent="0.25">
      <c r="A218" s="11"/>
      <c r="B218" s="19"/>
      <c r="C218" s="19"/>
      <c r="D218" s="19"/>
      <c r="E218" s="23"/>
      <c r="F218" s="19"/>
      <c r="G218" s="16">
        <f>IF(A218="","",MONTH(A218))</f>
      </c>
      <c r="H218" s="22">
        <f>IF(A218="",0,IF(YEAR(A218)&lt;&gt;Properties!$C$5,0,N(E218)))</f>
      </c>
    </row>
    <row r="219" spans="1:8" x14ac:dyDescent="0.25">
      <c r="A219" s="11"/>
      <c r="B219" s="19"/>
      <c r="C219" s="19"/>
      <c r="D219" s="19"/>
      <c r="E219" s="23"/>
      <c r="F219" s="19"/>
      <c r="G219" s="16">
        <f>IF(A219="","",MONTH(A219))</f>
      </c>
      <c r="H219" s="22">
        <f>IF(A219="",0,IF(YEAR(A219)&lt;&gt;Properties!$C$5,0,N(E219)))</f>
      </c>
    </row>
    <row r="220" spans="1:8" x14ac:dyDescent="0.25">
      <c r="A220" s="11"/>
      <c r="B220" s="19"/>
      <c r="C220" s="19"/>
      <c r="D220" s="19"/>
      <c r="E220" s="23"/>
      <c r="F220" s="19"/>
      <c r="G220" s="16">
        <f>IF(A220="","",MONTH(A220))</f>
      </c>
      <c r="H220" s="22">
        <f>IF(A220="",0,IF(YEAR(A220)&lt;&gt;Properties!$C$5,0,N(E220)))</f>
      </c>
    </row>
    <row r="221" spans="1:8" x14ac:dyDescent="0.25">
      <c r="A221" s="11"/>
      <c r="B221" s="19"/>
      <c r="C221" s="19"/>
      <c r="D221" s="19"/>
      <c r="E221" s="23"/>
      <c r="F221" s="19"/>
      <c r="G221" s="16">
        <f>IF(A221="","",MONTH(A221))</f>
      </c>
      <c r="H221" s="22">
        <f>IF(A221="",0,IF(YEAR(A221)&lt;&gt;Properties!$C$5,0,N(E221)))</f>
      </c>
    </row>
    <row r="222" spans="1:8" x14ac:dyDescent="0.25">
      <c r="A222" s="11"/>
      <c r="B222" s="19"/>
      <c r="C222" s="19"/>
      <c r="D222" s="19"/>
      <c r="E222" s="23"/>
      <c r="F222" s="19"/>
      <c r="G222" s="16">
        <f>IF(A222="","",MONTH(A222))</f>
      </c>
      <c r="H222" s="22">
        <f>IF(A222="",0,IF(YEAR(A222)&lt;&gt;Properties!$C$5,0,N(E222)))</f>
      </c>
    </row>
    <row r="223" spans="1:8" x14ac:dyDescent="0.25">
      <c r="A223" s="11"/>
      <c r="B223" s="19"/>
      <c r="C223" s="19"/>
      <c r="D223" s="19"/>
      <c r="E223" s="23"/>
      <c r="F223" s="19"/>
      <c r="G223" s="16">
        <f>IF(A223="","",MONTH(A223))</f>
      </c>
      <c r="H223" s="22">
        <f>IF(A223="",0,IF(YEAR(A223)&lt;&gt;Properties!$C$5,0,N(E223)))</f>
      </c>
    </row>
    <row r="224" spans="1:8" x14ac:dyDescent="0.25">
      <c r="A224" s="11"/>
      <c r="B224" s="19"/>
      <c r="C224" s="19"/>
      <c r="D224" s="19"/>
      <c r="E224" s="23"/>
      <c r="F224" s="19"/>
      <c r="G224" s="16">
        <f>IF(A224="","",MONTH(A224))</f>
      </c>
      <c r="H224" s="22">
        <f>IF(A224="",0,IF(YEAR(A224)&lt;&gt;Properties!$C$5,0,N(E224)))</f>
      </c>
    </row>
    <row r="225" spans="1:8" x14ac:dyDescent="0.25">
      <c r="A225" s="11"/>
      <c r="B225" s="19"/>
      <c r="C225" s="19"/>
      <c r="D225" s="19"/>
      <c r="E225" s="23"/>
      <c r="F225" s="19"/>
      <c r="G225" s="16">
        <f>IF(A225="","",MONTH(A225))</f>
      </c>
      <c r="H225" s="22">
        <f>IF(A225="",0,IF(YEAR(A225)&lt;&gt;Properties!$C$5,0,N(E225)))</f>
      </c>
    </row>
    <row r="226" spans="1:8" x14ac:dyDescent="0.25">
      <c r="A226" s="11"/>
      <c r="B226" s="19"/>
      <c r="C226" s="19"/>
      <c r="D226" s="19"/>
      <c r="E226" s="23"/>
      <c r="F226" s="19"/>
      <c r="G226" s="16">
        <f>IF(A226="","",MONTH(A226))</f>
      </c>
      <c r="H226" s="22">
        <f>IF(A226="",0,IF(YEAR(A226)&lt;&gt;Properties!$C$5,0,N(E226)))</f>
      </c>
    </row>
    <row r="227" spans="1:8" x14ac:dyDescent="0.25">
      <c r="A227" s="11"/>
      <c r="B227" s="19"/>
      <c r="C227" s="19"/>
      <c r="D227" s="19"/>
      <c r="E227" s="23"/>
      <c r="F227" s="19"/>
      <c r="G227" s="16">
        <f>IF(A227="","",MONTH(A227))</f>
      </c>
      <c r="H227" s="22">
        <f>IF(A227="",0,IF(YEAR(A227)&lt;&gt;Properties!$C$5,0,N(E227)))</f>
      </c>
    </row>
    <row r="228" spans="1:8" x14ac:dyDescent="0.25">
      <c r="A228" s="11"/>
      <c r="B228" s="19"/>
      <c r="C228" s="19"/>
      <c r="D228" s="19"/>
      <c r="E228" s="23"/>
      <c r="F228" s="19"/>
      <c r="G228" s="16">
        <f>IF(A228="","",MONTH(A228))</f>
      </c>
      <c r="H228" s="22">
        <f>IF(A228="",0,IF(YEAR(A228)&lt;&gt;Properties!$C$5,0,N(E228)))</f>
      </c>
    </row>
    <row r="229" spans="1:8" x14ac:dyDescent="0.25">
      <c r="A229" s="11"/>
      <c r="B229" s="19"/>
      <c r="C229" s="19"/>
      <c r="D229" s="19"/>
      <c r="E229" s="23"/>
      <c r="F229" s="19"/>
      <c r="G229" s="16">
        <f>IF(A229="","",MONTH(A229))</f>
      </c>
      <c r="H229" s="22">
        <f>IF(A229="",0,IF(YEAR(A229)&lt;&gt;Properties!$C$5,0,N(E229)))</f>
      </c>
    </row>
    <row r="230" spans="1:8" x14ac:dyDescent="0.25">
      <c r="A230" s="11"/>
      <c r="B230" s="19"/>
      <c r="C230" s="19"/>
      <c r="D230" s="19"/>
      <c r="E230" s="23"/>
      <c r="F230" s="19"/>
      <c r="G230" s="16">
        <f>IF(A230="","",MONTH(A230))</f>
      </c>
      <c r="H230" s="22">
        <f>IF(A230="",0,IF(YEAR(A230)&lt;&gt;Properties!$C$5,0,N(E230)))</f>
      </c>
    </row>
    <row r="231" spans="1:8" x14ac:dyDescent="0.25">
      <c r="A231" s="11"/>
      <c r="B231" s="19"/>
      <c r="C231" s="19"/>
      <c r="D231" s="19"/>
      <c r="E231" s="23"/>
      <c r="F231" s="19"/>
      <c r="G231" s="16">
        <f>IF(A231="","",MONTH(A231))</f>
      </c>
      <c r="H231" s="22">
        <f>IF(A231="",0,IF(YEAR(A231)&lt;&gt;Properties!$C$5,0,N(E231)))</f>
      </c>
    </row>
    <row r="232" spans="1:8" x14ac:dyDescent="0.25">
      <c r="A232" s="11"/>
      <c r="B232" s="19"/>
      <c r="C232" s="19"/>
      <c r="D232" s="19"/>
      <c r="E232" s="23"/>
      <c r="F232" s="19"/>
      <c r="G232" s="16">
        <f>IF(A232="","",MONTH(A232))</f>
      </c>
      <c r="H232" s="22">
        <f>IF(A232="",0,IF(YEAR(A232)&lt;&gt;Properties!$C$5,0,N(E232)))</f>
      </c>
    </row>
    <row r="233" spans="1:8" x14ac:dyDescent="0.25">
      <c r="A233" s="11"/>
      <c r="B233" s="19"/>
      <c r="C233" s="19"/>
      <c r="D233" s="19"/>
      <c r="E233" s="23"/>
      <c r="F233" s="19"/>
      <c r="G233" s="16">
        <f>IF(A233="","",MONTH(A233))</f>
      </c>
      <c r="H233" s="22">
        <f>IF(A233="",0,IF(YEAR(A233)&lt;&gt;Properties!$C$5,0,N(E233)))</f>
      </c>
    </row>
    <row r="234" spans="1:8" x14ac:dyDescent="0.25">
      <c r="A234" s="11"/>
      <c r="B234" s="19"/>
      <c r="C234" s="19"/>
      <c r="D234" s="19"/>
      <c r="E234" s="23"/>
      <c r="F234" s="19"/>
      <c r="G234" s="16">
        <f>IF(A234="","",MONTH(A234))</f>
      </c>
      <c r="H234" s="22">
        <f>IF(A234="",0,IF(YEAR(A234)&lt;&gt;Properties!$C$5,0,N(E234)))</f>
      </c>
    </row>
    <row r="235" spans="1:8" x14ac:dyDescent="0.25">
      <c r="A235" s="11"/>
      <c r="B235" s="19"/>
      <c r="C235" s="19"/>
      <c r="D235" s="19"/>
      <c r="E235" s="23"/>
      <c r="F235" s="19"/>
      <c r="G235" s="16">
        <f>IF(A235="","",MONTH(A235))</f>
      </c>
      <c r="H235" s="22">
        <f>IF(A235="",0,IF(YEAR(A235)&lt;&gt;Properties!$C$5,0,N(E235)))</f>
      </c>
    </row>
    <row r="236" spans="1:8" x14ac:dyDescent="0.25">
      <c r="A236" s="11"/>
      <c r="B236" s="19"/>
      <c r="C236" s="19"/>
      <c r="D236" s="19"/>
      <c r="E236" s="23"/>
      <c r="F236" s="19"/>
      <c r="G236" s="16">
        <f>IF(A236="","",MONTH(A236))</f>
      </c>
      <c r="H236" s="22">
        <f>IF(A236="",0,IF(YEAR(A236)&lt;&gt;Properties!$C$5,0,N(E236)))</f>
      </c>
    </row>
    <row r="237" spans="1:8" x14ac:dyDescent="0.25">
      <c r="A237" s="11"/>
      <c r="B237" s="19"/>
      <c r="C237" s="19"/>
      <c r="D237" s="19"/>
      <c r="E237" s="23"/>
      <c r="F237" s="19"/>
      <c r="G237" s="16">
        <f>IF(A237="","",MONTH(A237))</f>
      </c>
      <c r="H237" s="22">
        <f>IF(A237="",0,IF(YEAR(A237)&lt;&gt;Properties!$C$5,0,N(E237)))</f>
      </c>
    </row>
    <row r="238" spans="1:8" x14ac:dyDescent="0.25">
      <c r="A238" s="11"/>
      <c r="B238" s="19"/>
      <c r="C238" s="19"/>
      <c r="D238" s="19"/>
      <c r="E238" s="23"/>
      <c r="F238" s="19"/>
      <c r="G238" s="16">
        <f>IF(A238="","",MONTH(A238))</f>
      </c>
      <c r="H238" s="22">
        <f>IF(A238="",0,IF(YEAR(A238)&lt;&gt;Properties!$C$5,0,N(E238)))</f>
      </c>
    </row>
    <row r="239" spans="1:8" x14ac:dyDescent="0.25">
      <c r="A239" s="11"/>
      <c r="B239" s="19"/>
      <c r="C239" s="19"/>
      <c r="D239" s="19"/>
      <c r="E239" s="23"/>
      <c r="F239" s="19"/>
      <c r="G239" s="16">
        <f>IF(A239="","",MONTH(A239))</f>
      </c>
      <c r="H239" s="22">
        <f>IF(A239="",0,IF(YEAR(A239)&lt;&gt;Properties!$C$5,0,N(E239)))</f>
      </c>
    </row>
    <row r="240" spans="1:8" x14ac:dyDescent="0.25">
      <c r="A240" s="11"/>
      <c r="B240" s="19"/>
      <c r="C240" s="19"/>
      <c r="D240" s="19"/>
      <c r="E240" s="23"/>
      <c r="F240" s="19"/>
      <c r="G240" s="16">
        <f>IF(A240="","",MONTH(A240))</f>
      </c>
      <c r="H240" s="22">
        <f>IF(A240="",0,IF(YEAR(A240)&lt;&gt;Properties!$C$5,0,N(E240)))</f>
      </c>
    </row>
    <row r="241" spans="1:8" x14ac:dyDescent="0.25">
      <c r="A241" s="11"/>
      <c r="B241" s="19"/>
      <c r="C241" s="19"/>
      <c r="D241" s="19"/>
      <c r="E241" s="23"/>
      <c r="F241" s="19"/>
      <c r="G241" s="16">
        <f>IF(A241="","",MONTH(A241))</f>
      </c>
      <c r="H241" s="22">
        <f>IF(A241="",0,IF(YEAR(A241)&lt;&gt;Properties!$C$5,0,N(E241)))</f>
      </c>
    </row>
    <row r="242" spans="1:8" x14ac:dyDescent="0.25">
      <c r="A242" s="11"/>
      <c r="B242" s="19"/>
      <c r="C242" s="19"/>
      <c r="D242" s="19"/>
      <c r="E242" s="23"/>
      <c r="F242" s="19"/>
      <c r="G242" s="16">
        <f>IF(A242="","",MONTH(A242))</f>
      </c>
      <c r="H242" s="22">
        <f>IF(A242="",0,IF(YEAR(A242)&lt;&gt;Properties!$C$5,0,N(E242)))</f>
      </c>
    </row>
    <row r="243" spans="1:8" x14ac:dyDescent="0.25">
      <c r="A243" s="11"/>
      <c r="B243" s="19"/>
      <c r="C243" s="19"/>
      <c r="D243" s="19"/>
      <c r="E243" s="23"/>
      <c r="F243" s="19"/>
      <c r="G243" s="16">
        <f>IF(A243="","",MONTH(A243))</f>
      </c>
      <c r="H243" s="22">
        <f>IF(A243="",0,IF(YEAR(A243)&lt;&gt;Properties!$C$5,0,N(E243)))</f>
      </c>
    </row>
    <row r="244" spans="1:8" x14ac:dyDescent="0.25">
      <c r="A244" s="11"/>
      <c r="B244" s="19"/>
      <c r="C244" s="19"/>
      <c r="D244" s="19"/>
      <c r="E244" s="23"/>
      <c r="F244" s="19"/>
      <c r="G244" s="16">
        <f>IF(A244="","",MONTH(A244))</f>
      </c>
      <c r="H244" s="22">
        <f>IF(A244="",0,IF(YEAR(A244)&lt;&gt;Properties!$C$5,0,N(E244)))</f>
      </c>
    </row>
    <row r="245" spans="1:8" x14ac:dyDescent="0.25">
      <c r="A245" s="11"/>
      <c r="B245" s="19"/>
      <c r="C245" s="19"/>
      <c r="D245" s="19"/>
      <c r="E245" s="23"/>
      <c r="F245" s="19"/>
      <c r="G245" s="16">
        <f>IF(A245="","",MONTH(A245))</f>
      </c>
      <c r="H245" s="22">
        <f>IF(A245="",0,IF(YEAR(A245)&lt;&gt;Properties!$C$5,0,N(E245)))</f>
      </c>
    </row>
    <row r="246" spans="1:8" x14ac:dyDescent="0.25">
      <c r="A246" s="11"/>
      <c r="B246" s="19"/>
      <c r="C246" s="19"/>
      <c r="D246" s="19"/>
      <c r="E246" s="23"/>
      <c r="F246" s="19"/>
      <c r="G246" s="16">
        <f>IF(A246="","",MONTH(A246))</f>
      </c>
      <c r="H246" s="22">
        <f>IF(A246="",0,IF(YEAR(A246)&lt;&gt;Properties!$C$5,0,N(E246)))</f>
      </c>
    </row>
    <row r="247" spans="1:8" x14ac:dyDescent="0.25">
      <c r="A247" s="11"/>
      <c r="B247" s="19"/>
      <c r="C247" s="19"/>
      <c r="D247" s="19"/>
      <c r="E247" s="23"/>
      <c r="F247" s="19"/>
      <c r="G247" s="16">
        <f>IF(A247="","",MONTH(A247))</f>
      </c>
      <c r="H247" s="22">
        <f>IF(A247="",0,IF(YEAR(A247)&lt;&gt;Properties!$C$5,0,N(E247)))</f>
      </c>
    </row>
    <row r="248" spans="1:8" x14ac:dyDescent="0.25">
      <c r="A248" s="11"/>
      <c r="B248" s="19"/>
      <c r="C248" s="19"/>
      <c r="D248" s="19"/>
      <c r="E248" s="23"/>
      <c r="F248" s="19"/>
      <c r="G248" s="16">
        <f>IF(A248="","",MONTH(A248))</f>
      </c>
      <c r="H248" s="22">
        <f>IF(A248="",0,IF(YEAR(A248)&lt;&gt;Properties!$C$5,0,N(E248)))</f>
      </c>
    </row>
    <row r="249" spans="1:8" x14ac:dyDescent="0.25">
      <c r="A249" s="11"/>
      <c r="B249" s="19"/>
      <c r="C249" s="19"/>
      <c r="D249" s="19"/>
      <c r="E249" s="23"/>
      <c r="F249" s="19"/>
      <c r="G249" s="16">
        <f>IF(A249="","",MONTH(A249))</f>
      </c>
      <c r="H249" s="22">
        <f>IF(A249="",0,IF(YEAR(A249)&lt;&gt;Properties!$C$5,0,N(E249)))</f>
      </c>
    </row>
    <row r="250" spans="1:8" x14ac:dyDescent="0.25">
      <c r="A250" s="11"/>
      <c r="B250" s="19"/>
      <c r="C250" s="19"/>
      <c r="D250" s="19"/>
      <c r="E250" s="23"/>
      <c r="F250" s="19"/>
      <c r="G250" s="16">
        <f>IF(A250="","",MONTH(A250))</f>
      </c>
      <c r="H250" s="22">
        <f>IF(A250="",0,IF(YEAR(A250)&lt;&gt;Properties!$C$5,0,N(E250)))</f>
      </c>
    </row>
    <row r="251" spans="1:8" x14ac:dyDescent="0.25">
      <c r="A251" s="11"/>
      <c r="B251" s="19"/>
      <c r="C251" s="19"/>
      <c r="D251" s="19"/>
      <c r="E251" s="23"/>
      <c r="F251" s="19"/>
      <c r="G251" s="16">
        <f>IF(A251="","",MONTH(A251))</f>
      </c>
      <c r="H251" s="22">
        <f>IF(A251="",0,IF(YEAR(A251)&lt;&gt;Properties!$C$5,0,N(E251)))</f>
      </c>
    </row>
    <row r="252" spans="1:8" x14ac:dyDescent="0.25">
      <c r="A252" s="11"/>
      <c r="B252" s="19"/>
      <c r="C252" s="19"/>
      <c r="D252" s="19"/>
      <c r="E252" s="23"/>
      <c r="F252" s="19"/>
      <c r="G252" s="16">
        <f>IF(A252="","",MONTH(A252))</f>
      </c>
      <c r="H252" s="22">
        <f>IF(A252="",0,IF(YEAR(A252)&lt;&gt;Properties!$C$5,0,N(E252)))</f>
      </c>
    </row>
    <row r="253" spans="1:8" x14ac:dyDescent="0.25">
      <c r="A253" s="11"/>
      <c r="B253" s="19"/>
      <c r="C253" s="19"/>
      <c r="D253" s="19"/>
      <c r="E253" s="23"/>
      <c r="F253" s="19"/>
      <c r="G253" s="16">
        <f>IF(A253="","",MONTH(A253))</f>
      </c>
      <c r="H253" s="22">
        <f>IF(A253="",0,IF(YEAR(A253)&lt;&gt;Properties!$C$5,0,N(E253)))</f>
      </c>
    </row>
    <row r="254" spans="1:8" x14ac:dyDescent="0.25">
      <c r="A254" s="11"/>
      <c r="B254" s="19"/>
      <c r="C254" s="19"/>
      <c r="D254" s="19"/>
      <c r="E254" s="23"/>
      <c r="F254" s="19"/>
      <c r="G254" s="16">
        <f>IF(A254="","",MONTH(A254))</f>
      </c>
      <c r="H254" s="22">
        <f>IF(A254="",0,IF(YEAR(A254)&lt;&gt;Properties!$C$5,0,N(E254)))</f>
      </c>
    </row>
    <row r="255" spans="1:8" x14ac:dyDescent="0.25">
      <c r="A255" s="11"/>
      <c r="B255" s="19"/>
      <c r="C255" s="19"/>
      <c r="D255" s="19"/>
      <c r="E255" s="23"/>
      <c r="F255" s="19"/>
      <c r="G255" s="16">
        <f>IF(A255="","",MONTH(A255))</f>
      </c>
      <c r="H255" s="22">
        <f>IF(A255="",0,IF(YEAR(A255)&lt;&gt;Properties!$C$5,0,N(E255)))</f>
      </c>
    </row>
    <row r="256" spans="1:8" x14ac:dyDescent="0.25">
      <c r="A256" s="11"/>
      <c r="B256" s="19"/>
      <c r="C256" s="19"/>
      <c r="D256" s="19"/>
      <c r="E256" s="23"/>
      <c r="F256" s="19"/>
      <c r="G256" s="16">
        <f>IF(A256="","",MONTH(A256))</f>
      </c>
      <c r="H256" s="22">
        <f>IF(A256="",0,IF(YEAR(A256)&lt;&gt;Properties!$C$5,0,N(E256)))</f>
      </c>
    </row>
    <row r="257" spans="1:8" x14ac:dyDescent="0.25">
      <c r="A257" s="11"/>
      <c r="B257" s="19"/>
      <c r="C257" s="19"/>
      <c r="D257" s="19"/>
      <c r="E257" s="23"/>
      <c r="F257" s="19"/>
      <c r="G257" s="16">
        <f>IF(A257="","",MONTH(A257))</f>
      </c>
      <c r="H257" s="22">
        <f>IF(A257="",0,IF(YEAR(A257)&lt;&gt;Properties!$C$5,0,N(E257)))</f>
      </c>
    </row>
    <row r="258" spans="1:8" x14ac:dyDescent="0.25">
      <c r="A258" s="11"/>
      <c r="B258" s="19"/>
      <c r="C258" s="19"/>
      <c r="D258" s="19"/>
      <c r="E258" s="23"/>
      <c r="F258" s="19"/>
      <c r="G258" s="16">
        <f>IF(A258="","",MONTH(A258))</f>
      </c>
      <c r="H258" s="22">
        <f>IF(A258="",0,IF(YEAR(A258)&lt;&gt;Properties!$C$5,0,N(E258)))</f>
      </c>
    </row>
    <row r="259" spans="1:8" x14ac:dyDescent="0.25">
      <c r="A259" s="11"/>
      <c r="B259" s="19"/>
      <c r="C259" s="19"/>
      <c r="D259" s="19"/>
      <c r="E259" s="23"/>
      <c r="F259" s="19"/>
      <c r="G259" s="16">
        <f>IF(A259="","",MONTH(A259))</f>
      </c>
      <c r="H259" s="22">
        <f>IF(A259="",0,IF(YEAR(A259)&lt;&gt;Properties!$C$5,0,N(E259)))</f>
      </c>
    </row>
    <row r="260" spans="1:8" x14ac:dyDescent="0.25">
      <c r="A260" s="11"/>
      <c r="B260" s="19"/>
      <c r="C260" s="19"/>
      <c r="D260" s="19"/>
      <c r="E260" s="23"/>
      <c r="F260" s="19"/>
      <c r="G260" s="16">
        <f>IF(A260="","",MONTH(A260))</f>
      </c>
      <c r="H260" s="22">
        <f>IF(A260="",0,IF(YEAR(A260)&lt;&gt;Properties!$C$5,0,N(E260)))</f>
      </c>
    </row>
    <row r="261" spans="1:8" x14ac:dyDescent="0.25">
      <c r="A261" s="11"/>
      <c r="B261" s="19"/>
      <c r="C261" s="19"/>
      <c r="D261" s="19"/>
      <c r="E261" s="23"/>
      <c r="F261" s="19"/>
      <c r="G261" s="16">
        <f>IF(A261="","",MONTH(A261))</f>
      </c>
      <c r="H261" s="22">
        <f>IF(A261="",0,IF(YEAR(A261)&lt;&gt;Properties!$C$5,0,N(E261)))</f>
      </c>
    </row>
    <row r="262" spans="1:8" x14ac:dyDescent="0.25">
      <c r="A262" s="11"/>
      <c r="B262" s="19"/>
      <c r="C262" s="19"/>
      <c r="D262" s="19"/>
      <c r="E262" s="23"/>
      <c r="F262" s="19"/>
      <c r="G262" s="16">
        <f>IF(A262="","",MONTH(A262))</f>
      </c>
      <c r="H262" s="22">
        <f>IF(A262="",0,IF(YEAR(A262)&lt;&gt;Properties!$C$5,0,N(E262)))</f>
      </c>
    </row>
    <row r="263" spans="1:8" x14ac:dyDescent="0.25">
      <c r="A263" s="11"/>
      <c r="B263" s="19"/>
      <c r="C263" s="19"/>
      <c r="D263" s="19"/>
      <c r="E263" s="23"/>
      <c r="F263" s="19"/>
      <c r="G263" s="16">
        <f>IF(A263="","",MONTH(A263))</f>
      </c>
      <c r="H263" s="22">
        <f>IF(A263="",0,IF(YEAR(A263)&lt;&gt;Properties!$C$5,0,N(E263)))</f>
      </c>
    </row>
    <row r="264" spans="1:8" x14ac:dyDescent="0.25">
      <c r="A264" s="11"/>
      <c r="B264" s="19"/>
      <c r="C264" s="19"/>
      <c r="D264" s="19"/>
      <c r="E264" s="23"/>
      <c r="F264" s="19"/>
      <c r="G264" s="16">
        <f>IF(A264="","",MONTH(A264))</f>
      </c>
      <c r="H264" s="22">
        <f>IF(A264="",0,IF(YEAR(A264)&lt;&gt;Properties!$C$5,0,N(E264)))</f>
      </c>
    </row>
    <row r="265" spans="1:8" x14ac:dyDescent="0.25">
      <c r="A265" s="11"/>
      <c r="B265" s="19"/>
      <c r="C265" s="19"/>
      <c r="D265" s="19"/>
      <c r="E265" s="23"/>
      <c r="F265" s="19"/>
      <c r="G265" s="16">
        <f>IF(A265="","",MONTH(A265))</f>
      </c>
      <c r="H265" s="22">
        <f>IF(A265="",0,IF(YEAR(A265)&lt;&gt;Properties!$C$5,0,N(E265)))</f>
      </c>
    </row>
    <row r="266" spans="1:8" x14ac:dyDescent="0.25">
      <c r="A266" s="11"/>
      <c r="B266" s="19"/>
      <c r="C266" s="19"/>
      <c r="D266" s="19"/>
      <c r="E266" s="23"/>
      <c r="F266" s="19"/>
      <c r="G266" s="16">
        <f>IF(A266="","",MONTH(A266))</f>
      </c>
      <c r="H266" s="22">
        <f>IF(A266="",0,IF(YEAR(A266)&lt;&gt;Properties!$C$5,0,N(E266)))</f>
      </c>
    </row>
    <row r="267" spans="1:8" x14ac:dyDescent="0.25">
      <c r="A267" s="11"/>
      <c r="B267" s="19"/>
      <c r="C267" s="19"/>
      <c r="D267" s="19"/>
      <c r="E267" s="23"/>
      <c r="F267" s="19"/>
      <c r="G267" s="16">
        <f>IF(A267="","",MONTH(A267))</f>
      </c>
      <c r="H267" s="22">
        <f>IF(A267="",0,IF(YEAR(A267)&lt;&gt;Properties!$C$5,0,N(E267)))</f>
      </c>
    </row>
    <row r="268" spans="1:8" x14ac:dyDescent="0.25">
      <c r="A268" s="11"/>
      <c r="B268" s="19"/>
      <c r="C268" s="19"/>
      <c r="D268" s="19"/>
      <c r="E268" s="23"/>
      <c r="F268" s="19"/>
      <c r="G268" s="16">
        <f>IF(A268="","",MONTH(A268))</f>
      </c>
      <c r="H268" s="22">
        <f>IF(A268="",0,IF(YEAR(A268)&lt;&gt;Properties!$C$5,0,N(E268)))</f>
      </c>
    </row>
    <row r="269" spans="1:8" x14ac:dyDescent="0.25">
      <c r="A269" s="11"/>
      <c r="B269" s="19"/>
      <c r="C269" s="19"/>
      <c r="D269" s="19"/>
      <c r="E269" s="23"/>
      <c r="F269" s="19"/>
      <c r="G269" s="16">
        <f>IF(A269="","",MONTH(A269))</f>
      </c>
      <c r="H269" s="22">
        <f>IF(A269="",0,IF(YEAR(A269)&lt;&gt;Properties!$C$5,0,N(E269)))</f>
      </c>
    </row>
    <row r="270" spans="1:8" x14ac:dyDescent="0.25">
      <c r="A270" s="11"/>
      <c r="B270" s="19"/>
      <c r="C270" s="19"/>
      <c r="D270" s="19"/>
      <c r="E270" s="23"/>
      <c r="F270" s="19"/>
      <c r="G270" s="16">
        <f>IF(A270="","",MONTH(A270))</f>
      </c>
      <c r="H270" s="22">
        <f>IF(A270="",0,IF(YEAR(A270)&lt;&gt;Properties!$C$5,0,N(E270)))</f>
      </c>
    </row>
    <row r="271" spans="1:8" x14ac:dyDescent="0.25">
      <c r="A271" s="11"/>
      <c r="B271" s="19"/>
      <c r="C271" s="19"/>
      <c r="D271" s="19"/>
      <c r="E271" s="23"/>
      <c r="F271" s="19"/>
      <c r="G271" s="16">
        <f>IF(A271="","",MONTH(A271))</f>
      </c>
      <c r="H271" s="22">
        <f>IF(A271="",0,IF(YEAR(A271)&lt;&gt;Properties!$C$5,0,N(E271)))</f>
      </c>
    </row>
    <row r="272" spans="1:8" x14ac:dyDescent="0.25">
      <c r="A272" s="11"/>
      <c r="B272" s="19"/>
      <c r="C272" s="19"/>
      <c r="D272" s="19"/>
      <c r="E272" s="23"/>
      <c r="F272" s="19"/>
      <c r="G272" s="16">
        <f>IF(A272="","",MONTH(A272))</f>
      </c>
      <c r="H272" s="22">
        <f>IF(A272="",0,IF(YEAR(A272)&lt;&gt;Properties!$C$5,0,N(E272)))</f>
      </c>
    </row>
    <row r="273" spans="1:8" x14ac:dyDescent="0.25">
      <c r="A273" s="11"/>
      <c r="B273" s="19"/>
      <c r="C273" s="19"/>
      <c r="D273" s="19"/>
      <c r="E273" s="23"/>
      <c r="F273" s="19"/>
      <c r="G273" s="16">
        <f>IF(A273="","",MONTH(A273))</f>
      </c>
      <c r="H273" s="22">
        <f>IF(A273="",0,IF(YEAR(A273)&lt;&gt;Properties!$C$5,0,N(E273)))</f>
      </c>
    </row>
    <row r="274" spans="1:8" x14ac:dyDescent="0.25">
      <c r="A274" s="11"/>
      <c r="B274" s="19"/>
      <c r="C274" s="19"/>
      <c r="D274" s="19"/>
      <c r="E274" s="23"/>
      <c r="F274" s="19"/>
      <c r="G274" s="16">
        <f>IF(A274="","",MONTH(A274))</f>
      </c>
      <c r="H274" s="22">
        <f>IF(A274="",0,IF(YEAR(A274)&lt;&gt;Properties!$C$5,0,N(E274)))</f>
      </c>
    </row>
    <row r="275" spans="1:8" x14ac:dyDescent="0.25">
      <c r="A275" s="11"/>
      <c r="B275" s="19"/>
      <c r="C275" s="19"/>
      <c r="D275" s="19"/>
      <c r="E275" s="23"/>
      <c r="F275" s="19"/>
      <c r="G275" s="16">
        <f>IF(A275="","",MONTH(A275))</f>
      </c>
      <c r="H275" s="22">
        <f>IF(A275="",0,IF(YEAR(A275)&lt;&gt;Properties!$C$5,0,N(E275)))</f>
      </c>
    </row>
    <row r="276" spans="1:8" x14ac:dyDescent="0.25">
      <c r="A276" s="11"/>
      <c r="B276" s="19"/>
      <c r="C276" s="19"/>
      <c r="D276" s="19"/>
      <c r="E276" s="23"/>
      <c r="F276" s="19"/>
      <c r="G276" s="16">
        <f>IF(A276="","",MONTH(A276))</f>
      </c>
      <c r="H276" s="22">
        <f>IF(A276="",0,IF(YEAR(A276)&lt;&gt;Properties!$C$5,0,N(E276)))</f>
      </c>
    </row>
    <row r="277" spans="1:8" x14ac:dyDescent="0.25">
      <c r="A277" s="11"/>
      <c r="B277" s="19"/>
      <c r="C277" s="19"/>
      <c r="D277" s="19"/>
      <c r="E277" s="23"/>
      <c r="F277" s="19"/>
      <c r="G277" s="16">
        <f>IF(A277="","",MONTH(A277))</f>
      </c>
      <c r="H277" s="22">
        <f>IF(A277="",0,IF(YEAR(A277)&lt;&gt;Properties!$C$5,0,N(E277)))</f>
      </c>
    </row>
    <row r="278" spans="1:8" x14ac:dyDescent="0.25">
      <c r="A278" s="11"/>
      <c r="B278" s="19"/>
      <c r="C278" s="19"/>
      <c r="D278" s="19"/>
      <c r="E278" s="23"/>
      <c r="F278" s="19"/>
      <c r="G278" s="16">
        <f>IF(A278="","",MONTH(A278))</f>
      </c>
      <c r="H278" s="22">
        <f>IF(A278="",0,IF(YEAR(A278)&lt;&gt;Properties!$C$5,0,N(E278)))</f>
      </c>
    </row>
    <row r="279" spans="1:8" x14ac:dyDescent="0.25">
      <c r="A279" s="11"/>
      <c r="B279" s="19"/>
      <c r="C279" s="19"/>
      <c r="D279" s="19"/>
      <c r="E279" s="23"/>
      <c r="F279" s="19"/>
      <c r="G279" s="16">
        <f>IF(A279="","",MONTH(A279))</f>
      </c>
      <c r="H279" s="22">
        <f>IF(A279="",0,IF(YEAR(A279)&lt;&gt;Properties!$C$5,0,N(E279)))</f>
      </c>
    </row>
    <row r="280" spans="1:8" x14ac:dyDescent="0.25">
      <c r="A280" s="11"/>
      <c r="B280" s="19"/>
      <c r="C280" s="19"/>
      <c r="D280" s="19"/>
      <c r="E280" s="23"/>
      <c r="F280" s="19"/>
      <c r="G280" s="16">
        <f>IF(A280="","",MONTH(A280))</f>
      </c>
      <c r="H280" s="22">
        <f>IF(A280="",0,IF(YEAR(A280)&lt;&gt;Properties!$C$5,0,N(E280)))</f>
      </c>
    </row>
    <row r="281" spans="1:8" x14ac:dyDescent="0.25">
      <c r="A281" s="11"/>
      <c r="B281" s="19"/>
      <c r="C281" s="19"/>
      <c r="D281" s="19"/>
      <c r="E281" s="23"/>
      <c r="F281" s="19"/>
      <c r="G281" s="16">
        <f>IF(A281="","",MONTH(A281))</f>
      </c>
      <c r="H281" s="22">
        <f>IF(A281="",0,IF(YEAR(A281)&lt;&gt;Properties!$C$5,0,N(E281)))</f>
      </c>
    </row>
    <row r="282" spans="1:8" x14ac:dyDescent="0.25">
      <c r="A282" s="11"/>
      <c r="B282" s="19"/>
      <c r="C282" s="19"/>
      <c r="D282" s="19"/>
      <c r="E282" s="23"/>
      <c r="F282" s="19"/>
      <c r="G282" s="16">
        <f>IF(A282="","",MONTH(A282))</f>
      </c>
      <c r="H282" s="22">
        <f>IF(A282="",0,IF(YEAR(A282)&lt;&gt;Properties!$C$5,0,N(E282)))</f>
      </c>
    </row>
    <row r="283" spans="1:8" x14ac:dyDescent="0.25">
      <c r="A283" s="11"/>
      <c r="B283" s="19"/>
      <c r="C283" s="19"/>
      <c r="D283" s="19"/>
      <c r="E283" s="23"/>
      <c r="F283" s="19"/>
      <c r="G283" s="16">
        <f>IF(A283="","",MONTH(A283))</f>
      </c>
      <c r="H283" s="22">
        <f>IF(A283="",0,IF(YEAR(A283)&lt;&gt;Properties!$C$5,0,N(E283)))</f>
      </c>
    </row>
    <row r="284" spans="1:8" x14ac:dyDescent="0.25">
      <c r="A284" s="11"/>
      <c r="B284" s="19"/>
      <c r="C284" s="19"/>
      <c r="D284" s="19"/>
      <c r="E284" s="23"/>
      <c r="F284" s="19"/>
      <c r="G284" s="16">
        <f>IF(A284="","",MONTH(A284))</f>
      </c>
      <c r="H284" s="22">
        <f>IF(A284="",0,IF(YEAR(A284)&lt;&gt;Properties!$C$5,0,N(E284)))</f>
      </c>
    </row>
    <row r="285" spans="1:8" x14ac:dyDescent="0.25">
      <c r="A285" s="11"/>
      <c r="B285" s="19"/>
      <c r="C285" s="19"/>
      <c r="D285" s="19"/>
      <c r="E285" s="23"/>
      <c r="F285" s="19"/>
      <c r="G285" s="16">
        <f>IF(A285="","",MONTH(A285))</f>
      </c>
      <c r="H285" s="22">
        <f>IF(A285="",0,IF(YEAR(A285)&lt;&gt;Properties!$C$5,0,N(E285)))</f>
      </c>
    </row>
    <row r="286" spans="1:8" x14ac:dyDescent="0.25">
      <c r="A286" s="11"/>
      <c r="B286" s="19"/>
      <c r="C286" s="19"/>
      <c r="D286" s="19"/>
      <c r="E286" s="23"/>
      <c r="F286" s="19"/>
      <c r="G286" s="16">
        <f>IF(A286="","",MONTH(A286))</f>
      </c>
      <c r="H286" s="22">
        <f>IF(A286="",0,IF(YEAR(A286)&lt;&gt;Properties!$C$5,0,N(E286)))</f>
      </c>
    </row>
    <row r="287" spans="1:8" x14ac:dyDescent="0.25">
      <c r="A287" s="11"/>
      <c r="B287" s="19"/>
      <c r="C287" s="19"/>
      <c r="D287" s="19"/>
      <c r="E287" s="23"/>
      <c r="F287" s="19"/>
      <c r="G287" s="16">
        <f>IF(A287="","",MONTH(A287))</f>
      </c>
      <c r="H287" s="22">
        <f>IF(A287="",0,IF(YEAR(A287)&lt;&gt;Properties!$C$5,0,N(E287)))</f>
      </c>
    </row>
    <row r="288" spans="1:8" x14ac:dyDescent="0.25">
      <c r="A288" s="11"/>
      <c r="B288" s="19"/>
      <c r="C288" s="19"/>
      <c r="D288" s="19"/>
      <c r="E288" s="23"/>
      <c r="F288" s="19"/>
      <c r="G288" s="16">
        <f>IF(A288="","",MONTH(A288))</f>
      </c>
      <c r="H288" s="22">
        <f>IF(A288="",0,IF(YEAR(A288)&lt;&gt;Properties!$C$5,0,N(E288)))</f>
      </c>
    </row>
    <row r="289" spans="1:8" x14ac:dyDescent="0.25">
      <c r="A289" s="11"/>
      <c r="B289" s="19"/>
      <c r="C289" s="19"/>
      <c r="D289" s="19"/>
      <c r="E289" s="23"/>
      <c r="F289" s="19"/>
      <c r="G289" s="16">
        <f>IF(A289="","",MONTH(A289))</f>
      </c>
      <c r="H289" s="22">
        <f>IF(A289="",0,IF(YEAR(A289)&lt;&gt;Properties!$C$5,0,N(E289)))</f>
      </c>
    </row>
    <row r="290" spans="1:8" x14ac:dyDescent="0.25">
      <c r="A290" s="11"/>
      <c r="B290" s="19"/>
      <c r="C290" s="19"/>
      <c r="D290" s="19"/>
      <c r="E290" s="23"/>
      <c r="F290" s="19"/>
      <c r="G290" s="16">
        <f>IF(A290="","",MONTH(A290))</f>
      </c>
      <c r="H290" s="22">
        <f>IF(A290="",0,IF(YEAR(A290)&lt;&gt;Properties!$C$5,0,N(E290)))</f>
      </c>
    </row>
    <row r="291" spans="1:8" x14ac:dyDescent="0.25">
      <c r="A291" s="11"/>
      <c r="B291" s="19"/>
      <c r="C291" s="19"/>
      <c r="D291" s="19"/>
      <c r="E291" s="23"/>
      <c r="F291" s="19"/>
      <c r="G291" s="16">
        <f>IF(A291="","",MONTH(A291))</f>
      </c>
      <c r="H291" s="22">
        <f>IF(A291="",0,IF(YEAR(A291)&lt;&gt;Properties!$C$5,0,N(E291)))</f>
      </c>
    </row>
    <row r="292" spans="1:8" x14ac:dyDescent="0.25">
      <c r="A292" s="11"/>
      <c r="B292" s="19"/>
      <c r="C292" s="19"/>
      <c r="D292" s="19"/>
      <c r="E292" s="23"/>
      <c r="F292" s="19"/>
      <c r="G292" s="16">
        <f>IF(A292="","",MONTH(A292))</f>
      </c>
      <c r="H292" s="22">
        <f>IF(A292="",0,IF(YEAR(A292)&lt;&gt;Properties!$C$5,0,N(E292)))</f>
      </c>
    </row>
    <row r="293" spans="1:8" x14ac:dyDescent="0.25">
      <c r="A293" s="11"/>
      <c r="B293" s="19"/>
      <c r="C293" s="19"/>
      <c r="D293" s="19"/>
      <c r="E293" s="23"/>
      <c r="F293" s="19"/>
      <c r="G293" s="16">
        <f>IF(A293="","",MONTH(A293))</f>
      </c>
      <c r="H293" s="22">
        <f>IF(A293="",0,IF(YEAR(A293)&lt;&gt;Properties!$C$5,0,N(E293)))</f>
      </c>
    </row>
    <row r="294" spans="1:8" x14ac:dyDescent="0.25">
      <c r="A294" s="11"/>
      <c r="B294" s="19"/>
      <c r="C294" s="19"/>
      <c r="D294" s="19"/>
      <c r="E294" s="23"/>
      <c r="F294" s="19"/>
      <c r="G294" s="16">
        <f>IF(A294="","",MONTH(A294))</f>
      </c>
      <c r="H294" s="22">
        <f>IF(A294="",0,IF(YEAR(A294)&lt;&gt;Properties!$C$5,0,N(E294)))</f>
      </c>
    </row>
    <row r="295" spans="1:8" x14ac:dyDescent="0.25">
      <c r="A295" s="11"/>
      <c r="B295" s="19"/>
      <c r="C295" s="19"/>
      <c r="D295" s="19"/>
      <c r="E295" s="23"/>
      <c r="F295" s="19"/>
      <c r="G295" s="16">
        <f>IF(A295="","",MONTH(A295))</f>
      </c>
      <c r="H295" s="22">
        <f>IF(A295="",0,IF(YEAR(A295)&lt;&gt;Properties!$C$5,0,N(E295)))</f>
      </c>
    </row>
    <row r="296" spans="1:8" x14ac:dyDescent="0.25">
      <c r="A296" s="11"/>
      <c r="B296" s="19"/>
      <c r="C296" s="19"/>
      <c r="D296" s="19"/>
      <c r="E296" s="23"/>
      <c r="F296" s="19"/>
      <c r="G296" s="16">
        <f>IF(A296="","",MONTH(A296))</f>
      </c>
      <c r="H296" s="22">
        <f>IF(A296="",0,IF(YEAR(A296)&lt;&gt;Properties!$C$5,0,N(E296)))</f>
      </c>
    </row>
    <row r="297" spans="1:8" x14ac:dyDescent="0.25">
      <c r="A297" s="11"/>
      <c r="B297" s="19"/>
      <c r="C297" s="19"/>
      <c r="D297" s="19"/>
      <c r="E297" s="23"/>
      <c r="F297" s="19"/>
      <c r="G297" s="16">
        <f>IF(A297="","",MONTH(A297))</f>
      </c>
      <c r="H297" s="22">
        <f>IF(A297="",0,IF(YEAR(A297)&lt;&gt;Properties!$C$5,0,N(E297)))</f>
      </c>
    </row>
    <row r="298" spans="1:8" x14ac:dyDescent="0.25">
      <c r="A298" s="11"/>
      <c r="B298" s="19"/>
      <c r="C298" s="19"/>
      <c r="D298" s="19"/>
      <c r="E298" s="23"/>
      <c r="F298" s="19"/>
      <c r="G298" s="16">
        <f>IF(A298="","",MONTH(A298))</f>
      </c>
      <c r="H298" s="22">
        <f>IF(A298="",0,IF(YEAR(A298)&lt;&gt;Properties!$C$5,0,N(E298)))</f>
      </c>
    </row>
    <row r="299" spans="1:8" x14ac:dyDescent="0.25">
      <c r="A299" s="11"/>
      <c r="B299" s="19"/>
      <c r="C299" s="19"/>
      <c r="D299" s="19"/>
      <c r="E299" s="23"/>
      <c r="F299" s="19"/>
      <c r="G299" s="16">
        <f>IF(A299="","",MONTH(A299))</f>
      </c>
      <c r="H299" s="22">
        <f>IF(A299="",0,IF(YEAR(A299)&lt;&gt;Properties!$C$5,0,N(E299)))</f>
      </c>
    </row>
    <row r="300" spans="1:8" x14ac:dyDescent="0.25">
      <c r="A300" s="11"/>
      <c r="B300" s="19"/>
      <c r="C300" s="19"/>
      <c r="D300" s="19"/>
      <c r="E300" s="23"/>
      <c r="F300" s="19"/>
      <c r="G300" s="16">
        <f>IF(A300="","",MONTH(A300))</f>
      </c>
      <c r="H300" s="22">
        <f>IF(A300="",0,IF(YEAR(A300)&lt;&gt;Properties!$C$5,0,N(E300)))</f>
      </c>
    </row>
    <row r="301" spans="1:8" x14ac:dyDescent="0.25">
      <c r="A301" s="11"/>
      <c r="B301" s="19"/>
      <c r="C301" s="19"/>
      <c r="D301" s="19"/>
      <c r="E301" s="23"/>
      <c r="F301" s="19"/>
      <c r="G301" s="16">
        <f>IF(A301="","",MONTH(A301))</f>
      </c>
      <c r="H301" s="22">
        <f>IF(A301="",0,IF(YEAR(A301)&lt;&gt;Properties!$C$5,0,N(E301)))</f>
      </c>
    </row>
    <row r="302" spans="1:8" x14ac:dyDescent="0.25">
      <c r="A302" s="11"/>
      <c r="B302" s="19"/>
      <c r="C302" s="19"/>
      <c r="D302" s="19"/>
      <c r="E302" s="23"/>
      <c r="F302" s="19"/>
      <c r="G302" s="16">
        <f>IF(A302="","",MONTH(A302))</f>
      </c>
      <c r="H302" s="22">
        <f>IF(A302="",0,IF(YEAR(A302)&lt;&gt;Properties!$C$5,0,N(E302)))</f>
      </c>
    </row>
    <row r="303" spans="1:8" x14ac:dyDescent="0.25">
      <c r="A303" s="11"/>
      <c r="B303" s="19"/>
      <c r="C303" s="19"/>
      <c r="D303" s="19"/>
      <c r="E303" s="23"/>
      <c r="F303" s="19"/>
      <c r="G303" s="16">
        <f>IF(A303="","",MONTH(A303))</f>
      </c>
      <c r="H303" s="22">
        <f>IF(A303="",0,IF(YEAR(A303)&lt;&gt;Properties!$C$5,0,N(E303)))</f>
      </c>
    </row>
    <row r="304" spans="1:8" x14ac:dyDescent="0.25">
      <c r="A304" s="11"/>
      <c r="B304" s="19"/>
      <c r="C304" s="19"/>
      <c r="D304" s="19"/>
      <c r="E304" s="23"/>
      <c r="F304" s="19"/>
      <c r="G304" s="16">
        <f>IF(A304="","",MONTH(A304))</f>
      </c>
      <c r="H304" s="22">
        <f>IF(A304="",0,IF(YEAR(A304)&lt;&gt;Properties!$C$5,0,N(E304)))</f>
      </c>
    </row>
    <row r="305" spans="1:8" x14ac:dyDescent="0.25">
      <c r="A305" s="11"/>
      <c r="B305" s="19"/>
      <c r="C305" s="19"/>
      <c r="D305" s="19"/>
      <c r="E305" s="23"/>
      <c r="F305" s="19"/>
      <c r="G305" s="16">
        <f>IF(A305="","",MONTH(A305))</f>
      </c>
      <c r="H305" s="22">
        <f>IF(A305="",0,IF(YEAR(A305)&lt;&gt;Properties!$C$5,0,N(E305)))</f>
      </c>
    </row>
    <row r="306" spans="1:8" x14ac:dyDescent="0.25">
      <c r="A306" s="11"/>
      <c r="B306" s="19"/>
      <c r="C306" s="19"/>
      <c r="D306" s="19"/>
      <c r="E306" s="23"/>
      <c r="F306" s="19"/>
      <c r="G306" s="16">
        <f>IF(A306="","",MONTH(A306))</f>
      </c>
      <c r="H306" s="22">
        <f>IF(A306="",0,IF(YEAR(A306)&lt;&gt;Properties!$C$5,0,N(E306)))</f>
      </c>
    </row>
    <row r="307" spans="1:8" x14ac:dyDescent="0.25">
      <c r="A307" s="11"/>
      <c r="B307" s="19"/>
      <c r="C307" s="19"/>
      <c r="D307" s="19"/>
      <c r="E307" s="23"/>
      <c r="F307" s="19"/>
      <c r="G307" s="16">
        <f>IF(A307="","",MONTH(A307))</f>
      </c>
      <c r="H307" s="22">
        <f>IF(A307="",0,IF(YEAR(A307)&lt;&gt;Properties!$C$5,0,N(E307)))</f>
      </c>
    </row>
    <row r="308" spans="1:8" x14ac:dyDescent="0.25">
      <c r="A308" s="11"/>
      <c r="B308" s="19"/>
      <c r="C308" s="19"/>
      <c r="D308" s="19"/>
      <c r="E308" s="23"/>
      <c r="F308" s="19"/>
      <c r="G308" s="16">
        <f>IF(A308="","",MONTH(A308))</f>
      </c>
      <c r="H308" s="22">
        <f>IF(A308="",0,IF(YEAR(A308)&lt;&gt;Properties!$C$5,0,N(E308)))</f>
      </c>
    </row>
    <row r="309" spans="1:8" x14ac:dyDescent="0.25">
      <c r="A309" s="11"/>
      <c r="B309" s="19"/>
      <c r="C309" s="19"/>
      <c r="D309" s="19"/>
      <c r="E309" s="23"/>
      <c r="F309" s="19"/>
      <c r="G309" s="16">
        <f>IF(A309="","",MONTH(A309))</f>
      </c>
      <c r="H309" s="22">
        <f>IF(A309="",0,IF(YEAR(A309)&lt;&gt;Properties!$C$5,0,N(E309)))</f>
      </c>
    </row>
    <row r="310" spans="1:8" x14ac:dyDescent="0.25">
      <c r="A310" s="11"/>
      <c r="B310" s="19"/>
      <c r="C310" s="19"/>
      <c r="D310" s="19"/>
      <c r="E310" s="23"/>
      <c r="F310" s="19"/>
      <c r="G310" s="16">
        <f>IF(A310="","",MONTH(A310))</f>
      </c>
      <c r="H310" s="22">
        <f>IF(A310="",0,IF(YEAR(A310)&lt;&gt;Properties!$C$5,0,N(E310)))</f>
      </c>
    </row>
    <row r="311" spans="1:8" x14ac:dyDescent="0.25">
      <c r="A311" s="11"/>
      <c r="B311" s="19"/>
      <c r="C311" s="19"/>
      <c r="D311" s="19"/>
      <c r="E311" s="23"/>
      <c r="F311" s="19"/>
      <c r="G311" s="16">
        <f>IF(A311="","",MONTH(A311))</f>
      </c>
      <c r="H311" s="22">
        <f>IF(A311="",0,IF(YEAR(A311)&lt;&gt;Properties!$C$5,0,N(E311)))</f>
      </c>
    </row>
    <row r="312" spans="1:8" x14ac:dyDescent="0.25">
      <c r="A312" s="11"/>
      <c r="B312" s="19"/>
      <c r="C312" s="19"/>
      <c r="D312" s="19"/>
      <c r="E312" s="23"/>
      <c r="F312" s="19"/>
      <c r="G312" s="16">
        <f>IF(A312="","",MONTH(A312))</f>
      </c>
      <c r="H312" s="22">
        <f>IF(A312="",0,IF(YEAR(A312)&lt;&gt;Properties!$C$5,0,N(E312)))</f>
      </c>
    </row>
    <row r="313" spans="1:8" x14ac:dyDescent="0.25">
      <c r="A313" s="11"/>
      <c r="B313" s="19"/>
      <c r="C313" s="19"/>
      <c r="D313" s="19"/>
      <c r="E313" s="23"/>
      <c r="F313" s="19"/>
      <c r="G313" s="16">
        <f>IF(A313="","",MONTH(A313))</f>
      </c>
      <c r="H313" s="22">
        <f>IF(A313="",0,IF(YEAR(A313)&lt;&gt;Properties!$C$5,0,N(E313)))</f>
      </c>
    </row>
    <row r="314" spans="1:8" x14ac:dyDescent="0.25">
      <c r="A314" s="11"/>
      <c r="B314" s="19"/>
      <c r="C314" s="19"/>
      <c r="D314" s="19"/>
      <c r="E314" s="23"/>
      <c r="F314" s="19"/>
      <c r="G314" s="16">
        <f>IF(A314="","",MONTH(A314))</f>
      </c>
      <c r="H314" s="22">
        <f>IF(A314="",0,IF(YEAR(A314)&lt;&gt;Properties!$C$5,0,N(E314)))</f>
      </c>
    </row>
    <row r="315" spans="1:8" x14ac:dyDescent="0.25">
      <c r="A315" s="11"/>
      <c r="B315" s="19"/>
      <c r="C315" s="19"/>
      <c r="D315" s="19"/>
      <c r="E315" s="23"/>
      <c r="F315" s="19"/>
      <c r="G315" s="16">
        <f>IF(A315="","",MONTH(A315))</f>
      </c>
      <c r="H315" s="22">
        <f>IF(A315="",0,IF(YEAR(A315)&lt;&gt;Properties!$C$5,0,N(E315)))</f>
      </c>
    </row>
    <row r="316" spans="1:8" x14ac:dyDescent="0.25">
      <c r="A316" s="11"/>
      <c r="B316" s="19"/>
      <c r="C316" s="19"/>
      <c r="D316" s="19"/>
      <c r="E316" s="23"/>
      <c r="F316" s="19"/>
      <c r="G316" s="16">
        <f>IF(A316="","",MONTH(A316))</f>
      </c>
      <c r="H316" s="22">
        <f>IF(A316="",0,IF(YEAR(A316)&lt;&gt;Properties!$C$5,0,N(E316)))</f>
      </c>
    </row>
    <row r="317" spans="1:8" x14ac:dyDescent="0.25">
      <c r="A317" s="11"/>
      <c r="B317" s="19"/>
      <c r="C317" s="19"/>
      <c r="D317" s="19"/>
      <c r="E317" s="23"/>
      <c r="F317" s="19"/>
      <c r="G317" s="16">
        <f>IF(A317="","",MONTH(A317))</f>
      </c>
      <c r="H317" s="22">
        <f>IF(A317="",0,IF(YEAR(A317)&lt;&gt;Properties!$C$5,0,N(E317)))</f>
      </c>
    </row>
    <row r="318" spans="1:8" x14ac:dyDescent="0.25">
      <c r="A318" s="11"/>
      <c r="B318" s="19"/>
      <c r="C318" s="19"/>
      <c r="D318" s="19"/>
      <c r="E318" s="23"/>
      <c r="F318" s="19"/>
      <c r="G318" s="16">
        <f>IF(A318="","",MONTH(A318))</f>
      </c>
      <c r="H318" s="22">
        <f>IF(A318="",0,IF(YEAR(A318)&lt;&gt;Properties!$C$5,0,N(E318)))</f>
      </c>
    </row>
    <row r="319" spans="1:8" x14ac:dyDescent="0.25">
      <c r="A319" s="11"/>
      <c r="B319" s="19"/>
      <c r="C319" s="19"/>
      <c r="D319" s="19"/>
      <c r="E319" s="23"/>
      <c r="F319" s="19"/>
      <c r="G319" s="16">
        <f>IF(A319="","",MONTH(A319))</f>
      </c>
      <c r="H319" s="22">
        <f>IF(A319="",0,IF(YEAR(A319)&lt;&gt;Properties!$C$5,0,N(E319)))</f>
      </c>
    </row>
    <row r="320" spans="1:8" x14ac:dyDescent="0.25">
      <c r="A320" s="11"/>
      <c r="B320" s="19"/>
      <c r="C320" s="19"/>
      <c r="D320" s="19"/>
      <c r="E320" s="23"/>
      <c r="F320" s="19"/>
      <c r="G320" s="16">
        <f>IF(A320="","",MONTH(A320))</f>
      </c>
      <c r="H320" s="22">
        <f>IF(A320="",0,IF(YEAR(A320)&lt;&gt;Properties!$C$5,0,N(E320)))</f>
      </c>
    </row>
    <row r="321" spans="1:8" x14ac:dyDescent="0.25">
      <c r="A321" s="11"/>
      <c r="B321" s="19"/>
      <c r="C321" s="19"/>
      <c r="D321" s="19"/>
      <c r="E321" s="23"/>
      <c r="F321" s="19"/>
      <c r="G321" s="16">
        <f>IF(A321="","",MONTH(A321))</f>
      </c>
      <c r="H321" s="22">
        <f>IF(A321="",0,IF(YEAR(A321)&lt;&gt;Properties!$C$5,0,N(E321)))</f>
      </c>
    </row>
    <row r="322" spans="1:8" x14ac:dyDescent="0.25">
      <c r="A322" s="11"/>
      <c r="B322" s="19"/>
      <c r="C322" s="19"/>
      <c r="D322" s="19"/>
      <c r="E322" s="23"/>
      <c r="F322" s="19"/>
      <c r="G322" s="16">
        <f>IF(A322="","",MONTH(A322))</f>
      </c>
      <c r="H322" s="22">
        <f>IF(A322="",0,IF(YEAR(A322)&lt;&gt;Properties!$C$5,0,N(E322)))</f>
      </c>
    </row>
    <row r="323" spans="1:8" x14ac:dyDescent="0.25">
      <c r="A323" s="11"/>
      <c r="B323" s="19"/>
      <c r="C323" s="19"/>
      <c r="D323" s="19"/>
      <c r="E323" s="23"/>
      <c r="F323" s="19"/>
      <c r="G323" s="16">
        <f>IF(A323="","",MONTH(A323))</f>
      </c>
      <c r="H323" s="22">
        <f>IF(A323="",0,IF(YEAR(A323)&lt;&gt;Properties!$C$5,0,N(E323)))</f>
      </c>
    </row>
    <row r="324" spans="1:8" x14ac:dyDescent="0.25">
      <c r="A324" s="11"/>
      <c r="B324" s="19"/>
      <c r="C324" s="19"/>
      <c r="D324" s="19"/>
      <c r="E324" s="23"/>
      <c r="F324" s="19"/>
      <c r="G324" s="16">
        <f>IF(A324="","",MONTH(A324))</f>
      </c>
      <c r="H324" s="22">
        <f>IF(A324="",0,IF(YEAR(A324)&lt;&gt;Properties!$C$5,0,N(E324)))</f>
      </c>
    </row>
    <row r="325" spans="1:8" x14ac:dyDescent="0.25">
      <c r="A325" s="11"/>
      <c r="B325" s="19"/>
      <c r="C325" s="19"/>
      <c r="D325" s="19"/>
      <c r="E325" s="23"/>
      <c r="F325" s="19"/>
      <c r="G325" s="16">
        <f>IF(A325="","",MONTH(A325))</f>
      </c>
      <c r="H325" s="22">
        <f>IF(A325="",0,IF(YEAR(A325)&lt;&gt;Properties!$C$5,0,N(E325)))</f>
      </c>
    </row>
    <row r="326" spans="1:8" x14ac:dyDescent="0.25">
      <c r="A326" s="11"/>
      <c r="B326" s="19"/>
      <c r="C326" s="19"/>
      <c r="D326" s="19"/>
      <c r="E326" s="23"/>
      <c r="F326" s="19"/>
      <c r="G326" s="16">
        <f>IF(A326="","",MONTH(A326))</f>
      </c>
      <c r="H326" s="22">
        <f>IF(A326="",0,IF(YEAR(A326)&lt;&gt;Properties!$C$5,0,N(E326)))</f>
      </c>
    </row>
    <row r="327" spans="1:8" x14ac:dyDescent="0.25">
      <c r="A327" s="11"/>
      <c r="B327" s="19"/>
      <c r="C327" s="19"/>
      <c r="D327" s="19"/>
      <c r="E327" s="23"/>
      <c r="F327" s="19"/>
      <c r="G327" s="16">
        <f>IF(A327="","",MONTH(A327))</f>
      </c>
      <c r="H327" s="22">
        <f>IF(A327="",0,IF(YEAR(A327)&lt;&gt;Properties!$C$5,0,N(E327)))</f>
      </c>
    </row>
    <row r="328" spans="1:8" x14ac:dyDescent="0.25">
      <c r="A328" s="11"/>
      <c r="B328" s="19"/>
      <c r="C328" s="19"/>
      <c r="D328" s="19"/>
      <c r="E328" s="23"/>
      <c r="F328" s="19"/>
      <c r="G328" s="16">
        <f>IF(A328="","",MONTH(A328))</f>
      </c>
      <c r="H328" s="22">
        <f>IF(A328="",0,IF(YEAR(A328)&lt;&gt;Properties!$C$5,0,N(E328)))</f>
      </c>
    </row>
    <row r="329" spans="1:8" x14ac:dyDescent="0.25">
      <c r="A329" s="11"/>
      <c r="B329" s="19"/>
      <c r="C329" s="19"/>
      <c r="D329" s="19"/>
      <c r="E329" s="23"/>
      <c r="F329" s="19"/>
      <c r="G329" s="16">
        <f>IF(A329="","",MONTH(A329))</f>
      </c>
      <c r="H329" s="22">
        <f>IF(A329="",0,IF(YEAR(A329)&lt;&gt;Properties!$C$5,0,N(E329)))</f>
      </c>
    </row>
    <row r="330" spans="1:8" x14ac:dyDescent="0.25">
      <c r="A330" s="11"/>
      <c r="B330" s="19"/>
      <c r="C330" s="19"/>
      <c r="D330" s="19"/>
      <c r="E330" s="23"/>
      <c r="F330" s="19"/>
      <c r="G330" s="16">
        <f>IF(A330="","",MONTH(A330))</f>
      </c>
      <c r="H330" s="22">
        <f>IF(A330="",0,IF(YEAR(A330)&lt;&gt;Properties!$C$5,0,N(E330)))</f>
      </c>
    </row>
    <row r="331" spans="1:8" x14ac:dyDescent="0.25">
      <c r="A331" s="11"/>
      <c r="B331" s="19"/>
      <c r="C331" s="19"/>
      <c r="D331" s="19"/>
      <c r="E331" s="23"/>
      <c r="F331" s="19"/>
      <c r="G331" s="16">
        <f>IF(A331="","",MONTH(A331))</f>
      </c>
      <c r="H331" s="22">
        <f>IF(A331="",0,IF(YEAR(A331)&lt;&gt;Properties!$C$5,0,N(E331)))</f>
      </c>
    </row>
    <row r="332" spans="1:8" x14ac:dyDescent="0.25">
      <c r="A332" s="11"/>
      <c r="B332" s="19"/>
      <c r="C332" s="19"/>
      <c r="D332" s="19"/>
      <c r="E332" s="23"/>
      <c r="F332" s="19"/>
      <c r="G332" s="16">
        <f>IF(A332="","",MONTH(A332))</f>
      </c>
      <c r="H332" s="22">
        <f>IF(A332="",0,IF(YEAR(A332)&lt;&gt;Properties!$C$5,0,N(E332)))</f>
      </c>
    </row>
    <row r="333" spans="1:8" x14ac:dyDescent="0.25">
      <c r="A333" s="11"/>
      <c r="B333" s="19"/>
      <c r="C333" s="19"/>
      <c r="D333" s="19"/>
      <c r="E333" s="23"/>
      <c r="F333" s="19"/>
      <c r="G333" s="16">
        <f>IF(A333="","",MONTH(A333))</f>
      </c>
      <c r="H333" s="22">
        <f>IF(A333="",0,IF(YEAR(A333)&lt;&gt;Properties!$C$5,0,N(E333)))</f>
      </c>
    </row>
    <row r="334" spans="1:8" x14ac:dyDescent="0.25">
      <c r="A334" s="11"/>
      <c r="B334" s="19"/>
      <c r="C334" s="19"/>
      <c r="D334" s="19"/>
      <c r="E334" s="23"/>
      <c r="F334" s="19"/>
      <c r="G334" s="16">
        <f>IF(A334="","",MONTH(A334))</f>
      </c>
      <c r="H334" s="22">
        <f>IF(A334="",0,IF(YEAR(A334)&lt;&gt;Properties!$C$5,0,N(E334)))</f>
      </c>
    </row>
    <row r="335" spans="1:8" x14ac:dyDescent="0.25">
      <c r="A335" s="11"/>
      <c r="B335" s="19"/>
      <c r="C335" s="19"/>
      <c r="D335" s="19"/>
      <c r="E335" s="23"/>
      <c r="F335" s="19"/>
      <c r="G335" s="16">
        <f>IF(A335="","",MONTH(A335))</f>
      </c>
      <c r="H335" s="22">
        <f>IF(A335="",0,IF(YEAR(A335)&lt;&gt;Properties!$C$5,0,N(E335)))</f>
      </c>
    </row>
    <row r="336" spans="1:8" x14ac:dyDescent="0.25">
      <c r="A336" s="11"/>
      <c r="B336" s="19"/>
      <c r="C336" s="19"/>
      <c r="D336" s="19"/>
      <c r="E336" s="23"/>
      <c r="F336" s="19"/>
      <c r="G336" s="16">
        <f>IF(A336="","",MONTH(A336))</f>
      </c>
      <c r="H336" s="22">
        <f>IF(A336="",0,IF(YEAR(A336)&lt;&gt;Properties!$C$5,0,N(E336)))</f>
      </c>
    </row>
    <row r="337" spans="1:8" x14ac:dyDescent="0.25">
      <c r="A337" s="11"/>
      <c r="B337" s="19"/>
      <c r="C337" s="19"/>
      <c r="D337" s="19"/>
      <c r="E337" s="23"/>
      <c r="F337" s="19"/>
      <c r="G337" s="16">
        <f>IF(A337="","",MONTH(A337))</f>
      </c>
      <c r="H337" s="22">
        <f>IF(A337="",0,IF(YEAR(A337)&lt;&gt;Properties!$C$5,0,N(E337)))</f>
      </c>
    </row>
    <row r="338" spans="1:8" x14ac:dyDescent="0.25">
      <c r="A338" s="11"/>
      <c r="B338" s="19"/>
      <c r="C338" s="19"/>
      <c r="D338" s="19"/>
      <c r="E338" s="23"/>
      <c r="F338" s="19"/>
      <c r="G338" s="16">
        <f>IF(A338="","",MONTH(A338))</f>
      </c>
      <c r="H338" s="22">
        <f>IF(A338="",0,IF(YEAR(A338)&lt;&gt;Properties!$C$5,0,N(E338)))</f>
      </c>
    </row>
    <row r="339" spans="1:8" x14ac:dyDescent="0.25">
      <c r="A339" s="11"/>
      <c r="B339" s="19"/>
      <c r="C339" s="19"/>
      <c r="D339" s="19"/>
      <c r="E339" s="23"/>
      <c r="F339" s="19"/>
      <c r="G339" s="16">
        <f>IF(A339="","",MONTH(A339))</f>
      </c>
      <c r="H339" s="22">
        <f>IF(A339="",0,IF(YEAR(A339)&lt;&gt;Properties!$C$5,0,N(E339)))</f>
      </c>
    </row>
    <row r="340" spans="1:8" x14ac:dyDescent="0.25">
      <c r="A340" s="11"/>
      <c r="B340" s="19"/>
      <c r="C340" s="19"/>
      <c r="D340" s="19"/>
      <c r="E340" s="23"/>
      <c r="F340" s="19"/>
      <c r="G340" s="16">
        <f>IF(A340="","",MONTH(A340))</f>
      </c>
      <c r="H340" s="22">
        <f>IF(A340="",0,IF(YEAR(A340)&lt;&gt;Properties!$C$5,0,N(E340)))</f>
      </c>
    </row>
    <row r="341" spans="1:8" x14ac:dyDescent="0.25">
      <c r="A341" s="11"/>
      <c r="B341" s="19"/>
      <c r="C341" s="19"/>
      <c r="D341" s="19"/>
      <c r="E341" s="23"/>
      <c r="F341" s="19"/>
      <c r="G341" s="16">
        <f>IF(A341="","",MONTH(A341))</f>
      </c>
      <c r="H341" s="22">
        <f>IF(A341="",0,IF(YEAR(A341)&lt;&gt;Properties!$C$5,0,N(E341)))</f>
      </c>
    </row>
    <row r="342" spans="1:8" x14ac:dyDescent="0.25">
      <c r="A342" s="11"/>
      <c r="B342" s="19"/>
      <c r="C342" s="19"/>
      <c r="D342" s="19"/>
      <c r="E342" s="23"/>
      <c r="F342" s="19"/>
      <c r="G342" s="16">
        <f>IF(A342="","",MONTH(A342))</f>
      </c>
      <c r="H342" s="22">
        <f>IF(A342="",0,IF(YEAR(A342)&lt;&gt;Properties!$C$5,0,N(E342)))</f>
      </c>
    </row>
    <row r="343" spans="1:8" x14ac:dyDescent="0.25">
      <c r="A343" s="11"/>
      <c r="B343" s="19"/>
      <c r="C343" s="19"/>
      <c r="D343" s="19"/>
      <c r="E343" s="23"/>
      <c r="F343" s="19"/>
      <c r="G343" s="16">
        <f>IF(A343="","",MONTH(A343))</f>
      </c>
      <c r="H343" s="22">
        <f>IF(A343="",0,IF(YEAR(A343)&lt;&gt;Properties!$C$5,0,N(E343)))</f>
      </c>
    </row>
    <row r="344" spans="1:8" x14ac:dyDescent="0.25">
      <c r="A344" s="11"/>
      <c r="B344" s="19"/>
      <c r="C344" s="19"/>
      <c r="D344" s="19"/>
      <c r="E344" s="23"/>
      <c r="F344" s="19"/>
      <c r="G344" s="16">
        <f>IF(A344="","",MONTH(A344))</f>
      </c>
      <c r="H344" s="22">
        <f>IF(A344="",0,IF(YEAR(A344)&lt;&gt;Properties!$C$5,0,N(E344)))</f>
      </c>
    </row>
    <row r="345" spans="1:8" x14ac:dyDescent="0.25">
      <c r="A345" s="11"/>
      <c r="B345" s="19"/>
      <c r="C345" s="19"/>
      <c r="D345" s="19"/>
      <c r="E345" s="23"/>
      <c r="F345" s="19"/>
      <c r="G345" s="16">
        <f>IF(A345="","",MONTH(A345))</f>
      </c>
      <c r="H345" s="22">
        <f>IF(A345="",0,IF(YEAR(A345)&lt;&gt;Properties!$C$5,0,N(E345)))</f>
      </c>
    </row>
    <row r="346" spans="1:8" x14ac:dyDescent="0.25">
      <c r="A346" s="11"/>
      <c r="B346" s="19"/>
      <c r="C346" s="19"/>
      <c r="D346" s="19"/>
      <c r="E346" s="23"/>
      <c r="F346" s="19"/>
      <c r="G346" s="16">
        <f>IF(A346="","",MONTH(A346))</f>
      </c>
      <c r="H346" s="22">
        <f>IF(A346="",0,IF(YEAR(A346)&lt;&gt;Properties!$C$5,0,N(E346)))</f>
      </c>
    </row>
    <row r="347" spans="1:8" x14ac:dyDescent="0.25">
      <c r="A347" s="11"/>
      <c r="B347" s="19"/>
      <c r="C347" s="19"/>
      <c r="D347" s="19"/>
      <c r="E347" s="23"/>
      <c r="F347" s="19"/>
      <c r="G347" s="16">
        <f>IF(A347="","",MONTH(A347))</f>
      </c>
      <c r="H347" s="22">
        <f>IF(A347="",0,IF(YEAR(A347)&lt;&gt;Properties!$C$5,0,N(E347)))</f>
      </c>
    </row>
    <row r="348" spans="1:8" x14ac:dyDescent="0.25">
      <c r="A348" s="11"/>
      <c r="B348" s="19"/>
      <c r="C348" s="19"/>
      <c r="D348" s="19"/>
      <c r="E348" s="23"/>
      <c r="F348" s="19"/>
      <c r="G348" s="16">
        <f>IF(A348="","",MONTH(A348))</f>
      </c>
      <c r="H348" s="22">
        <f>IF(A348="",0,IF(YEAR(A348)&lt;&gt;Properties!$C$5,0,N(E348)))</f>
      </c>
    </row>
    <row r="349" spans="1:8" x14ac:dyDescent="0.25">
      <c r="A349" s="11"/>
      <c r="B349" s="19"/>
      <c r="C349" s="19"/>
      <c r="D349" s="19"/>
      <c r="E349" s="23"/>
      <c r="F349" s="19"/>
      <c r="G349" s="16">
        <f>IF(A349="","",MONTH(A349))</f>
      </c>
      <c r="H349" s="22">
        <f>IF(A349="",0,IF(YEAR(A349)&lt;&gt;Properties!$C$5,0,N(E349)))</f>
      </c>
    </row>
    <row r="350" spans="1:8" x14ac:dyDescent="0.25">
      <c r="A350" s="11"/>
      <c r="B350" s="19"/>
      <c r="C350" s="19"/>
      <c r="D350" s="19"/>
      <c r="E350" s="23"/>
      <c r="F350" s="19"/>
      <c r="G350" s="16">
        <f>IF(A350="","",MONTH(A350))</f>
      </c>
      <c r="H350" s="22">
        <f>IF(A350="",0,IF(YEAR(A350)&lt;&gt;Properties!$C$5,0,N(E350)))</f>
      </c>
    </row>
    <row r="351" spans="1:8" x14ac:dyDescent="0.25">
      <c r="A351" s="11"/>
      <c r="B351" s="19"/>
      <c r="C351" s="19"/>
      <c r="D351" s="19"/>
      <c r="E351" s="23"/>
      <c r="F351" s="19"/>
      <c r="G351" s="16">
        <f>IF(A351="","",MONTH(A351))</f>
      </c>
      <c r="H351" s="22">
        <f>IF(A351="",0,IF(YEAR(A351)&lt;&gt;Properties!$C$5,0,N(E351)))</f>
      </c>
    </row>
    <row r="352" spans="1:8" x14ac:dyDescent="0.25">
      <c r="A352" s="11"/>
      <c r="B352" s="19"/>
      <c r="C352" s="19"/>
      <c r="D352" s="19"/>
      <c r="E352" s="23"/>
      <c r="F352" s="19"/>
      <c r="G352" s="16">
        <f>IF(A352="","",MONTH(A352))</f>
      </c>
      <c r="H352" s="22">
        <f>IF(A352="",0,IF(YEAR(A352)&lt;&gt;Properties!$C$5,0,N(E352)))</f>
      </c>
    </row>
    <row r="353" spans="1:8" x14ac:dyDescent="0.25">
      <c r="A353" s="11"/>
      <c r="B353" s="19"/>
      <c r="C353" s="19"/>
      <c r="D353" s="19"/>
      <c r="E353" s="23"/>
      <c r="F353" s="19"/>
      <c r="G353" s="16">
        <f>IF(A353="","",MONTH(A353))</f>
      </c>
      <c r="H353" s="22">
        <f>IF(A353="",0,IF(YEAR(A353)&lt;&gt;Properties!$C$5,0,N(E353)))</f>
      </c>
    </row>
    <row r="354" spans="1:8" x14ac:dyDescent="0.25">
      <c r="A354" s="11"/>
      <c r="B354" s="19"/>
      <c r="C354" s="19"/>
      <c r="D354" s="19"/>
      <c r="E354" s="23"/>
      <c r="F354" s="19"/>
      <c r="G354" s="16">
        <f>IF(A354="","",MONTH(A354))</f>
      </c>
      <c r="H354" s="22">
        <f>IF(A354="",0,IF(YEAR(A354)&lt;&gt;Properties!$C$5,0,N(E354)))</f>
      </c>
    </row>
    <row r="355" spans="1:8" x14ac:dyDescent="0.25">
      <c r="A355" s="11"/>
      <c r="B355" s="19"/>
      <c r="C355" s="19"/>
      <c r="D355" s="19"/>
      <c r="E355" s="23"/>
      <c r="F355" s="19"/>
      <c r="G355" s="16">
        <f>IF(A355="","",MONTH(A355))</f>
      </c>
      <c r="H355" s="22">
        <f>IF(A355="",0,IF(YEAR(A355)&lt;&gt;Properties!$C$5,0,N(E355)))</f>
      </c>
    </row>
    <row r="356" spans="1:8" x14ac:dyDescent="0.25">
      <c r="A356" s="11"/>
      <c r="B356" s="19"/>
      <c r="C356" s="19"/>
      <c r="D356" s="19"/>
      <c r="E356" s="23"/>
      <c r="F356" s="19"/>
      <c r="G356" s="16">
        <f>IF(A356="","",MONTH(A356))</f>
      </c>
      <c r="H356" s="22">
        <f>IF(A356="",0,IF(YEAR(A356)&lt;&gt;Properties!$C$5,0,N(E356)))</f>
      </c>
    </row>
    <row r="357" spans="1:8" x14ac:dyDescent="0.25">
      <c r="A357" s="11"/>
      <c r="B357" s="19"/>
      <c r="C357" s="19"/>
      <c r="D357" s="19"/>
      <c r="E357" s="23"/>
      <c r="F357" s="19"/>
      <c r="G357" s="16">
        <f>IF(A357="","",MONTH(A357))</f>
      </c>
      <c r="H357" s="22">
        <f>IF(A357="",0,IF(YEAR(A357)&lt;&gt;Properties!$C$5,0,N(E357)))</f>
      </c>
    </row>
    <row r="358" spans="1:8" x14ac:dyDescent="0.25">
      <c r="A358" s="11"/>
      <c r="B358" s="19"/>
      <c r="C358" s="19"/>
      <c r="D358" s="19"/>
      <c r="E358" s="23"/>
      <c r="F358" s="19"/>
      <c r="G358" s="16">
        <f>IF(A358="","",MONTH(A358))</f>
      </c>
      <c r="H358" s="22">
        <f>IF(A358="",0,IF(YEAR(A358)&lt;&gt;Properties!$C$5,0,N(E358)))</f>
      </c>
    </row>
    <row r="359" spans="1:8" x14ac:dyDescent="0.25">
      <c r="A359" s="11"/>
      <c r="B359" s="19"/>
      <c r="C359" s="19"/>
      <c r="D359" s="19"/>
      <c r="E359" s="23"/>
      <c r="F359" s="19"/>
      <c r="G359" s="16">
        <f>IF(A359="","",MONTH(A359))</f>
      </c>
      <c r="H359" s="22">
        <f>IF(A359="",0,IF(YEAR(A359)&lt;&gt;Properties!$C$5,0,N(E359)))</f>
      </c>
    </row>
    <row r="360" spans="1:8" x14ac:dyDescent="0.25">
      <c r="A360" s="11"/>
      <c r="B360" s="19"/>
      <c r="C360" s="19"/>
      <c r="D360" s="19"/>
      <c r="E360" s="23"/>
      <c r="F360" s="19"/>
      <c r="G360" s="16">
        <f>IF(A360="","",MONTH(A360))</f>
      </c>
      <c r="H360" s="22">
        <f>IF(A360="",0,IF(YEAR(A360)&lt;&gt;Properties!$C$5,0,N(E360)))</f>
      </c>
    </row>
    <row r="361" spans="1:8" x14ac:dyDescent="0.25">
      <c r="A361" s="11"/>
      <c r="B361" s="19"/>
      <c r="C361" s="19"/>
      <c r="D361" s="19"/>
      <c r="E361" s="23"/>
      <c r="F361" s="19"/>
      <c r="G361" s="16">
        <f>IF(A361="","",MONTH(A361))</f>
      </c>
      <c r="H361" s="22">
        <f>IF(A361="",0,IF(YEAR(A361)&lt;&gt;Properties!$C$5,0,N(E361)))</f>
      </c>
    </row>
    <row r="362" spans="1:8" x14ac:dyDescent="0.25">
      <c r="A362" s="11"/>
      <c r="B362" s="19"/>
      <c r="C362" s="19"/>
      <c r="D362" s="19"/>
      <c r="E362" s="23"/>
      <c r="F362" s="19"/>
      <c r="G362" s="16">
        <f>IF(A362="","",MONTH(A362))</f>
      </c>
      <c r="H362" s="22">
        <f>IF(A362="",0,IF(YEAR(A362)&lt;&gt;Properties!$C$5,0,N(E362)))</f>
      </c>
    </row>
    <row r="363" spans="1:8" x14ac:dyDescent="0.25">
      <c r="A363" s="11"/>
      <c r="B363" s="19"/>
      <c r="C363" s="19"/>
      <c r="D363" s="19"/>
      <c r="E363" s="23"/>
      <c r="F363" s="19"/>
      <c r="G363" s="16">
        <f>IF(A363="","",MONTH(A363))</f>
      </c>
      <c r="H363" s="22">
        <f>IF(A363="",0,IF(YEAR(A363)&lt;&gt;Properties!$C$5,0,N(E363)))</f>
      </c>
    </row>
    <row r="364" spans="1:8" x14ac:dyDescent="0.25">
      <c r="A364" s="11"/>
      <c r="B364" s="19"/>
      <c r="C364" s="19"/>
      <c r="D364" s="19"/>
      <c r="E364" s="23"/>
      <c r="F364" s="19"/>
      <c r="G364" s="16">
        <f>IF(A364="","",MONTH(A364))</f>
      </c>
      <c r="H364" s="22">
        <f>IF(A364="",0,IF(YEAR(A364)&lt;&gt;Properties!$C$5,0,N(E364)))</f>
      </c>
    </row>
    <row r="365" spans="1:8" x14ac:dyDescent="0.25">
      <c r="A365" s="11"/>
      <c r="B365" s="19"/>
      <c r="C365" s="19"/>
      <c r="D365" s="19"/>
      <c r="E365" s="23"/>
      <c r="F365" s="19"/>
      <c r="G365" s="16">
        <f>IF(A365="","",MONTH(A365))</f>
      </c>
      <c r="H365" s="22">
        <f>IF(A365="",0,IF(YEAR(A365)&lt;&gt;Properties!$C$5,0,N(E365)))</f>
      </c>
    </row>
    <row r="366" spans="1:8" x14ac:dyDescent="0.25">
      <c r="A366" s="11"/>
      <c r="B366" s="19"/>
      <c r="C366" s="19"/>
      <c r="D366" s="19"/>
      <c r="E366" s="23"/>
      <c r="F366" s="19"/>
      <c r="G366" s="16">
        <f>IF(A366="","",MONTH(A366))</f>
      </c>
      <c r="H366" s="22">
        <f>IF(A366="",0,IF(YEAR(A366)&lt;&gt;Properties!$C$5,0,N(E366)))</f>
      </c>
    </row>
    <row r="367" spans="1:8" x14ac:dyDescent="0.25">
      <c r="A367" s="11"/>
      <c r="B367" s="19"/>
      <c r="C367" s="19"/>
      <c r="D367" s="19"/>
      <c r="E367" s="23"/>
      <c r="F367" s="19"/>
      <c r="G367" s="16">
        <f>IF(A367="","",MONTH(A367))</f>
      </c>
      <c r="H367" s="22">
        <f>IF(A367="",0,IF(YEAR(A367)&lt;&gt;Properties!$C$5,0,N(E367)))</f>
      </c>
    </row>
    <row r="368" spans="1:8" x14ac:dyDescent="0.25">
      <c r="A368" s="11"/>
      <c r="B368" s="19"/>
      <c r="C368" s="19"/>
      <c r="D368" s="19"/>
      <c r="E368" s="23"/>
      <c r="F368" s="19"/>
      <c r="G368" s="16">
        <f>IF(A368="","",MONTH(A368))</f>
      </c>
      <c r="H368" s="22">
        <f>IF(A368="",0,IF(YEAR(A368)&lt;&gt;Properties!$C$5,0,N(E368)))</f>
      </c>
    </row>
    <row r="369" spans="1:8" x14ac:dyDescent="0.25">
      <c r="A369" s="11"/>
      <c r="B369" s="19"/>
      <c r="C369" s="19"/>
      <c r="D369" s="19"/>
      <c r="E369" s="23"/>
      <c r="F369" s="19"/>
      <c r="G369" s="16">
        <f>IF(A369="","",MONTH(A369))</f>
      </c>
      <c r="H369" s="22">
        <f>IF(A369="",0,IF(YEAR(A369)&lt;&gt;Properties!$C$5,0,N(E369)))</f>
      </c>
    </row>
    <row r="370" spans="1:8" x14ac:dyDescent="0.25">
      <c r="A370" s="11"/>
      <c r="B370" s="19"/>
      <c r="C370" s="19"/>
      <c r="D370" s="19"/>
      <c r="E370" s="23"/>
      <c r="F370" s="19"/>
      <c r="G370" s="16">
        <f>IF(A370="","",MONTH(A370))</f>
      </c>
      <c r="H370" s="22">
        <f>IF(A370="",0,IF(YEAR(A370)&lt;&gt;Properties!$C$5,0,N(E370)))</f>
      </c>
    </row>
    <row r="371" spans="1:8" x14ac:dyDescent="0.25">
      <c r="A371" s="11"/>
      <c r="B371" s="19"/>
      <c r="C371" s="19"/>
      <c r="D371" s="19"/>
      <c r="E371" s="23"/>
      <c r="F371" s="19"/>
      <c r="G371" s="16">
        <f>IF(A371="","",MONTH(A371))</f>
      </c>
      <c r="H371" s="22">
        <f>IF(A371="",0,IF(YEAR(A371)&lt;&gt;Properties!$C$5,0,N(E371)))</f>
      </c>
    </row>
    <row r="372" spans="1:8" x14ac:dyDescent="0.25">
      <c r="A372" s="11"/>
      <c r="B372" s="19"/>
      <c r="C372" s="19"/>
      <c r="D372" s="19"/>
      <c r="E372" s="23"/>
      <c r="F372" s="19"/>
      <c r="G372" s="16">
        <f>IF(A372="","",MONTH(A372))</f>
      </c>
      <c r="H372" s="22">
        <f>IF(A372="",0,IF(YEAR(A372)&lt;&gt;Properties!$C$5,0,N(E372)))</f>
      </c>
    </row>
    <row r="373" spans="1:8" x14ac:dyDescent="0.25">
      <c r="A373" s="11"/>
      <c r="B373" s="19"/>
      <c r="C373" s="19"/>
      <c r="D373" s="19"/>
      <c r="E373" s="23"/>
      <c r="F373" s="19"/>
      <c r="G373" s="16">
        <f>IF(A373="","",MONTH(A373))</f>
      </c>
      <c r="H373" s="22">
        <f>IF(A373="",0,IF(YEAR(A373)&lt;&gt;Properties!$C$5,0,N(E373)))</f>
      </c>
    </row>
    <row r="374" spans="1:8" x14ac:dyDescent="0.25">
      <c r="A374" s="11"/>
      <c r="B374" s="19"/>
      <c r="C374" s="19"/>
      <c r="D374" s="19"/>
      <c r="E374" s="23"/>
      <c r="F374" s="19"/>
      <c r="G374" s="16">
        <f>IF(A374="","",MONTH(A374))</f>
      </c>
      <c r="H374" s="22">
        <f>IF(A374="",0,IF(YEAR(A374)&lt;&gt;Properties!$C$5,0,N(E374)))</f>
      </c>
    </row>
    <row r="375" spans="1:8" x14ac:dyDescent="0.25">
      <c r="A375" s="11"/>
      <c r="B375" s="19"/>
      <c r="C375" s="19"/>
      <c r="D375" s="19"/>
      <c r="E375" s="23"/>
      <c r="F375" s="19"/>
      <c r="G375" s="16">
        <f>IF(A375="","",MONTH(A375))</f>
      </c>
      <c r="H375" s="22">
        <f>IF(A375="",0,IF(YEAR(A375)&lt;&gt;Properties!$C$5,0,N(E375)))</f>
      </c>
    </row>
    <row r="376" spans="1:8" x14ac:dyDescent="0.25">
      <c r="A376" s="11"/>
      <c r="B376" s="19"/>
      <c r="C376" s="19"/>
      <c r="D376" s="19"/>
      <c r="E376" s="23"/>
      <c r="F376" s="19"/>
      <c r="G376" s="16">
        <f>IF(A376="","",MONTH(A376))</f>
      </c>
      <c r="H376" s="22">
        <f>IF(A376="",0,IF(YEAR(A376)&lt;&gt;Properties!$C$5,0,N(E376)))</f>
      </c>
    </row>
    <row r="377" spans="1:8" x14ac:dyDescent="0.25">
      <c r="A377" s="11"/>
      <c r="B377" s="19"/>
      <c r="C377" s="19"/>
      <c r="D377" s="19"/>
      <c r="E377" s="23"/>
      <c r="F377" s="19"/>
      <c r="G377" s="16">
        <f>IF(A377="","",MONTH(A377))</f>
      </c>
      <c r="H377" s="22">
        <f>IF(A377="",0,IF(YEAR(A377)&lt;&gt;Properties!$C$5,0,N(E377)))</f>
      </c>
    </row>
    <row r="378" spans="1:8" x14ac:dyDescent="0.25">
      <c r="A378" s="11"/>
      <c r="B378" s="19"/>
      <c r="C378" s="19"/>
      <c r="D378" s="19"/>
      <c r="E378" s="23"/>
      <c r="F378" s="19"/>
      <c r="G378" s="16">
        <f>IF(A378="","",MONTH(A378))</f>
      </c>
      <c r="H378" s="22">
        <f>IF(A378="",0,IF(YEAR(A378)&lt;&gt;Properties!$C$5,0,N(E378)))</f>
      </c>
    </row>
    <row r="379" spans="1:8" x14ac:dyDescent="0.25">
      <c r="A379" s="11"/>
      <c r="B379" s="19"/>
      <c r="C379" s="19"/>
      <c r="D379" s="19"/>
      <c r="E379" s="23"/>
      <c r="F379" s="19"/>
      <c r="G379" s="16">
        <f>IF(A379="","",MONTH(A379))</f>
      </c>
      <c r="H379" s="22">
        <f>IF(A379="",0,IF(YEAR(A379)&lt;&gt;Properties!$C$5,0,N(E379)))</f>
      </c>
    </row>
    <row r="380" spans="1:8" x14ac:dyDescent="0.25">
      <c r="A380" s="11"/>
      <c r="B380" s="19"/>
      <c r="C380" s="19"/>
      <c r="D380" s="19"/>
      <c r="E380" s="23"/>
      <c r="F380" s="19"/>
      <c r="G380" s="16">
        <f>IF(A380="","",MONTH(A380))</f>
      </c>
      <c r="H380" s="22">
        <f>IF(A380="",0,IF(YEAR(A380)&lt;&gt;Properties!$C$5,0,N(E380)))</f>
      </c>
    </row>
    <row r="381" spans="1:8" x14ac:dyDescent="0.25">
      <c r="A381" s="11"/>
      <c r="B381" s="19"/>
      <c r="C381" s="19"/>
      <c r="D381" s="19"/>
      <c r="E381" s="23"/>
      <c r="F381" s="19"/>
      <c r="G381" s="16">
        <f>IF(A381="","",MONTH(A381))</f>
      </c>
      <c r="H381" s="22">
        <f>IF(A381="",0,IF(YEAR(A381)&lt;&gt;Properties!$C$5,0,N(E381)))</f>
      </c>
    </row>
    <row r="382" spans="1:8" x14ac:dyDescent="0.25">
      <c r="A382" s="11"/>
      <c r="B382" s="19"/>
      <c r="C382" s="19"/>
      <c r="D382" s="19"/>
      <c r="E382" s="23"/>
      <c r="F382" s="19"/>
      <c r="G382" s="16">
        <f>IF(A382="","",MONTH(A382))</f>
      </c>
      <c r="H382" s="22">
        <f>IF(A382="",0,IF(YEAR(A382)&lt;&gt;Properties!$C$5,0,N(E382)))</f>
      </c>
    </row>
    <row r="383" spans="1:8" x14ac:dyDescent="0.25">
      <c r="A383" s="11"/>
      <c r="B383" s="19"/>
      <c r="C383" s="19"/>
      <c r="D383" s="19"/>
      <c r="E383" s="23"/>
      <c r="F383" s="19"/>
      <c r="G383" s="16">
        <f>IF(A383="","",MONTH(A383))</f>
      </c>
      <c r="H383" s="22">
        <f>IF(A383="",0,IF(YEAR(A383)&lt;&gt;Properties!$C$5,0,N(E383)))</f>
      </c>
    </row>
    <row r="384" spans="1:8" x14ac:dyDescent="0.25">
      <c r="A384" s="11"/>
      <c r="B384" s="19"/>
      <c r="C384" s="19"/>
      <c r="D384" s="19"/>
      <c r="E384" s="23"/>
      <c r="F384" s="19"/>
      <c r="G384" s="16">
        <f>IF(A384="","",MONTH(A384))</f>
      </c>
      <c r="H384" s="22">
        <f>IF(A384="",0,IF(YEAR(A384)&lt;&gt;Properties!$C$5,0,N(E384)))</f>
      </c>
    </row>
    <row r="385" spans="1:8" x14ac:dyDescent="0.25">
      <c r="A385" s="11"/>
      <c r="B385" s="19"/>
      <c r="C385" s="19"/>
      <c r="D385" s="19"/>
      <c r="E385" s="23"/>
      <c r="F385" s="19"/>
      <c r="G385" s="16">
        <f>IF(A385="","",MONTH(A385))</f>
      </c>
      <c r="H385" s="22">
        <f>IF(A385="",0,IF(YEAR(A385)&lt;&gt;Properties!$C$5,0,N(E385)))</f>
      </c>
    </row>
    <row r="386" spans="1:8" x14ac:dyDescent="0.25">
      <c r="A386" s="11"/>
      <c r="B386" s="19"/>
      <c r="C386" s="19"/>
      <c r="D386" s="19"/>
      <c r="E386" s="23"/>
      <c r="F386" s="19"/>
      <c r="G386" s="16">
        <f>IF(A386="","",MONTH(A386))</f>
      </c>
      <c r="H386" s="22">
        <f>IF(A386="",0,IF(YEAR(A386)&lt;&gt;Properties!$C$5,0,N(E386)))</f>
      </c>
    </row>
    <row r="387" spans="1:8" x14ac:dyDescent="0.25">
      <c r="A387" s="11"/>
      <c r="B387" s="19"/>
      <c r="C387" s="19"/>
      <c r="D387" s="19"/>
      <c r="E387" s="23"/>
      <c r="F387" s="19"/>
      <c r="G387" s="16">
        <f>IF(A387="","",MONTH(A387))</f>
      </c>
      <c r="H387" s="22">
        <f>IF(A387="",0,IF(YEAR(A387)&lt;&gt;Properties!$C$5,0,N(E387)))</f>
      </c>
    </row>
    <row r="388" spans="1:8" x14ac:dyDescent="0.25">
      <c r="A388" s="11"/>
      <c r="B388" s="19"/>
      <c r="C388" s="19"/>
      <c r="D388" s="19"/>
      <c r="E388" s="23"/>
      <c r="F388" s="19"/>
      <c r="G388" s="16">
        <f>IF(A388="","",MONTH(A388))</f>
      </c>
      <c r="H388" s="22">
        <f>IF(A388="",0,IF(YEAR(A388)&lt;&gt;Properties!$C$5,0,N(E388)))</f>
      </c>
    </row>
    <row r="389" spans="1:8" x14ac:dyDescent="0.25">
      <c r="A389" s="11"/>
      <c r="B389" s="19"/>
      <c r="C389" s="19"/>
      <c r="D389" s="19"/>
      <c r="E389" s="23"/>
      <c r="F389" s="19"/>
      <c r="G389" s="16">
        <f>IF(A389="","",MONTH(A389))</f>
      </c>
      <c r="H389" s="22">
        <f>IF(A389="",0,IF(YEAR(A389)&lt;&gt;Properties!$C$5,0,N(E389)))</f>
      </c>
    </row>
    <row r="390" spans="1:8" x14ac:dyDescent="0.25">
      <c r="A390" s="11"/>
      <c r="B390" s="19"/>
      <c r="C390" s="19"/>
      <c r="D390" s="19"/>
      <c r="E390" s="23"/>
      <c r="F390" s="19"/>
      <c r="G390" s="16">
        <f>IF(A390="","",MONTH(A390))</f>
      </c>
      <c r="H390" s="22">
        <f>IF(A390="",0,IF(YEAR(A390)&lt;&gt;Properties!$C$5,0,N(E390)))</f>
      </c>
    </row>
    <row r="391" spans="1:8" x14ac:dyDescent="0.25">
      <c r="A391" s="11"/>
      <c r="B391" s="19"/>
      <c r="C391" s="19"/>
      <c r="D391" s="19"/>
      <c r="E391" s="23"/>
      <c r="F391" s="19"/>
      <c r="G391" s="16">
        <f>IF(A391="","",MONTH(A391))</f>
      </c>
      <c r="H391" s="22">
        <f>IF(A391="",0,IF(YEAR(A391)&lt;&gt;Properties!$C$5,0,N(E391)))</f>
      </c>
    </row>
    <row r="392" spans="1:8" x14ac:dyDescent="0.25">
      <c r="A392" s="11"/>
      <c r="B392" s="19"/>
      <c r="C392" s="19"/>
      <c r="D392" s="19"/>
      <c r="E392" s="23"/>
      <c r="F392" s="19"/>
      <c r="G392" s="16">
        <f>IF(A392="","",MONTH(A392))</f>
      </c>
      <c r="H392" s="22">
        <f>IF(A392="",0,IF(YEAR(A392)&lt;&gt;Properties!$C$5,0,N(E392)))</f>
      </c>
    </row>
    <row r="393" spans="1:8" x14ac:dyDescent="0.25">
      <c r="A393" s="11"/>
      <c r="B393" s="19"/>
      <c r="C393" s="19"/>
      <c r="D393" s="19"/>
      <c r="E393" s="23"/>
      <c r="F393" s="19"/>
      <c r="G393" s="16">
        <f>IF(A393="","",MONTH(A393))</f>
      </c>
      <c r="H393" s="22">
        <f>IF(A393="",0,IF(YEAR(A393)&lt;&gt;Properties!$C$5,0,N(E393)))</f>
      </c>
    </row>
    <row r="394" spans="1:8" x14ac:dyDescent="0.25">
      <c r="A394" s="11"/>
      <c r="B394" s="19"/>
      <c r="C394" s="19"/>
      <c r="D394" s="19"/>
      <c r="E394" s="23"/>
      <c r="F394" s="19"/>
      <c r="G394" s="16">
        <f>IF(A394="","",MONTH(A394))</f>
      </c>
      <c r="H394" s="22">
        <f>IF(A394="",0,IF(YEAR(A394)&lt;&gt;Properties!$C$5,0,N(E394)))</f>
      </c>
    </row>
    <row r="395" spans="1:8" x14ac:dyDescent="0.25">
      <c r="A395" s="11"/>
      <c r="B395" s="19"/>
      <c r="C395" s="19"/>
      <c r="D395" s="19"/>
      <c r="E395" s="23"/>
      <c r="F395" s="19"/>
      <c r="G395" s="16">
        <f>IF(A395="","",MONTH(A395))</f>
      </c>
      <c r="H395" s="22">
        <f>IF(A395="",0,IF(YEAR(A395)&lt;&gt;Properties!$C$5,0,N(E395)))</f>
      </c>
    </row>
    <row r="396" spans="1:8" x14ac:dyDescent="0.25">
      <c r="A396" s="11"/>
      <c r="B396" s="19"/>
      <c r="C396" s="19"/>
      <c r="D396" s="19"/>
      <c r="E396" s="23"/>
      <c r="F396" s="19"/>
      <c r="G396" s="16">
        <f>IF(A396="","",MONTH(A396))</f>
      </c>
      <c r="H396" s="22">
        <f>IF(A396="",0,IF(YEAR(A396)&lt;&gt;Properties!$C$5,0,N(E396)))</f>
      </c>
    </row>
    <row r="397" spans="1:8" x14ac:dyDescent="0.25">
      <c r="A397" s="11"/>
      <c r="B397" s="19"/>
      <c r="C397" s="19"/>
      <c r="D397" s="19"/>
      <c r="E397" s="23"/>
      <c r="F397" s="19"/>
      <c r="G397" s="16">
        <f>IF(A397="","",MONTH(A397))</f>
      </c>
      <c r="H397" s="22">
        <f>IF(A397="",0,IF(YEAR(A397)&lt;&gt;Properties!$C$5,0,N(E397)))</f>
      </c>
    </row>
    <row r="398" spans="1:8" x14ac:dyDescent="0.25">
      <c r="A398" s="11"/>
      <c r="B398" s="19"/>
      <c r="C398" s="19"/>
      <c r="D398" s="19"/>
      <c r="E398" s="23"/>
      <c r="F398" s="19"/>
      <c r="G398" s="16">
        <f>IF(A398="","",MONTH(A398))</f>
      </c>
      <c r="H398" s="22">
        <f>IF(A398="",0,IF(YEAR(A398)&lt;&gt;Properties!$C$5,0,N(E398)))</f>
      </c>
    </row>
    <row r="399" spans="1:8" x14ac:dyDescent="0.25">
      <c r="A399" s="11"/>
      <c r="B399" s="19"/>
      <c r="C399" s="19"/>
      <c r="D399" s="19"/>
      <c r="E399" s="23"/>
      <c r="F399" s="19"/>
      <c r="G399" s="16">
        <f>IF(A399="","",MONTH(A399))</f>
      </c>
      <c r="H399" s="22">
        <f>IF(A399="",0,IF(YEAR(A399)&lt;&gt;Properties!$C$5,0,N(E399)))</f>
      </c>
    </row>
    <row r="400" spans="1:8" x14ac:dyDescent="0.25">
      <c r="A400" s="11"/>
      <c r="B400" s="19"/>
      <c r="C400" s="19"/>
      <c r="D400" s="19"/>
      <c r="E400" s="23"/>
      <c r="F400" s="19"/>
      <c r="G400" s="16">
        <f>IF(A400="","",MONTH(A400))</f>
      </c>
      <c r="H400" s="22">
        <f>IF(A400="",0,IF(YEAR(A400)&lt;&gt;Properties!$C$5,0,N(E400)))</f>
      </c>
    </row>
    <row r="401" spans="1:8" x14ac:dyDescent="0.25">
      <c r="A401" s="11"/>
      <c r="B401" s="19"/>
      <c r="C401" s="19"/>
      <c r="D401" s="19"/>
      <c r="E401" s="23"/>
      <c r="F401" s="19"/>
      <c r="G401" s="16">
        <f>IF(A401="","",MONTH(A401))</f>
      </c>
      <c r="H401" s="22">
        <f>IF(A401="",0,IF(YEAR(A401)&lt;&gt;Properties!$C$5,0,N(E401)))</f>
      </c>
    </row>
    <row r="402" spans="1:8" x14ac:dyDescent="0.25">
      <c r="A402" s="11"/>
      <c r="B402" s="19"/>
      <c r="C402" s="19"/>
      <c r="D402" s="19"/>
      <c r="E402" s="23"/>
      <c r="F402" s="19"/>
      <c r="G402" s="16">
        <f>IF(A402="","",MONTH(A402))</f>
      </c>
      <c r="H402" s="22">
        <f>IF(A402="",0,IF(YEAR(A402)&lt;&gt;Properties!$C$5,0,N(E402)))</f>
      </c>
    </row>
    <row r="403" spans="1:8" x14ac:dyDescent="0.25">
      <c r="A403" s="11"/>
      <c r="B403" s="19"/>
      <c r="C403" s="19"/>
      <c r="D403" s="19"/>
      <c r="E403" s="23"/>
      <c r="F403" s="19"/>
      <c r="G403" s="16">
        <f>IF(A403="","",MONTH(A403))</f>
      </c>
      <c r="H403" s="22">
        <f>IF(A403="",0,IF(YEAR(A403)&lt;&gt;Properties!$C$5,0,N(E403)))</f>
      </c>
    </row>
    <row r="404" spans="1:8" x14ac:dyDescent="0.25">
      <c r="A404" s="11"/>
      <c r="B404" s="19"/>
      <c r="C404" s="19"/>
      <c r="D404" s="19"/>
      <c r="E404" s="23"/>
      <c r="F404" s="19"/>
      <c r="G404" s="16">
        <f>IF(A404="","",MONTH(A404))</f>
      </c>
      <c r="H404" s="22">
        <f>IF(A404="",0,IF(YEAR(A404)&lt;&gt;Properties!$C$5,0,N(E404)))</f>
      </c>
    </row>
    <row r="405" spans="1:8" x14ac:dyDescent="0.25">
      <c r="A405" s="11"/>
      <c r="B405" s="19"/>
      <c r="C405" s="19"/>
      <c r="D405" s="19"/>
      <c r="E405" s="23"/>
      <c r="F405" s="19"/>
      <c r="G405" s="16">
        <f>IF(A405="","",MONTH(A405))</f>
      </c>
      <c r="H405" s="22">
        <f>IF(A405="",0,IF(YEAR(A405)&lt;&gt;Properties!$C$5,0,N(E405)))</f>
      </c>
    </row>
    <row r="406" spans="1:8" x14ac:dyDescent="0.25">
      <c r="A406" s="11"/>
      <c r="B406" s="19"/>
      <c r="C406" s="19"/>
      <c r="D406" s="19"/>
      <c r="E406" s="23"/>
      <c r="F406" s="19"/>
      <c r="G406" s="16">
        <f>IF(A406="","",MONTH(A406))</f>
      </c>
      <c r="H406" s="22">
        <f>IF(A406="",0,IF(YEAR(A406)&lt;&gt;Properties!$C$5,0,N(E406)))</f>
      </c>
    </row>
    <row r="407" spans="1:8" x14ac:dyDescent="0.25">
      <c r="A407" s="11"/>
      <c r="B407" s="19"/>
      <c r="C407" s="19"/>
      <c r="D407" s="19"/>
      <c r="E407" s="23"/>
      <c r="F407" s="19"/>
      <c r="G407" s="16">
        <f>IF(A407="","",MONTH(A407))</f>
      </c>
      <c r="H407" s="22">
        <f>IF(A407="",0,IF(YEAR(A407)&lt;&gt;Properties!$C$5,0,N(E407)))</f>
      </c>
    </row>
    <row r="408" spans="1:8" x14ac:dyDescent="0.25">
      <c r="A408" s="11"/>
      <c r="B408" s="19"/>
      <c r="C408" s="19"/>
      <c r="D408" s="19"/>
      <c r="E408" s="23"/>
      <c r="F408" s="19"/>
      <c r="G408" s="16">
        <f>IF(A408="","",MONTH(A408))</f>
      </c>
      <c r="H408" s="22">
        <f>IF(A408="",0,IF(YEAR(A408)&lt;&gt;Properties!$C$5,0,N(E408)))</f>
      </c>
    </row>
    <row r="409" spans="1:8" x14ac:dyDescent="0.25">
      <c r="A409" s="11"/>
      <c r="B409" s="19"/>
      <c r="C409" s="19"/>
      <c r="D409" s="19"/>
      <c r="E409" s="23"/>
      <c r="F409" s="19"/>
      <c r="G409" s="16">
        <f>IF(A409="","",MONTH(A409))</f>
      </c>
      <c r="H409" s="22">
        <f>IF(A409="",0,IF(YEAR(A409)&lt;&gt;Properties!$C$5,0,N(E409)))</f>
      </c>
    </row>
    <row r="410" spans="1:8" x14ac:dyDescent="0.25">
      <c r="A410" s="11"/>
      <c r="B410" s="19"/>
      <c r="C410" s="19"/>
      <c r="D410" s="19"/>
      <c r="E410" s="23"/>
      <c r="F410" s="19"/>
      <c r="G410" s="16">
        <f>IF(A410="","",MONTH(A410))</f>
      </c>
      <c r="H410" s="22">
        <f>IF(A410="",0,IF(YEAR(A410)&lt;&gt;Properties!$C$5,0,N(E410)))</f>
      </c>
    </row>
    <row r="411" spans="1:8" x14ac:dyDescent="0.25">
      <c r="A411" s="11"/>
      <c r="B411" s="19"/>
      <c r="C411" s="19"/>
      <c r="D411" s="19"/>
      <c r="E411" s="23"/>
      <c r="F411" s="19"/>
      <c r="G411" s="16">
        <f>IF(A411="","",MONTH(A411))</f>
      </c>
      <c r="H411" s="22">
        <f>IF(A411="",0,IF(YEAR(A411)&lt;&gt;Properties!$C$5,0,N(E411)))</f>
      </c>
    </row>
    <row r="412" spans="1:8" x14ac:dyDescent="0.25">
      <c r="A412" s="11"/>
      <c r="B412" s="19"/>
      <c r="C412" s="19"/>
      <c r="D412" s="19"/>
      <c r="E412" s="23"/>
      <c r="F412" s="19"/>
      <c r="G412" s="16">
        <f>IF(A412="","",MONTH(A412))</f>
      </c>
      <c r="H412" s="22">
        <f>IF(A412="",0,IF(YEAR(A412)&lt;&gt;Properties!$C$5,0,N(E412)))</f>
      </c>
    </row>
    <row r="413" spans="1:8" x14ac:dyDescent="0.25">
      <c r="A413" s="11"/>
      <c r="B413" s="19"/>
      <c r="C413" s="19"/>
      <c r="D413" s="19"/>
      <c r="E413" s="23"/>
      <c r="F413" s="19"/>
      <c r="G413" s="16">
        <f>IF(A413="","",MONTH(A413))</f>
      </c>
      <c r="H413" s="22">
        <f>IF(A413="",0,IF(YEAR(A413)&lt;&gt;Properties!$C$5,0,N(E413)))</f>
      </c>
    </row>
    <row r="414" spans="1:8" x14ac:dyDescent="0.25">
      <c r="A414" s="11"/>
      <c r="B414" s="19"/>
      <c r="C414" s="19"/>
      <c r="D414" s="19"/>
      <c r="E414" s="23"/>
      <c r="F414" s="19"/>
      <c r="G414" s="16">
        <f>IF(A414="","",MONTH(A414))</f>
      </c>
      <c r="H414" s="22">
        <f>IF(A414="",0,IF(YEAR(A414)&lt;&gt;Properties!$C$5,0,N(E414)))</f>
      </c>
    </row>
    <row r="415" spans="1:8" x14ac:dyDescent="0.25">
      <c r="A415" s="11"/>
      <c r="B415" s="19"/>
      <c r="C415" s="19"/>
      <c r="D415" s="19"/>
      <c r="E415" s="23"/>
      <c r="F415" s="19"/>
      <c r="G415" s="16">
        <f>IF(A415="","",MONTH(A415))</f>
      </c>
      <c r="H415" s="22">
        <f>IF(A415="",0,IF(YEAR(A415)&lt;&gt;Properties!$C$5,0,N(E415)))</f>
      </c>
    </row>
    <row r="416" spans="1:8" x14ac:dyDescent="0.25">
      <c r="A416" s="11"/>
      <c r="B416" s="19"/>
      <c r="C416" s="19"/>
      <c r="D416" s="19"/>
      <c r="E416" s="23"/>
      <c r="F416" s="19"/>
      <c r="G416" s="16">
        <f>IF(A416="","",MONTH(A416))</f>
      </c>
      <c r="H416" s="22">
        <f>IF(A416="",0,IF(YEAR(A416)&lt;&gt;Properties!$C$5,0,N(E416)))</f>
      </c>
    </row>
    <row r="417" spans="1:8" x14ac:dyDescent="0.25">
      <c r="A417" s="11"/>
      <c r="B417" s="19"/>
      <c r="C417" s="19"/>
      <c r="D417" s="19"/>
      <c r="E417" s="23"/>
      <c r="F417" s="19"/>
      <c r="G417" s="16">
        <f>IF(A417="","",MONTH(A417))</f>
      </c>
      <c r="H417" s="22">
        <f>IF(A417="",0,IF(YEAR(A417)&lt;&gt;Properties!$C$5,0,N(E417)))</f>
      </c>
    </row>
    <row r="418" spans="1:8" x14ac:dyDescent="0.25">
      <c r="A418" s="11"/>
      <c r="B418" s="19"/>
      <c r="C418" s="19"/>
      <c r="D418" s="19"/>
      <c r="E418" s="23"/>
      <c r="F418" s="19"/>
      <c r="G418" s="16">
        <f>IF(A418="","",MONTH(A418))</f>
      </c>
      <c r="H418" s="22">
        <f>IF(A418="",0,IF(YEAR(A418)&lt;&gt;Properties!$C$5,0,N(E418)))</f>
      </c>
    </row>
    <row r="419" spans="1:8" x14ac:dyDescent="0.25">
      <c r="A419" s="11"/>
      <c r="B419" s="19"/>
      <c r="C419" s="19"/>
      <c r="D419" s="19"/>
      <c r="E419" s="23"/>
      <c r="F419" s="19"/>
      <c r="G419" s="16">
        <f>IF(A419="","",MONTH(A419))</f>
      </c>
      <c r="H419" s="22">
        <f>IF(A419="",0,IF(YEAR(A419)&lt;&gt;Properties!$C$5,0,N(E419)))</f>
      </c>
    </row>
    <row r="420" spans="1:8" x14ac:dyDescent="0.25">
      <c r="A420" s="11"/>
      <c r="B420" s="19"/>
      <c r="C420" s="19"/>
      <c r="D420" s="19"/>
      <c r="E420" s="23"/>
      <c r="F420" s="19"/>
      <c r="G420" s="16">
        <f>IF(A420="","",MONTH(A420))</f>
      </c>
      <c r="H420" s="22">
        <f>IF(A420="",0,IF(YEAR(A420)&lt;&gt;Properties!$C$5,0,N(E420)))</f>
      </c>
    </row>
    <row r="421" spans="1:8" x14ac:dyDescent="0.25">
      <c r="A421" s="11"/>
      <c r="B421" s="19"/>
      <c r="C421" s="19"/>
      <c r="D421" s="19"/>
      <c r="E421" s="23"/>
      <c r="F421" s="19"/>
      <c r="G421" s="16">
        <f>IF(A421="","",MONTH(A421))</f>
      </c>
      <c r="H421" s="22">
        <f>IF(A421="",0,IF(YEAR(A421)&lt;&gt;Properties!$C$5,0,N(E421)))</f>
      </c>
    </row>
    <row r="422" spans="1:8" x14ac:dyDescent="0.25">
      <c r="A422" s="11"/>
      <c r="B422" s="19"/>
      <c r="C422" s="19"/>
      <c r="D422" s="19"/>
      <c r="E422" s="23"/>
      <c r="F422" s="19"/>
      <c r="G422" s="16">
        <f>IF(A422="","",MONTH(A422))</f>
      </c>
      <c r="H422" s="22">
        <f>IF(A422="",0,IF(YEAR(A422)&lt;&gt;Properties!$C$5,0,N(E422)))</f>
      </c>
    </row>
    <row r="423" spans="1:8" x14ac:dyDescent="0.25">
      <c r="A423" s="11"/>
      <c r="B423" s="19"/>
      <c r="C423" s="19"/>
      <c r="D423" s="19"/>
      <c r="E423" s="23"/>
      <c r="F423" s="19"/>
      <c r="G423" s="16">
        <f>IF(A423="","",MONTH(A423))</f>
      </c>
      <c r="H423" s="22">
        <f>IF(A423="",0,IF(YEAR(A423)&lt;&gt;Properties!$C$5,0,N(E423)))</f>
      </c>
    </row>
    <row r="424" spans="1:8" x14ac:dyDescent="0.25">
      <c r="A424" s="11"/>
      <c r="B424" s="19"/>
      <c r="C424" s="19"/>
      <c r="D424" s="19"/>
      <c r="E424" s="23"/>
      <c r="F424" s="19"/>
      <c r="G424" s="16">
        <f>IF(A424="","",MONTH(A424))</f>
      </c>
      <c r="H424" s="22">
        <f>IF(A424="",0,IF(YEAR(A424)&lt;&gt;Properties!$C$5,0,N(E424)))</f>
      </c>
    </row>
    <row r="425" spans="1:8" x14ac:dyDescent="0.25">
      <c r="A425" s="11"/>
      <c r="B425" s="19"/>
      <c r="C425" s="19"/>
      <c r="D425" s="19"/>
      <c r="E425" s="23"/>
      <c r="F425" s="19"/>
      <c r="G425" s="16">
        <f>IF(A425="","",MONTH(A425))</f>
      </c>
      <c r="H425" s="22">
        <f>IF(A425="",0,IF(YEAR(A425)&lt;&gt;Properties!$C$5,0,N(E425)))</f>
      </c>
    </row>
    <row r="426" spans="1:8" x14ac:dyDescent="0.25">
      <c r="A426" s="11"/>
      <c r="B426" s="19"/>
      <c r="C426" s="19"/>
      <c r="D426" s="19"/>
      <c r="E426" s="23"/>
      <c r="F426" s="19"/>
      <c r="G426" s="16">
        <f>IF(A426="","",MONTH(A426))</f>
      </c>
      <c r="H426" s="22">
        <f>IF(A426="",0,IF(YEAR(A426)&lt;&gt;Properties!$C$5,0,N(E426)))</f>
      </c>
    </row>
    <row r="427" spans="1:8" x14ac:dyDescent="0.25">
      <c r="A427" s="11"/>
      <c r="B427" s="19"/>
      <c r="C427" s="19"/>
      <c r="D427" s="19"/>
      <c r="E427" s="23"/>
      <c r="F427" s="19"/>
      <c r="G427" s="16">
        <f>IF(A427="","",MONTH(A427))</f>
      </c>
      <c r="H427" s="22">
        <f>IF(A427="",0,IF(YEAR(A427)&lt;&gt;Properties!$C$5,0,N(E427)))</f>
      </c>
    </row>
    <row r="428" spans="1:8" x14ac:dyDescent="0.25">
      <c r="A428" s="11"/>
      <c r="B428" s="19"/>
      <c r="C428" s="19"/>
      <c r="D428" s="19"/>
      <c r="E428" s="23"/>
      <c r="F428" s="19"/>
      <c r="G428" s="16">
        <f>IF(A428="","",MONTH(A428))</f>
      </c>
      <c r="H428" s="22">
        <f>IF(A428="",0,IF(YEAR(A428)&lt;&gt;Properties!$C$5,0,N(E428)))</f>
      </c>
    </row>
    <row r="429" spans="1:8" x14ac:dyDescent="0.25">
      <c r="A429" s="11"/>
      <c r="B429" s="19"/>
      <c r="C429" s="19"/>
      <c r="D429" s="19"/>
      <c r="E429" s="23"/>
      <c r="F429" s="19"/>
      <c r="G429" s="16">
        <f>IF(A429="","",MONTH(A429))</f>
      </c>
      <c r="H429" s="22">
        <f>IF(A429="",0,IF(YEAR(A429)&lt;&gt;Properties!$C$5,0,N(E429)))</f>
      </c>
    </row>
    <row r="430" spans="1:8" x14ac:dyDescent="0.25">
      <c r="A430" s="11"/>
      <c r="B430" s="19"/>
      <c r="C430" s="19"/>
      <c r="D430" s="19"/>
      <c r="E430" s="23"/>
      <c r="F430" s="19"/>
      <c r="G430" s="16">
        <f>IF(A430="","",MONTH(A430))</f>
      </c>
      <c r="H430" s="22">
        <f>IF(A430="",0,IF(YEAR(A430)&lt;&gt;Properties!$C$5,0,N(E430)))</f>
      </c>
    </row>
    <row r="431" spans="1:8" x14ac:dyDescent="0.25">
      <c r="A431" s="11"/>
      <c r="B431" s="19"/>
      <c r="C431" s="19"/>
      <c r="D431" s="19"/>
      <c r="E431" s="23"/>
      <c r="F431" s="19"/>
      <c r="G431" s="16">
        <f>IF(A431="","",MONTH(A431))</f>
      </c>
      <c r="H431" s="22">
        <f>IF(A431="",0,IF(YEAR(A431)&lt;&gt;Properties!$C$5,0,N(E431)))</f>
      </c>
    </row>
    <row r="432" spans="1:8" x14ac:dyDescent="0.25">
      <c r="A432" s="11"/>
      <c r="B432" s="19"/>
      <c r="C432" s="19"/>
      <c r="D432" s="19"/>
      <c r="E432" s="23"/>
      <c r="F432" s="19"/>
      <c r="G432" s="16">
        <f>IF(A432="","",MONTH(A432))</f>
      </c>
      <c r="H432" s="22">
        <f>IF(A432="",0,IF(YEAR(A432)&lt;&gt;Properties!$C$5,0,N(E432)))</f>
      </c>
    </row>
    <row r="433" spans="1:8" x14ac:dyDescent="0.25">
      <c r="A433" s="11"/>
      <c r="B433" s="19"/>
      <c r="C433" s="19"/>
      <c r="D433" s="19"/>
      <c r="E433" s="23"/>
      <c r="F433" s="19"/>
      <c r="G433" s="16">
        <f>IF(A433="","",MONTH(A433))</f>
      </c>
      <c r="H433" s="22">
        <f>IF(A433="",0,IF(YEAR(A433)&lt;&gt;Properties!$C$5,0,N(E433)))</f>
      </c>
    </row>
    <row r="434" spans="1:8" x14ac:dyDescent="0.25">
      <c r="A434" s="11"/>
      <c r="B434" s="19"/>
      <c r="C434" s="19"/>
      <c r="D434" s="19"/>
      <c r="E434" s="23"/>
      <c r="F434" s="19"/>
      <c r="G434" s="16">
        <f>IF(A434="","",MONTH(A434))</f>
      </c>
      <c r="H434" s="22">
        <f>IF(A434="",0,IF(YEAR(A434)&lt;&gt;Properties!$C$5,0,N(E434)))</f>
      </c>
    </row>
    <row r="435" spans="1:8" x14ac:dyDescent="0.25">
      <c r="A435" s="11"/>
      <c r="B435" s="19"/>
      <c r="C435" s="19"/>
      <c r="D435" s="19"/>
      <c r="E435" s="23"/>
      <c r="F435" s="19"/>
      <c r="G435" s="16">
        <f>IF(A435="","",MONTH(A435))</f>
      </c>
      <c r="H435" s="22">
        <f>IF(A435="",0,IF(YEAR(A435)&lt;&gt;Properties!$C$5,0,N(E435)))</f>
      </c>
    </row>
    <row r="436" spans="1:8" x14ac:dyDescent="0.25">
      <c r="A436" s="11"/>
      <c r="B436" s="19"/>
      <c r="C436" s="19"/>
      <c r="D436" s="19"/>
      <c r="E436" s="23"/>
      <c r="F436" s="19"/>
      <c r="G436" s="16">
        <f>IF(A436="","",MONTH(A436))</f>
      </c>
      <c r="H436" s="22">
        <f>IF(A436="",0,IF(YEAR(A436)&lt;&gt;Properties!$C$5,0,N(E436)))</f>
      </c>
    </row>
    <row r="437" spans="1:8" x14ac:dyDescent="0.25">
      <c r="A437" s="11"/>
      <c r="B437" s="19"/>
      <c r="C437" s="19"/>
      <c r="D437" s="19"/>
      <c r="E437" s="23"/>
      <c r="F437" s="19"/>
      <c r="G437" s="16">
        <f>IF(A437="","",MONTH(A437))</f>
      </c>
      <c r="H437" s="22">
        <f>IF(A437="",0,IF(YEAR(A437)&lt;&gt;Properties!$C$5,0,N(E437)))</f>
      </c>
    </row>
    <row r="438" spans="1:8" x14ac:dyDescent="0.25">
      <c r="A438" s="11"/>
      <c r="B438" s="19"/>
      <c r="C438" s="19"/>
      <c r="D438" s="19"/>
      <c r="E438" s="23"/>
      <c r="F438" s="19"/>
      <c r="G438" s="16">
        <f>IF(A438="","",MONTH(A438))</f>
      </c>
      <c r="H438" s="22">
        <f>IF(A438="",0,IF(YEAR(A438)&lt;&gt;Properties!$C$5,0,N(E438)))</f>
      </c>
    </row>
    <row r="439" spans="1:8" x14ac:dyDescent="0.25">
      <c r="A439" s="11"/>
      <c r="B439" s="19"/>
      <c r="C439" s="19"/>
      <c r="D439" s="19"/>
      <c r="E439" s="23"/>
      <c r="F439" s="19"/>
      <c r="G439" s="16">
        <f>IF(A439="","",MONTH(A439))</f>
      </c>
      <c r="H439" s="22">
        <f>IF(A439="",0,IF(YEAR(A439)&lt;&gt;Properties!$C$5,0,N(E439)))</f>
      </c>
    </row>
    <row r="440" spans="1:8" x14ac:dyDescent="0.25">
      <c r="A440" s="11"/>
      <c r="B440" s="19"/>
      <c r="C440" s="19"/>
      <c r="D440" s="19"/>
      <c r="E440" s="23"/>
      <c r="F440" s="19"/>
      <c r="G440" s="16">
        <f>IF(A440="","",MONTH(A440))</f>
      </c>
      <c r="H440" s="22">
        <f>IF(A440="",0,IF(YEAR(A440)&lt;&gt;Properties!$C$5,0,N(E440)))</f>
      </c>
    </row>
    <row r="441" spans="1:8" x14ac:dyDescent="0.25">
      <c r="A441" s="11"/>
      <c r="B441" s="19"/>
      <c r="C441" s="19"/>
      <c r="D441" s="19"/>
      <c r="E441" s="23"/>
      <c r="F441" s="19"/>
      <c r="G441" s="16">
        <f>IF(A441="","",MONTH(A441))</f>
      </c>
      <c r="H441" s="22">
        <f>IF(A441="",0,IF(YEAR(A441)&lt;&gt;Properties!$C$5,0,N(E441)))</f>
      </c>
    </row>
    <row r="442" spans="1:8" x14ac:dyDescent="0.25">
      <c r="A442" s="11"/>
      <c r="B442" s="19"/>
      <c r="C442" s="19"/>
      <c r="D442" s="19"/>
      <c r="E442" s="23"/>
      <c r="F442" s="19"/>
      <c r="G442" s="16">
        <f>IF(A442="","",MONTH(A442))</f>
      </c>
      <c r="H442" s="22">
        <f>IF(A442="",0,IF(YEAR(A442)&lt;&gt;Properties!$C$5,0,N(E442)))</f>
      </c>
    </row>
    <row r="443" spans="1:8" x14ac:dyDescent="0.25">
      <c r="A443" s="11"/>
      <c r="B443" s="19"/>
      <c r="C443" s="19"/>
      <c r="D443" s="19"/>
      <c r="E443" s="23"/>
      <c r="F443" s="19"/>
      <c r="G443" s="16">
        <f>IF(A443="","",MONTH(A443))</f>
      </c>
      <c r="H443" s="22">
        <f>IF(A443="",0,IF(YEAR(A443)&lt;&gt;Properties!$C$5,0,N(E443)))</f>
      </c>
    </row>
    <row r="444" spans="1:8" x14ac:dyDescent="0.25">
      <c r="A444" s="11"/>
      <c r="B444" s="19"/>
      <c r="C444" s="19"/>
      <c r="D444" s="19"/>
      <c r="E444" s="23"/>
      <c r="F444" s="19"/>
      <c r="G444" s="16">
        <f>IF(A444="","",MONTH(A444))</f>
      </c>
      <c r="H444" s="22">
        <f>IF(A444="",0,IF(YEAR(A444)&lt;&gt;Properties!$C$5,0,N(E444)))</f>
      </c>
    </row>
    <row r="445" spans="1:8" x14ac:dyDescent="0.25">
      <c r="A445" s="11"/>
      <c r="B445" s="19"/>
      <c r="C445" s="19"/>
      <c r="D445" s="19"/>
      <c r="E445" s="23"/>
      <c r="F445" s="19"/>
      <c r="G445" s="16">
        <f>IF(A445="","",MONTH(A445))</f>
      </c>
      <c r="H445" s="22">
        <f>IF(A445="",0,IF(YEAR(A445)&lt;&gt;Properties!$C$5,0,N(E445)))</f>
      </c>
    </row>
    <row r="446" spans="1:8" x14ac:dyDescent="0.25">
      <c r="A446" s="11"/>
      <c r="B446" s="19"/>
      <c r="C446" s="19"/>
      <c r="D446" s="19"/>
      <c r="E446" s="23"/>
      <c r="F446" s="19"/>
      <c r="G446" s="16">
        <f>IF(A446="","",MONTH(A446))</f>
      </c>
      <c r="H446" s="22">
        <f>IF(A446="",0,IF(YEAR(A446)&lt;&gt;Properties!$C$5,0,N(E446)))</f>
      </c>
    </row>
    <row r="447" spans="1:8" x14ac:dyDescent="0.25">
      <c r="A447" s="11"/>
      <c r="B447" s="19"/>
      <c r="C447" s="19"/>
      <c r="D447" s="19"/>
      <c r="E447" s="23"/>
      <c r="F447" s="19"/>
      <c r="G447" s="16">
        <f>IF(A447="","",MONTH(A447))</f>
      </c>
      <c r="H447" s="22">
        <f>IF(A447="",0,IF(YEAR(A447)&lt;&gt;Properties!$C$5,0,N(E447)))</f>
      </c>
    </row>
    <row r="448" spans="1:8" x14ac:dyDescent="0.25">
      <c r="A448" s="11"/>
      <c r="B448" s="19"/>
      <c r="C448" s="19"/>
      <c r="D448" s="19"/>
      <c r="E448" s="23"/>
      <c r="F448" s="19"/>
      <c r="G448" s="16">
        <f>IF(A448="","",MONTH(A448))</f>
      </c>
      <c r="H448" s="22">
        <f>IF(A448="",0,IF(YEAR(A448)&lt;&gt;Properties!$C$5,0,N(E448)))</f>
      </c>
    </row>
    <row r="449" spans="1:8" x14ac:dyDescent="0.25">
      <c r="A449" s="11"/>
      <c r="B449" s="19"/>
      <c r="C449" s="19"/>
      <c r="D449" s="19"/>
      <c r="E449" s="23"/>
      <c r="F449" s="19"/>
      <c r="G449" s="16">
        <f>IF(A449="","",MONTH(A449))</f>
      </c>
      <c r="H449" s="22">
        <f>IF(A449="",0,IF(YEAR(A449)&lt;&gt;Properties!$C$5,0,N(E449)))</f>
      </c>
    </row>
    <row r="450" spans="1:8" x14ac:dyDescent="0.25">
      <c r="A450" s="11"/>
      <c r="B450" s="19"/>
      <c r="C450" s="19"/>
      <c r="D450" s="19"/>
      <c r="E450" s="23"/>
      <c r="F450" s="19"/>
      <c r="G450" s="16">
        <f>IF(A450="","",MONTH(A450))</f>
      </c>
      <c r="H450" s="22">
        <f>IF(A450="",0,IF(YEAR(A450)&lt;&gt;Properties!$C$5,0,N(E450)))</f>
      </c>
    </row>
    <row r="451" spans="1:8" x14ac:dyDescent="0.25">
      <c r="A451" s="11"/>
      <c r="B451" s="19"/>
      <c r="C451" s="19"/>
      <c r="D451" s="19"/>
      <c r="E451" s="23"/>
      <c r="F451" s="19"/>
      <c r="G451" s="16">
        <f>IF(A451="","",MONTH(A451))</f>
      </c>
      <c r="H451" s="22">
        <f>IF(A451="",0,IF(YEAR(A451)&lt;&gt;Properties!$C$5,0,N(E451)))</f>
      </c>
    </row>
    <row r="452" spans="1:8" x14ac:dyDescent="0.25">
      <c r="A452" s="11"/>
      <c r="B452" s="19"/>
      <c r="C452" s="19"/>
      <c r="D452" s="19"/>
      <c r="E452" s="23"/>
      <c r="F452" s="19"/>
      <c r="G452" s="16">
        <f>IF(A452="","",MONTH(A452))</f>
      </c>
      <c r="H452" s="22">
        <f>IF(A452="",0,IF(YEAR(A452)&lt;&gt;Properties!$C$5,0,N(E452)))</f>
      </c>
    </row>
    <row r="453" spans="1:8" x14ac:dyDescent="0.25">
      <c r="A453" s="11"/>
      <c r="B453" s="19"/>
      <c r="C453" s="19"/>
      <c r="D453" s="19"/>
      <c r="E453" s="23"/>
      <c r="F453" s="19"/>
      <c r="G453" s="16">
        <f>IF(A453="","",MONTH(A453))</f>
      </c>
      <c r="H453" s="22">
        <f>IF(A453="",0,IF(YEAR(A453)&lt;&gt;Properties!$C$5,0,N(E453)))</f>
      </c>
    </row>
    <row r="454" spans="1:8" x14ac:dyDescent="0.25">
      <c r="A454" s="11"/>
      <c r="B454" s="19"/>
      <c r="C454" s="19"/>
      <c r="D454" s="19"/>
      <c r="E454" s="23"/>
      <c r="F454" s="19"/>
      <c r="G454" s="16">
        <f>IF(A454="","",MONTH(A454))</f>
      </c>
      <c r="H454" s="22">
        <f>IF(A454="",0,IF(YEAR(A454)&lt;&gt;Properties!$C$5,0,N(E454)))</f>
      </c>
    </row>
    <row r="455" spans="1:8" x14ac:dyDescent="0.25">
      <c r="A455" s="11"/>
      <c r="B455" s="19"/>
      <c r="C455" s="19"/>
      <c r="D455" s="19"/>
      <c r="E455" s="23"/>
      <c r="F455" s="19"/>
      <c r="G455" s="16">
        <f>IF(A455="","",MONTH(A455))</f>
      </c>
      <c r="H455" s="22">
        <f>IF(A455="",0,IF(YEAR(A455)&lt;&gt;Properties!$C$5,0,N(E455)))</f>
      </c>
    </row>
    <row r="456" spans="1:8" x14ac:dyDescent="0.25">
      <c r="A456" s="11"/>
      <c r="B456" s="19"/>
      <c r="C456" s="19"/>
      <c r="D456" s="19"/>
      <c r="E456" s="23"/>
      <c r="F456" s="19"/>
      <c r="G456" s="16">
        <f>IF(A456="","",MONTH(A456))</f>
      </c>
      <c r="H456" s="22">
        <f>IF(A456="",0,IF(YEAR(A456)&lt;&gt;Properties!$C$5,0,N(E456)))</f>
      </c>
    </row>
    <row r="457" spans="1:8" x14ac:dyDescent="0.25">
      <c r="A457" s="11"/>
      <c r="B457" s="19"/>
      <c r="C457" s="19"/>
      <c r="D457" s="19"/>
      <c r="E457" s="23"/>
      <c r="F457" s="19"/>
      <c r="G457" s="16">
        <f>IF(A457="","",MONTH(A457))</f>
      </c>
      <c r="H457" s="22">
        <f>IF(A457="",0,IF(YEAR(A457)&lt;&gt;Properties!$C$5,0,N(E457)))</f>
      </c>
    </row>
    <row r="458" spans="1:8" x14ac:dyDescent="0.25">
      <c r="A458" s="11"/>
      <c r="B458" s="19"/>
      <c r="C458" s="19"/>
      <c r="D458" s="19"/>
      <c r="E458" s="23"/>
      <c r="F458" s="19"/>
      <c r="G458" s="16">
        <f>IF(A458="","",MONTH(A458))</f>
      </c>
      <c r="H458" s="22">
        <f>IF(A458="",0,IF(YEAR(A458)&lt;&gt;Properties!$C$5,0,N(E458)))</f>
      </c>
    </row>
    <row r="459" spans="1:8" x14ac:dyDescent="0.25">
      <c r="A459" s="11"/>
      <c r="B459" s="19"/>
      <c r="C459" s="19"/>
      <c r="D459" s="19"/>
      <c r="E459" s="23"/>
      <c r="F459" s="19"/>
      <c r="G459" s="16">
        <f>IF(A459="","",MONTH(A459))</f>
      </c>
      <c r="H459" s="22">
        <f>IF(A459="",0,IF(YEAR(A459)&lt;&gt;Properties!$C$5,0,N(E459)))</f>
      </c>
    </row>
    <row r="460" spans="1:8" x14ac:dyDescent="0.25">
      <c r="A460" s="11"/>
      <c r="B460" s="19"/>
      <c r="C460" s="19"/>
      <c r="D460" s="19"/>
      <c r="E460" s="23"/>
      <c r="F460" s="19"/>
      <c r="G460" s="16">
        <f>IF(A460="","",MONTH(A460))</f>
      </c>
      <c r="H460" s="22">
        <f>IF(A460="",0,IF(YEAR(A460)&lt;&gt;Properties!$C$5,0,N(E460)))</f>
      </c>
    </row>
    <row r="461" spans="1:8" x14ac:dyDescent="0.25">
      <c r="A461" s="11"/>
      <c r="B461" s="19"/>
      <c r="C461" s="19"/>
      <c r="D461" s="19"/>
      <c r="E461" s="23"/>
      <c r="F461" s="19"/>
      <c r="G461" s="16">
        <f>IF(A461="","",MONTH(A461))</f>
      </c>
      <c r="H461" s="22">
        <f>IF(A461="",0,IF(YEAR(A461)&lt;&gt;Properties!$C$5,0,N(E461)))</f>
      </c>
    </row>
    <row r="462" spans="1:8" x14ac:dyDescent="0.25">
      <c r="A462" s="11"/>
      <c r="B462" s="19"/>
      <c r="C462" s="19"/>
      <c r="D462" s="19"/>
      <c r="E462" s="23"/>
      <c r="F462" s="19"/>
      <c r="G462" s="16">
        <f>IF(A462="","",MONTH(A462))</f>
      </c>
      <c r="H462" s="22">
        <f>IF(A462="",0,IF(YEAR(A462)&lt;&gt;Properties!$C$5,0,N(E462)))</f>
      </c>
    </row>
    <row r="463" spans="1:8" x14ac:dyDescent="0.25">
      <c r="A463" s="11"/>
      <c r="B463" s="19"/>
      <c r="C463" s="19"/>
      <c r="D463" s="19"/>
      <c r="E463" s="23"/>
      <c r="F463" s="19"/>
      <c r="G463" s="16">
        <f>IF(A463="","",MONTH(A463))</f>
      </c>
      <c r="H463" s="22">
        <f>IF(A463="",0,IF(YEAR(A463)&lt;&gt;Properties!$C$5,0,N(E463)))</f>
      </c>
    </row>
    <row r="464" spans="1:8" x14ac:dyDescent="0.25">
      <c r="A464" s="11"/>
      <c r="B464" s="19"/>
      <c r="C464" s="19"/>
      <c r="D464" s="19"/>
      <c r="E464" s="23"/>
      <c r="F464" s="19"/>
      <c r="G464" s="16">
        <f>IF(A464="","",MONTH(A464))</f>
      </c>
      <c r="H464" s="22">
        <f>IF(A464="",0,IF(YEAR(A464)&lt;&gt;Properties!$C$5,0,N(E464)))</f>
      </c>
    </row>
    <row r="465" spans="1:8" x14ac:dyDescent="0.25">
      <c r="A465" s="11"/>
      <c r="B465" s="19"/>
      <c r="C465" s="19"/>
      <c r="D465" s="19"/>
      <c r="E465" s="23"/>
      <c r="F465" s="19"/>
      <c r="G465" s="16">
        <f>IF(A465="","",MONTH(A465))</f>
      </c>
      <c r="H465" s="22">
        <f>IF(A465="",0,IF(YEAR(A465)&lt;&gt;Properties!$C$5,0,N(E465)))</f>
      </c>
    </row>
    <row r="466" spans="1:8" x14ac:dyDescent="0.25">
      <c r="A466" s="11"/>
      <c r="B466" s="19"/>
      <c r="C466" s="19"/>
      <c r="D466" s="19"/>
      <c r="E466" s="23"/>
      <c r="F466" s="19"/>
      <c r="G466" s="16">
        <f>IF(A466="","",MONTH(A466))</f>
      </c>
      <c r="H466" s="22">
        <f>IF(A466="",0,IF(YEAR(A466)&lt;&gt;Properties!$C$5,0,N(E466)))</f>
      </c>
    </row>
    <row r="467" spans="1:8" x14ac:dyDescent="0.25">
      <c r="A467" s="11"/>
      <c r="B467" s="19"/>
      <c r="C467" s="19"/>
      <c r="D467" s="19"/>
      <c r="E467" s="23"/>
      <c r="F467" s="19"/>
      <c r="G467" s="16">
        <f>IF(A467="","",MONTH(A467))</f>
      </c>
      <c r="H467" s="22">
        <f>IF(A467="",0,IF(YEAR(A467)&lt;&gt;Properties!$C$5,0,N(E467)))</f>
      </c>
    </row>
    <row r="468" spans="1:8" x14ac:dyDescent="0.25">
      <c r="A468" s="11"/>
      <c r="B468" s="19"/>
      <c r="C468" s="19"/>
      <c r="D468" s="19"/>
      <c r="E468" s="23"/>
      <c r="F468" s="19"/>
      <c r="G468" s="16">
        <f>IF(A468="","",MONTH(A468))</f>
      </c>
      <c r="H468" s="22">
        <f>IF(A468="",0,IF(YEAR(A468)&lt;&gt;Properties!$C$5,0,N(E468)))</f>
      </c>
    </row>
    <row r="469" spans="1:8" x14ac:dyDescent="0.25">
      <c r="A469" s="11"/>
      <c r="B469" s="19"/>
      <c r="C469" s="19"/>
      <c r="D469" s="19"/>
      <c r="E469" s="23"/>
      <c r="F469" s="19"/>
      <c r="G469" s="16">
        <f>IF(A469="","",MONTH(A469))</f>
      </c>
      <c r="H469" s="22">
        <f>IF(A469="",0,IF(YEAR(A469)&lt;&gt;Properties!$C$5,0,N(E469)))</f>
      </c>
    </row>
    <row r="470" spans="1:8" x14ac:dyDescent="0.25">
      <c r="A470" s="11"/>
      <c r="B470" s="19"/>
      <c r="C470" s="19"/>
      <c r="D470" s="19"/>
      <c r="E470" s="23"/>
      <c r="F470" s="19"/>
      <c r="G470" s="16">
        <f>IF(A470="","",MONTH(A470))</f>
      </c>
      <c r="H470" s="22">
        <f>IF(A470="",0,IF(YEAR(A470)&lt;&gt;Properties!$C$5,0,N(E470)))</f>
      </c>
    </row>
    <row r="471" spans="1:8" x14ac:dyDescent="0.25">
      <c r="A471" s="11"/>
      <c r="B471" s="19"/>
      <c r="C471" s="19"/>
      <c r="D471" s="19"/>
      <c r="E471" s="23"/>
      <c r="F471" s="19"/>
      <c r="G471" s="16">
        <f>IF(A471="","",MONTH(A471))</f>
      </c>
      <c r="H471" s="22">
        <f>IF(A471="",0,IF(YEAR(A471)&lt;&gt;Properties!$C$5,0,N(E471)))</f>
      </c>
    </row>
    <row r="472" spans="1:8" x14ac:dyDescent="0.25">
      <c r="A472" s="11"/>
      <c r="B472" s="19"/>
      <c r="C472" s="19"/>
      <c r="D472" s="19"/>
      <c r="E472" s="23"/>
      <c r="F472" s="19"/>
      <c r="G472" s="16">
        <f>IF(A472="","",MONTH(A472))</f>
      </c>
      <c r="H472" s="22">
        <f>IF(A472="",0,IF(YEAR(A472)&lt;&gt;Properties!$C$5,0,N(E472)))</f>
      </c>
    </row>
    <row r="473" spans="1:8" x14ac:dyDescent="0.25">
      <c r="A473" s="11"/>
      <c r="B473" s="19"/>
      <c r="C473" s="19"/>
      <c r="D473" s="19"/>
      <c r="E473" s="23"/>
      <c r="F473" s="19"/>
      <c r="G473" s="16">
        <f>IF(A473="","",MONTH(A473))</f>
      </c>
      <c r="H473" s="22">
        <f>IF(A473="",0,IF(YEAR(A473)&lt;&gt;Properties!$C$5,0,N(E473)))</f>
      </c>
    </row>
    <row r="474" spans="1:8" x14ac:dyDescent="0.25">
      <c r="A474" s="11"/>
      <c r="B474" s="19"/>
      <c r="C474" s="19"/>
      <c r="D474" s="19"/>
      <c r="E474" s="23"/>
      <c r="F474" s="19"/>
      <c r="G474" s="16">
        <f>IF(A474="","",MONTH(A474))</f>
      </c>
      <c r="H474" s="22">
        <f>IF(A474="",0,IF(YEAR(A474)&lt;&gt;Properties!$C$5,0,N(E474)))</f>
      </c>
    </row>
    <row r="475" spans="1:8" x14ac:dyDescent="0.25">
      <c r="A475" s="11"/>
      <c r="B475" s="19"/>
      <c r="C475" s="19"/>
      <c r="D475" s="19"/>
      <c r="E475" s="23"/>
      <c r="F475" s="19"/>
      <c r="G475" s="16">
        <f>IF(A475="","",MONTH(A475))</f>
      </c>
      <c r="H475" s="22">
        <f>IF(A475="",0,IF(YEAR(A475)&lt;&gt;Properties!$C$5,0,N(E475)))</f>
      </c>
    </row>
    <row r="476" spans="1:8" x14ac:dyDescent="0.25">
      <c r="A476" s="11"/>
      <c r="B476" s="19"/>
      <c r="C476" s="19"/>
      <c r="D476" s="19"/>
      <c r="E476" s="23"/>
      <c r="F476" s="19"/>
      <c r="G476" s="16">
        <f>IF(A476="","",MONTH(A476))</f>
      </c>
      <c r="H476" s="22">
        <f>IF(A476="",0,IF(YEAR(A476)&lt;&gt;Properties!$C$5,0,N(E476)))</f>
      </c>
    </row>
    <row r="477" spans="1:8" x14ac:dyDescent="0.25">
      <c r="A477" s="11"/>
      <c r="B477" s="19"/>
      <c r="C477" s="19"/>
      <c r="D477" s="19"/>
      <c r="E477" s="23"/>
      <c r="F477" s="19"/>
      <c r="G477" s="16">
        <f>IF(A477="","",MONTH(A477))</f>
      </c>
      <c r="H477" s="22">
        <f>IF(A477="",0,IF(YEAR(A477)&lt;&gt;Properties!$C$5,0,N(E477)))</f>
      </c>
    </row>
    <row r="478" spans="1:8" x14ac:dyDescent="0.25">
      <c r="A478" s="11"/>
      <c r="B478" s="19"/>
      <c r="C478" s="19"/>
      <c r="D478" s="19"/>
      <c r="E478" s="23"/>
      <c r="F478" s="19"/>
      <c r="G478" s="16">
        <f>IF(A478="","",MONTH(A478))</f>
      </c>
      <c r="H478" s="22">
        <f>IF(A478="",0,IF(YEAR(A478)&lt;&gt;Properties!$C$5,0,N(E478)))</f>
      </c>
    </row>
    <row r="479" spans="1:8" x14ac:dyDescent="0.25">
      <c r="A479" s="11"/>
      <c r="B479" s="19"/>
      <c r="C479" s="19"/>
      <c r="D479" s="19"/>
      <c r="E479" s="23"/>
      <c r="F479" s="19"/>
      <c r="G479" s="16">
        <f>IF(A479="","",MONTH(A479))</f>
      </c>
      <c r="H479" s="22">
        <f>IF(A479="",0,IF(YEAR(A479)&lt;&gt;Properties!$C$5,0,N(E479)))</f>
      </c>
    </row>
    <row r="480" spans="1:8" x14ac:dyDescent="0.25">
      <c r="A480" s="11"/>
      <c r="B480" s="19"/>
      <c r="C480" s="19"/>
      <c r="D480" s="19"/>
      <c r="E480" s="23"/>
      <c r="F480" s="19"/>
      <c r="G480" s="16">
        <f>IF(A480="","",MONTH(A480))</f>
      </c>
      <c r="H480" s="22">
        <f>IF(A480="",0,IF(YEAR(A480)&lt;&gt;Properties!$C$5,0,N(E480)))</f>
      </c>
    </row>
    <row r="481" spans="1:8" x14ac:dyDescent="0.25">
      <c r="A481" s="11"/>
      <c r="B481" s="19"/>
      <c r="C481" s="19"/>
      <c r="D481" s="19"/>
      <c r="E481" s="23"/>
      <c r="F481" s="19"/>
      <c r="G481" s="16">
        <f>IF(A481="","",MONTH(A481))</f>
      </c>
      <c r="H481" s="22">
        <f>IF(A481="",0,IF(YEAR(A481)&lt;&gt;Properties!$C$5,0,N(E481)))</f>
      </c>
    </row>
    <row r="482" spans="1:8" x14ac:dyDescent="0.25">
      <c r="A482" s="11"/>
      <c r="B482" s="19"/>
      <c r="C482" s="19"/>
      <c r="D482" s="19"/>
      <c r="E482" s="23"/>
      <c r="F482" s="19"/>
      <c r="G482" s="16">
        <f>IF(A482="","",MONTH(A482))</f>
      </c>
      <c r="H482" s="22">
        <f>IF(A482="",0,IF(YEAR(A482)&lt;&gt;Properties!$C$5,0,N(E482)))</f>
      </c>
    </row>
    <row r="483" spans="1:8" x14ac:dyDescent="0.25">
      <c r="A483" s="11"/>
      <c r="B483" s="19"/>
      <c r="C483" s="19"/>
      <c r="D483" s="19"/>
      <c r="E483" s="23"/>
      <c r="F483" s="19"/>
      <c r="G483" s="16">
        <f>IF(A483="","",MONTH(A483))</f>
      </c>
      <c r="H483" s="22">
        <f>IF(A483="",0,IF(YEAR(A483)&lt;&gt;Properties!$C$5,0,N(E483)))</f>
      </c>
    </row>
    <row r="484" spans="1:8" x14ac:dyDescent="0.25">
      <c r="A484" s="11"/>
      <c r="B484" s="19"/>
      <c r="C484" s="19"/>
      <c r="D484" s="19"/>
      <c r="E484" s="23"/>
      <c r="F484" s="19"/>
      <c r="G484" s="16">
        <f>IF(A484="","",MONTH(A484))</f>
      </c>
      <c r="H484" s="22">
        <f>IF(A484="",0,IF(YEAR(A484)&lt;&gt;Properties!$C$5,0,N(E484)))</f>
      </c>
    </row>
    <row r="485" spans="1:8" x14ac:dyDescent="0.25">
      <c r="A485" s="11"/>
      <c r="B485" s="19"/>
      <c r="C485" s="19"/>
      <c r="D485" s="19"/>
      <c r="E485" s="23"/>
      <c r="F485" s="19"/>
      <c r="G485" s="16">
        <f>IF(A485="","",MONTH(A485))</f>
      </c>
      <c r="H485" s="22">
        <f>IF(A485="",0,IF(YEAR(A485)&lt;&gt;Properties!$C$5,0,N(E485)))</f>
      </c>
    </row>
    <row r="486" spans="1:8" x14ac:dyDescent="0.25">
      <c r="A486" s="11"/>
      <c r="B486" s="19"/>
      <c r="C486" s="19"/>
      <c r="D486" s="19"/>
      <c r="E486" s="23"/>
      <c r="F486" s="19"/>
      <c r="G486" s="16">
        <f>IF(A486="","",MONTH(A486))</f>
      </c>
      <c r="H486" s="22">
        <f>IF(A486="",0,IF(YEAR(A486)&lt;&gt;Properties!$C$5,0,N(E486)))</f>
      </c>
    </row>
    <row r="487" spans="1:8" x14ac:dyDescent="0.25">
      <c r="A487" s="11"/>
      <c r="B487" s="19"/>
      <c r="C487" s="19"/>
      <c r="D487" s="19"/>
      <c r="E487" s="23"/>
      <c r="F487" s="19"/>
      <c r="G487" s="16">
        <f>IF(A487="","",MONTH(A487))</f>
      </c>
      <c r="H487" s="22">
        <f>IF(A487="",0,IF(YEAR(A487)&lt;&gt;Properties!$C$5,0,N(E487)))</f>
      </c>
    </row>
    <row r="488" spans="1:8" x14ac:dyDescent="0.25">
      <c r="A488" s="11"/>
      <c r="B488" s="19"/>
      <c r="C488" s="19"/>
      <c r="D488" s="19"/>
      <c r="E488" s="23"/>
      <c r="F488" s="19"/>
      <c r="G488" s="16">
        <f>IF(A488="","",MONTH(A488))</f>
      </c>
      <c r="H488" s="22">
        <f>IF(A488="",0,IF(YEAR(A488)&lt;&gt;Properties!$C$5,0,N(E488)))</f>
      </c>
    </row>
    <row r="489" spans="1:8" x14ac:dyDescent="0.25">
      <c r="A489" s="11"/>
      <c r="B489" s="19"/>
      <c r="C489" s="19"/>
      <c r="D489" s="19"/>
      <c r="E489" s="23"/>
      <c r="F489" s="19"/>
      <c r="G489" s="16">
        <f>IF(A489="","",MONTH(A489))</f>
      </c>
      <c r="H489" s="22">
        <f>IF(A489="",0,IF(YEAR(A489)&lt;&gt;Properties!$C$5,0,N(E489)))</f>
      </c>
    </row>
    <row r="490" spans="1:8" x14ac:dyDescent="0.25">
      <c r="A490" s="11"/>
      <c r="B490" s="19"/>
      <c r="C490" s="19"/>
      <c r="D490" s="19"/>
      <c r="E490" s="23"/>
      <c r="F490" s="19"/>
      <c r="G490" s="16">
        <f>IF(A490="","",MONTH(A490))</f>
      </c>
      <c r="H490" s="22">
        <f>IF(A490="",0,IF(YEAR(A490)&lt;&gt;Properties!$C$5,0,N(E490)))</f>
      </c>
    </row>
    <row r="491" spans="1:8" x14ac:dyDescent="0.25">
      <c r="A491" s="11"/>
      <c r="B491" s="19"/>
      <c r="C491" s="19"/>
      <c r="D491" s="19"/>
      <c r="E491" s="23"/>
      <c r="F491" s="19"/>
      <c r="G491" s="16">
        <f>IF(A491="","",MONTH(A491))</f>
      </c>
      <c r="H491" s="22">
        <f>IF(A491="",0,IF(YEAR(A491)&lt;&gt;Properties!$C$5,0,N(E491)))</f>
      </c>
    </row>
    <row r="492" spans="1:8" x14ac:dyDescent="0.25">
      <c r="A492" s="11"/>
      <c r="B492" s="19"/>
      <c r="C492" s="19"/>
      <c r="D492" s="19"/>
      <c r="E492" s="23"/>
      <c r="F492" s="19"/>
      <c r="G492" s="16">
        <f>IF(A492="","",MONTH(A492))</f>
      </c>
      <c r="H492" s="22">
        <f>IF(A492="",0,IF(YEAR(A492)&lt;&gt;Properties!$C$5,0,N(E492)))</f>
      </c>
    </row>
    <row r="493" spans="1:8" x14ac:dyDescent="0.25">
      <c r="A493" s="11"/>
      <c r="B493" s="19"/>
      <c r="C493" s="19"/>
      <c r="D493" s="19"/>
      <c r="E493" s="23"/>
      <c r="F493" s="19"/>
      <c r="G493" s="16">
        <f>IF(A493="","",MONTH(A493))</f>
      </c>
      <c r="H493" s="22">
        <f>IF(A493="",0,IF(YEAR(A493)&lt;&gt;Properties!$C$5,0,N(E493)))</f>
      </c>
    </row>
    <row r="494" spans="1:8" x14ac:dyDescent="0.25">
      <c r="A494" s="11"/>
      <c r="B494" s="19"/>
      <c r="C494" s="19"/>
      <c r="D494" s="19"/>
      <c r="E494" s="23"/>
      <c r="F494" s="19"/>
      <c r="G494" s="16">
        <f>IF(A494="","",MONTH(A494))</f>
      </c>
      <c r="H494" s="22">
        <f>IF(A494="",0,IF(YEAR(A494)&lt;&gt;Properties!$C$5,0,N(E494)))</f>
      </c>
    </row>
    <row r="495" spans="1:8" x14ac:dyDescent="0.25">
      <c r="A495" s="11"/>
      <c r="B495" s="19"/>
      <c r="C495" s="19"/>
      <c r="D495" s="19"/>
      <c r="E495" s="23"/>
      <c r="F495" s="19"/>
      <c r="G495" s="16">
        <f>IF(A495="","",MONTH(A495))</f>
      </c>
      <c r="H495" s="22">
        <f>IF(A495="",0,IF(YEAR(A495)&lt;&gt;Properties!$C$5,0,N(E495)))</f>
      </c>
    </row>
    <row r="496" spans="1:8" x14ac:dyDescent="0.25">
      <c r="A496" s="11"/>
      <c r="B496" s="19"/>
      <c r="C496" s="19"/>
      <c r="D496" s="19"/>
      <c r="E496" s="23"/>
      <c r="F496" s="19"/>
      <c r="G496" s="16">
        <f>IF(A496="","",MONTH(A496))</f>
      </c>
      <c r="H496" s="22">
        <f>IF(A496="",0,IF(YEAR(A496)&lt;&gt;Properties!$C$5,0,N(E496)))</f>
      </c>
    </row>
    <row r="497" spans="1:8" x14ac:dyDescent="0.25">
      <c r="A497" s="11"/>
      <c r="B497" s="19"/>
      <c r="C497" s="19"/>
      <c r="D497" s="19"/>
      <c r="E497" s="23"/>
      <c r="F497" s="19"/>
      <c r="G497" s="16">
        <f>IF(A497="","",MONTH(A497))</f>
      </c>
      <c r="H497" s="22">
        <f>IF(A497="",0,IF(YEAR(A497)&lt;&gt;Properties!$C$5,0,N(E497)))</f>
      </c>
    </row>
    <row r="498" spans="1:8" x14ac:dyDescent="0.25">
      <c r="A498" s="11"/>
      <c r="B498" s="19"/>
      <c r="C498" s="19"/>
      <c r="D498" s="19"/>
      <c r="E498" s="23"/>
      <c r="F498" s="19"/>
      <c r="G498" s="16">
        <f>IF(A498="","",MONTH(A498))</f>
      </c>
      <c r="H498" s="22">
        <f>IF(A498="",0,IF(YEAR(A498)&lt;&gt;Properties!$C$5,0,N(E498)))</f>
      </c>
    </row>
    <row r="499" spans="1:8" x14ac:dyDescent="0.25">
      <c r="A499" s="11"/>
      <c r="B499" s="19"/>
      <c r="C499" s="19"/>
      <c r="D499" s="19"/>
      <c r="E499" s="23"/>
      <c r="F499" s="19"/>
      <c r="G499" s="16">
        <f>IF(A499="","",MONTH(A499))</f>
      </c>
      <c r="H499" s="22">
        <f>IF(A499="",0,IF(YEAR(A499)&lt;&gt;Properties!$C$5,0,N(E499)))</f>
      </c>
    </row>
    <row r="500" spans="1:8" x14ac:dyDescent="0.25">
      <c r="A500" s="11"/>
      <c r="B500" s="19"/>
      <c r="C500" s="19"/>
      <c r="D500" s="19"/>
      <c r="E500" s="23"/>
      <c r="F500" s="19"/>
      <c r="G500" s="16">
        <f>IF(A500="","",MONTH(A500))</f>
      </c>
      <c r="H500" s="22">
        <f>IF(A500="",0,IF(YEAR(A500)&lt;&gt;Properties!$C$5,0,N(E500)))</f>
      </c>
    </row>
    <row r="501" spans="1:8" x14ac:dyDescent="0.25">
      <c r="A501" s="11"/>
      <c r="B501" s="19"/>
      <c r="C501" s="19"/>
      <c r="D501" s="19"/>
      <c r="E501" s="23"/>
      <c r="F501" s="19"/>
      <c r="G501" s="16">
        <f>IF(A501="","",MONTH(A501))</f>
      </c>
      <c r="H501" s="22">
        <f>IF(A501="",0,IF(YEAR(A501)&lt;&gt;Properties!$C$5,0,N(E501)))</f>
      </c>
    </row>
    <row r="502" spans="1:8" x14ac:dyDescent="0.25">
      <c r="A502" s="11"/>
      <c r="B502" s="19"/>
      <c r="C502" s="19"/>
      <c r="D502" s="19"/>
      <c r="E502" s="23"/>
      <c r="F502" s="19"/>
      <c r="G502" s="16">
        <f>IF(A502="","",MONTH(A502))</f>
      </c>
      <c r="H502" s="22">
        <f>IF(A502="",0,IF(YEAR(A502)&lt;&gt;Properties!$C$5,0,N(E502)))</f>
      </c>
    </row>
    <row r="503" spans="1:8" x14ac:dyDescent="0.25">
      <c r="A503" s="11"/>
      <c r="B503" s="19"/>
      <c r="C503" s="19"/>
      <c r="D503" s="19"/>
      <c r="E503" s="23"/>
      <c r="F503" s="19"/>
      <c r="G503" s="16">
        <f>IF(A503="","",MONTH(A503))</f>
      </c>
      <c r="H503" s="22">
        <f>IF(A503="",0,IF(YEAR(A503)&lt;&gt;Properties!$C$5,0,N(E503)))</f>
      </c>
    </row>
    <row r="504" spans="1:8" x14ac:dyDescent="0.25">
      <c r="A504" s="11"/>
      <c r="B504" s="19"/>
      <c r="C504" s="19"/>
      <c r="D504" s="19"/>
      <c r="E504" s="23"/>
      <c r="F504" s="19"/>
      <c r="G504" s="16">
        <f>IF(A504="","",MONTH(A504))</f>
      </c>
      <c r="H504" s="22">
        <f>IF(A504="",0,IF(YEAR(A504)&lt;&gt;Properties!$C$5,0,N(E504)))</f>
      </c>
    </row>
    <row r="505" spans="1:8" x14ac:dyDescent="0.25">
      <c r="A505" s="11"/>
      <c r="B505" s="19"/>
      <c r="C505" s="19"/>
      <c r="D505" s="19"/>
      <c r="E505" s="23"/>
      <c r="F505" s="19"/>
      <c r="G505" s="16">
        <f>IF(A505="","",MONTH(A505))</f>
      </c>
      <c r="H505" s="22">
        <f>IF(A505="",0,IF(YEAR(A505)&lt;&gt;Properties!$C$5,0,N(E505)))</f>
      </c>
    </row>
    <row r="506" spans="1:8" x14ac:dyDescent="0.25">
      <c r="A506" s="11"/>
      <c r="B506" s="19"/>
      <c r="C506" s="19"/>
      <c r="D506" s="19"/>
      <c r="E506" s="23"/>
      <c r="F506" s="19"/>
      <c r="G506" s="16">
        <f>IF(A506="","",MONTH(A506))</f>
      </c>
      <c r="H506" s="22">
        <f>IF(A506="",0,IF(YEAR(A506)&lt;&gt;Properties!$C$5,0,N(E506)))</f>
      </c>
    </row>
    <row r="507" spans="1:8" x14ac:dyDescent="0.25">
      <c r="A507" s="11"/>
      <c r="B507" s="19"/>
      <c r="C507" s="19"/>
      <c r="D507" s="19"/>
      <c r="E507" s="23"/>
      <c r="F507" s="19"/>
      <c r="G507" s="16">
        <f>IF(A507="","",MONTH(A507))</f>
      </c>
      <c r="H507" s="22">
        <f>IF(A507="",0,IF(YEAR(A507)&lt;&gt;Properties!$C$5,0,N(E507)))</f>
      </c>
    </row>
    <row r="508" spans="1:8" x14ac:dyDescent="0.25">
      <c r="A508" s="11"/>
      <c r="B508" s="19"/>
      <c r="C508" s="19"/>
      <c r="D508" s="19"/>
      <c r="E508" s="23"/>
      <c r="F508" s="19"/>
      <c r="G508" s="16">
        <f>IF(A508="","",MONTH(A508))</f>
      </c>
      <c r="H508" s="22">
        <f>IF(A508="",0,IF(YEAR(A508)&lt;&gt;Properties!$C$5,0,N(E508)))</f>
      </c>
    </row>
    <row r="509" spans="1:8" x14ac:dyDescent="0.25">
      <c r="A509" s="11"/>
      <c r="B509" s="19"/>
      <c r="C509" s="19"/>
      <c r="D509" s="19"/>
      <c r="E509" s="23"/>
      <c r="F509" s="19"/>
      <c r="G509" s="16">
        <f>IF(A509="","",MONTH(A509))</f>
      </c>
      <c r="H509" s="22">
        <f>IF(A509="",0,IF(YEAR(A509)&lt;&gt;Properties!$C$5,0,N(E509)))</f>
      </c>
    </row>
    <row r="510" spans="1:8" x14ac:dyDescent="0.25">
      <c r="A510" s="11"/>
      <c r="B510" s="19"/>
      <c r="C510" s="19"/>
      <c r="D510" s="19"/>
      <c r="E510" s="23"/>
      <c r="F510" s="19"/>
      <c r="G510" s="16">
        <f>IF(A510="","",MONTH(A510))</f>
      </c>
      <c r="H510" s="22">
        <f>IF(A510="",0,IF(YEAR(A510)&lt;&gt;Properties!$C$5,0,N(E510)))</f>
      </c>
    </row>
    <row r="511" spans="1:8" x14ac:dyDescent="0.25">
      <c r="A511" s="11"/>
      <c r="B511" s="19"/>
      <c r="C511" s="19"/>
      <c r="D511" s="19"/>
      <c r="E511" s="23"/>
      <c r="F511" s="19"/>
      <c r="G511" s="16">
        <f>IF(A511="","",MONTH(A511))</f>
      </c>
      <c r="H511" s="22">
        <f>IF(A511="",0,IF(YEAR(A511)&lt;&gt;Properties!$C$5,0,N(E511)))</f>
      </c>
    </row>
    <row r="512" spans="1:8" x14ac:dyDescent="0.25">
      <c r="A512" s="11"/>
      <c r="B512" s="19"/>
      <c r="C512" s="19"/>
      <c r="D512" s="19"/>
      <c r="E512" s="23"/>
      <c r="F512" s="19"/>
      <c r="G512" s="16">
        <f>IF(A512="","",MONTH(A512))</f>
      </c>
      <c r="H512" s="22">
        <f>IF(A512="",0,IF(YEAR(A512)&lt;&gt;Properties!$C$5,0,N(E512)))</f>
      </c>
    </row>
    <row r="513" spans="1:8" x14ac:dyDescent="0.25">
      <c r="A513" s="11"/>
      <c r="B513" s="19"/>
      <c r="C513" s="19"/>
      <c r="D513" s="19"/>
      <c r="E513" s="23"/>
      <c r="F513" s="19"/>
      <c r="G513" s="16">
        <f>IF(A513="","",MONTH(A513))</f>
      </c>
      <c r="H513" s="22">
        <f>IF(A513="",0,IF(YEAR(A513)&lt;&gt;Properties!$C$5,0,N(E513)))</f>
      </c>
    </row>
    <row r="514" spans="1:8" x14ac:dyDescent="0.25">
      <c r="A514" s="11"/>
      <c r="B514" s="19"/>
      <c r="C514" s="19"/>
      <c r="D514" s="19"/>
      <c r="E514" s="23"/>
      <c r="F514" s="19"/>
      <c r="G514" s="16">
        <f>IF(A514="","",MONTH(A514))</f>
      </c>
      <c r="H514" s="22">
        <f>IF(A514="",0,IF(YEAR(A514)&lt;&gt;Properties!$C$5,0,N(E514)))</f>
      </c>
    </row>
    <row r="515" spans="1:8" x14ac:dyDescent="0.25">
      <c r="A515" s="11"/>
      <c r="B515" s="19"/>
      <c r="C515" s="19"/>
      <c r="D515" s="19"/>
      <c r="E515" s="23"/>
      <c r="F515" s="19"/>
      <c r="G515" s="16">
        <f>IF(A515="","",MONTH(A515))</f>
      </c>
      <c r="H515" s="22">
        <f>IF(A515="",0,IF(YEAR(A515)&lt;&gt;Properties!$C$5,0,N(E515)))</f>
      </c>
    </row>
    <row r="516" spans="1:8" x14ac:dyDescent="0.25">
      <c r="A516" s="11"/>
      <c r="B516" s="19"/>
      <c r="C516" s="19"/>
      <c r="D516" s="19"/>
      <c r="E516" s="23"/>
      <c r="F516" s="19"/>
      <c r="G516" s="16">
        <f>IF(A516="","",MONTH(A516))</f>
      </c>
      <c r="H516" s="22">
        <f>IF(A516="",0,IF(YEAR(A516)&lt;&gt;Properties!$C$5,0,N(E516)))</f>
      </c>
    </row>
    <row r="517" spans="1:8" x14ac:dyDescent="0.25">
      <c r="A517" s="11"/>
      <c r="B517" s="19"/>
      <c r="C517" s="19"/>
      <c r="D517" s="19"/>
      <c r="E517" s="23"/>
      <c r="F517" s="19"/>
      <c r="G517" s="16">
        <f>IF(A517="","",MONTH(A517))</f>
      </c>
      <c r="H517" s="22">
        <f>IF(A517="",0,IF(YEAR(A517)&lt;&gt;Properties!$C$5,0,N(E517)))</f>
      </c>
    </row>
    <row r="518" spans="1:8" x14ac:dyDescent="0.25">
      <c r="A518" s="11"/>
      <c r="B518" s="19"/>
      <c r="C518" s="19"/>
      <c r="D518" s="19"/>
      <c r="E518" s="23"/>
      <c r="F518" s="19"/>
      <c r="G518" s="16">
        <f>IF(A518="","",MONTH(A518))</f>
      </c>
      <c r="H518" s="22">
        <f>IF(A518="",0,IF(YEAR(A518)&lt;&gt;Properties!$C$5,0,N(E518)))</f>
      </c>
    </row>
    <row r="519" spans="1:8" x14ac:dyDescent="0.25">
      <c r="A519" s="11"/>
      <c r="B519" s="19"/>
      <c r="C519" s="19"/>
      <c r="D519" s="19"/>
      <c r="E519" s="23"/>
      <c r="F519" s="19"/>
      <c r="G519" s="16">
        <f>IF(A519="","",MONTH(A519))</f>
      </c>
      <c r="H519" s="22">
        <f>IF(A519="",0,IF(YEAR(A519)&lt;&gt;Properties!$C$5,0,N(E519)))</f>
      </c>
    </row>
    <row r="520" spans="1:8" x14ac:dyDescent="0.25">
      <c r="A520" s="11"/>
      <c r="B520" s="19"/>
      <c r="C520" s="19"/>
      <c r="D520" s="19"/>
      <c r="E520" s="23"/>
      <c r="F520" s="19"/>
      <c r="G520" s="16">
        <f>IF(A520="","",MONTH(A520))</f>
      </c>
      <c r="H520" s="22">
        <f>IF(A520="",0,IF(YEAR(A520)&lt;&gt;Properties!$C$5,0,N(E520)))</f>
      </c>
    </row>
    <row r="521" spans="1:8" x14ac:dyDescent="0.25">
      <c r="A521" s="11"/>
      <c r="B521" s="19"/>
      <c r="C521" s="19"/>
      <c r="D521" s="19"/>
      <c r="E521" s="23"/>
      <c r="F521" s="19"/>
      <c r="G521" s="16">
        <f>IF(A521="","",MONTH(A521))</f>
      </c>
      <c r="H521" s="22">
        <f>IF(A521="",0,IF(YEAR(A521)&lt;&gt;Properties!$C$5,0,N(E521)))</f>
      </c>
    </row>
    <row r="522" spans="1:8" x14ac:dyDescent="0.25">
      <c r="A522" s="11"/>
      <c r="B522" s="19"/>
      <c r="C522" s="19"/>
      <c r="D522" s="19"/>
      <c r="E522" s="23"/>
      <c r="F522" s="19"/>
      <c r="G522" s="16">
        <f>IF(A522="","",MONTH(A522))</f>
      </c>
      <c r="H522" s="22">
        <f>IF(A522="",0,IF(YEAR(A522)&lt;&gt;Properties!$C$5,0,N(E522)))</f>
      </c>
    </row>
    <row r="523" spans="1:8" x14ac:dyDescent="0.25">
      <c r="A523" s="11"/>
      <c r="B523" s="19"/>
      <c r="C523" s="19"/>
      <c r="D523" s="19"/>
      <c r="E523" s="23"/>
      <c r="F523" s="19"/>
      <c r="G523" s="16">
        <f>IF(A523="","",MONTH(A523))</f>
      </c>
      <c r="H523" s="22">
        <f>IF(A523="",0,IF(YEAR(A523)&lt;&gt;Properties!$C$5,0,N(E523)))</f>
      </c>
    </row>
    <row r="524" spans="1:8" x14ac:dyDescent="0.25">
      <c r="A524" s="11"/>
      <c r="B524" s="19"/>
      <c r="C524" s="19"/>
      <c r="D524" s="19"/>
      <c r="E524" s="23"/>
      <c r="F524" s="19"/>
      <c r="G524" s="16">
        <f>IF(A524="","",MONTH(A524))</f>
      </c>
      <c r="H524" s="22">
        <f>IF(A524="",0,IF(YEAR(A524)&lt;&gt;Properties!$C$5,0,N(E524)))</f>
      </c>
    </row>
    <row r="525" spans="1:8" x14ac:dyDescent="0.25">
      <c r="A525" s="11"/>
      <c r="B525" s="19"/>
      <c r="C525" s="19"/>
      <c r="D525" s="19"/>
      <c r="E525" s="23"/>
      <c r="F525" s="19"/>
      <c r="G525" s="16">
        <f>IF(A525="","",MONTH(A525))</f>
      </c>
      <c r="H525" s="22">
        <f>IF(A525="",0,IF(YEAR(A525)&lt;&gt;Properties!$C$5,0,N(E525)))</f>
      </c>
    </row>
    <row r="526" spans="1:8" x14ac:dyDescent="0.25">
      <c r="A526" s="11"/>
      <c r="B526" s="19"/>
      <c r="C526" s="19"/>
      <c r="D526" s="19"/>
      <c r="E526" s="23"/>
      <c r="F526" s="19"/>
      <c r="G526" s="16">
        <f>IF(A526="","",MONTH(A526))</f>
      </c>
      <c r="H526" s="22">
        <f>IF(A526="",0,IF(YEAR(A526)&lt;&gt;Properties!$C$5,0,N(E526)))</f>
      </c>
    </row>
    <row r="527" spans="1:8" x14ac:dyDescent="0.25">
      <c r="A527" s="11"/>
      <c r="B527" s="19"/>
      <c r="C527" s="19"/>
      <c r="D527" s="19"/>
      <c r="E527" s="23"/>
      <c r="F527" s="19"/>
      <c r="G527" s="16">
        <f>IF(A527="","",MONTH(A527))</f>
      </c>
      <c r="H527" s="22">
        <f>IF(A527="",0,IF(YEAR(A527)&lt;&gt;Properties!$C$5,0,N(E527)))</f>
      </c>
    </row>
    <row r="528" spans="1:8" x14ac:dyDescent="0.25">
      <c r="A528" s="11"/>
      <c r="B528" s="19"/>
      <c r="C528" s="19"/>
      <c r="D528" s="19"/>
      <c r="E528" s="23"/>
      <c r="F528" s="19"/>
      <c r="G528" s="16">
        <f>IF(A528="","",MONTH(A528))</f>
      </c>
      <c r="H528" s="22">
        <f>IF(A528="",0,IF(YEAR(A528)&lt;&gt;Properties!$C$5,0,N(E528)))</f>
      </c>
    </row>
    <row r="529" spans="1:8" x14ac:dyDescent="0.25">
      <c r="A529" s="11"/>
      <c r="B529" s="19"/>
      <c r="C529" s="19"/>
      <c r="D529" s="19"/>
      <c r="E529" s="23"/>
      <c r="F529" s="19"/>
      <c r="G529" s="16">
        <f>IF(A529="","",MONTH(A529))</f>
      </c>
      <c r="H529" s="22">
        <f>IF(A529="",0,IF(YEAR(A529)&lt;&gt;Properties!$C$5,0,N(E529)))</f>
      </c>
    </row>
    <row r="530" spans="1:8" x14ac:dyDescent="0.25">
      <c r="A530" s="11"/>
      <c r="B530" s="19"/>
      <c r="C530" s="19"/>
      <c r="D530" s="19"/>
      <c r="E530" s="23"/>
      <c r="F530" s="19"/>
      <c r="G530" s="16">
        <f>IF(A530="","",MONTH(A530))</f>
      </c>
      <c r="H530" s="22">
        <f>IF(A530="",0,IF(YEAR(A530)&lt;&gt;Properties!$C$5,0,N(E530)))</f>
      </c>
    </row>
    <row r="531" spans="1:8" x14ac:dyDescent="0.25">
      <c r="A531" s="11"/>
      <c r="B531" s="19"/>
      <c r="C531" s="19"/>
      <c r="D531" s="19"/>
      <c r="E531" s="23"/>
      <c r="F531" s="19"/>
      <c r="G531" s="16">
        <f>IF(A531="","",MONTH(A531))</f>
      </c>
      <c r="H531" s="22">
        <f>IF(A531="",0,IF(YEAR(A531)&lt;&gt;Properties!$C$5,0,N(E531)))</f>
      </c>
    </row>
    <row r="532" spans="1:8" x14ac:dyDescent="0.25">
      <c r="A532" s="11"/>
      <c r="B532" s="19"/>
      <c r="C532" s="19"/>
      <c r="D532" s="19"/>
      <c r="E532" s="23"/>
      <c r="F532" s="19"/>
      <c r="G532" s="16">
        <f>IF(A532="","",MONTH(A532))</f>
      </c>
      <c r="H532" s="22">
        <f>IF(A532="",0,IF(YEAR(A532)&lt;&gt;Properties!$C$5,0,N(E532)))</f>
      </c>
    </row>
    <row r="533" spans="1:8" x14ac:dyDescent="0.25">
      <c r="A533" s="11"/>
      <c r="B533" s="19"/>
      <c r="C533" s="19"/>
      <c r="D533" s="19"/>
      <c r="E533" s="23"/>
      <c r="F533" s="19"/>
      <c r="G533" s="16">
        <f>IF(A533="","",MONTH(A533))</f>
      </c>
      <c r="H533" s="22">
        <f>IF(A533="",0,IF(YEAR(A533)&lt;&gt;Properties!$C$5,0,N(E533)))</f>
      </c>
    </row>
    <row r="534" spans="1:8" x14ac:dyDescent="0.25">
      <c r="A534" s="11"/>
      <c r="B534" s="19"/>
      <c r="C534" s="19"/>
      <c r="D534" s="19"/>
      <c r="E534" s="23"/>
      <c r="F534" s="19"/>
      <c r="G534" s="16">
        <f>IF(A534="","",MONTH(A534))</f>
      </c>
      <c r="H534" s="22">
        <f>IF(A534="",0,IF(YEAR(A534)&lt;&gt;Properties!$C$5,0,N(E534)))</f>
      </c>
    </row>
    <row r="535" spans="1:8" x14ac:dyDescent="0.25">
      <c r="A535" s="11"/>
      <c r="B535" s="19"/>
      <c r="C535" s="19"/>
      <c r="D535" s="19"/>
      <c r="E535" s="23"/>
      <c r="F535" s="19"/>
      <c r="G535" s="16">
        <f>IF(A535="","",MONTH(A535))</f>
      </c>
      <c r="H535" s="22">
        <f>IF(A535="",0,IF(YEAR(A535)&lt;&gt;Properties!$C$5,0,N(E535)))</f>
      </c>
    </row>
    <row r="536" spans="1:8" x14ac:dyDescent="0.25">
      <c r="A536" s="11"/>
      <c r="B536" s="19"/>
      <c r="C536" s="19"/>
      <c r="D536" s="19"/>
      <c r="E536" s="23"/>
      <c r="F536" s="19"/>
      <c r="G536" s="16">
        <f>IF(A536="","",MONTH(A536))</f>
      </c>
      <c r="H536" s="22">
        <f>IF(A536="",0,IF(YEAR(A536)&lt;&gt;Properties!$C$5,0,N(E536)))</f>
      </c>
    </row>
    <row r="537" spans="1:8" x14ac:dyDescent="0.25">
      <c r="A537" s="11"/>
      <c r="B537" s="19"/>
      <c r="C537" s="19"/>
      <c r="D537" s="19"/>
      <c r="E537" s="23"/>
      <c r="F537" s="19"/>
      <c r="G537" s="16">
        <f>IF(A537="","",MONTH(A537))</f>
      </c>
      <c r="H537" s="22">
        <f>IF(A537="",0,IF(YEAR(A537)&lt;&gt;Properties!$C$5,0,N(E537)))</f>
      </c>
    </row>
    <row r="538" spans="1:8" x14ac:dyDescent="0.25">
      <c r="A538" s="11"/>
      <c r="B538" s="19"/>
      <c r="C538" s="19"/>
      <c r="D538" s="19"/>
      <c r="E538" s="23"/>
      <c r="F538" s="19"/>
      <c r="G538" s="16">
        <f>IF(A538="","",MONTH(A538))</f>
      </c>
      <c r="H538" s="22">
        <f>IF(A538="",0,IF(YEAR(A538)&lt;&gt;Properties!$C$5,0,N(E538)))</f>
      </c>
    </row>
    <row r="539" spans="1:8" x14ac:dyDescent="0.25">
      <c r="A539" s="11"/>
      <c r="B539" s="19"/>
      <c r="C539" s="19"/>
      <c r="D539" s="19"/>
      <c r="E539" s="23"/>
      <c r="F539" s="19"/>
      <c r="G539" s="16">
        <f>IF(A539="","",MONTH(A539))</f>
      </c>
      <c r="H539" s="22">
        <f>IF(A539="",0,IF(YEAR(A539)&lt;&gt;Properties!$C$5,0,N(E539)))</f>
      </c>
    </row>
    <row r="540" spans="1:8" x14ac:dyDescent="0.25">
      <c r="A540" s="11"/>
      <c r="B540" s="19"/>
      <c r="C540" s="19"/>
      <c r="D540" s="19"/>
      <c r="E540" s="23"/>
      <c r="F540" s="19"/>
      <c r="G540" s="16">
        <f>IF(A540="","",MONTH(A540))</f>
      </c>
      <c r="H540" s="22">
        <f>IF(A540="",0,IF(YEAR(A540)&lt;&gt;Properties!$C$5,0,N(E540)))</f>
      </c>
    </row>
    <row r="541" spans="1:8" x14ac:dyDescent="0.25">
      <c r="A541" s="11"/>
      <c r="B541" s="19"/>
      <c r="C541" s="19"/>
      <c r="D541" s="19"/>
      <c r="E541" s="23"/>
      <c r="F541" s="19"/>
      <c r="G541" s="16">
        <f>IF(A541="","",MONTH(A541))</f>
      </c>
      <c r="H541" s="22">
        <f>IF(A541="",0,IF(YEAR(A541)&lt;&gt;Properties!$C$5,0,N(E541)))</f>
      </c>
    </row>
    <row r="542" spans="1:8" x14ac:dyDescent="0.25">
      <c r="A542" s="11"/>
      <c r="B542" s="19"/>
      <c r="C542" s="19"/>
      <c r="D542" s="19"/>
      <c r="E542" s="23"/>
      <c r="F542" s="19"/>
      <c r="G542" s="16">
        <f>IF(A542="","",MONTH(A542))</f>
      </c>
      <c r="H542" s="22">
        <f>IF(A542="",0,IF(YEAR(A542)&lt;&gt;Properties!$C$5,0,N(E542)))</f>
      </c>
    </row>
    <row r="543" spans="1:8" x14ac:dyDescent="0.25">
      <c r="A543" s="11"/>
      <c r="B543" s="19"/>
      <c r="C543" s="19"/>
      <c r="D543" s="19"/>
      <c r="E543" s="23"/>
      <c r="F543" s="19"/>
      <c r="G543" s="16">
        <f>IF(A543="","",MONTH(A543))</f>
      </c>
      <c r="H543" s="22">
        <f>IF(A543="",0,IF(YEAR(A543)&lt;&gt;Properties!$C$5,0,N(E543)))</f>
      </c>
    </row>
    <row r="544" spans="1:8" x14ac:dyDescent="0.25">
      <c r="A544" s="11"/>
      <c r="B544" s="19"/>
      <c r="C544" s="19"/>
      <c r="D544" s="19"/>
      <c r="E544" s="23"/>
      <c r="F544" s="19"/>
      <c r="G544" s="16">
        <f>IF(A544="","",MONTH(A544))</f>
      </c>
      <c r="H544" s="22">
        <f>IF(A544="",0,IF(YEAR(A544)&lt;&gt;Properties!$C$5,0,N(E544)))</f>
      </c>
    </row>
    <row r="545" spans="1:8" x14ac:dyDescent="0.25">
      <c r="A545" s="11"/>
      <c r="B545" s="19"/>
      <c r="C545" s="19"/>
      <c r="D545" s="19"/>
      <c r="E545" s="23"/>
      <c r="F545" s="19"/>
      <c r="G545" s="16">
        <f>IF(A545="","",MONTH(A545))</f>
      </c>
      <c r="H545" s="22">
        <f>IF(A545="",0,IF(YEAR(A545)&lt;&gt;Properties!$C$5,0,N(E545)))</f>
      </c>
    </row>
    <row r="546" spans="1:8" x14ac:dyDescent="0.25">
      <c r="A546" s="11"/>
      <c r="B546" s="19"/>
      <c r="C546" s="19"/>
      <c r="D546" s="19"/>
      <c r="E546" s="23"/>
      <c r="F546" s="19"/>
      <c r="G546" s="16">
        <f>IF(A546="","",MONTH(A546))</f>
      </c>
      <c r="H546" s="22">
        <f>IF(A546="",0,IF(YEAR(A546)&lt;&gt;Properties!$C$5,0,N(E546)))</f>
      </c>
    </row>
    <row r="547" spans="1:8" x14ac:dyDescent="0.25">
      <c r="A547" s="11"/>
      <c r="B547" s="19"/>
      <c r="C547" s="19"/>
      <c r="D547" s="19"/>
      <c r="E547" s="23"/>
      <c r="F547" s="19"/>
      <c r="G547" s="16">
        <f>IF(A547="","",MONTH(A547))</f>
      </c>
      <c r="H547" s="22">
        <f>IF(A547="",0,IF(YEAR(A547)&lt;&gt;Properties!$C$5,0,N(E547)))</f>
      </c>
    </row>
    <row r="548" spans="1:8" x14ac:dyDescent="0.25">
      <c r="A548" s="11"/>
      <c r="B548" s="19"/>
      <c r="C548" s="19"/>
      <c r="D548" s="19"/>
      <c r="E548" s="23"/>
      <c r="F548" s="19"/>
      <c r="G548" s="16">
        <f>IF(A548="","",MONTH(A548))</f>
      </c>
      <c r="H548" s="22">
        <f>IF(A548="",0,IF(YEAR(A548)&lt;&gt;Properties!$C$5,0,N(E548)))</f>
      </c>
    </row>
    <row r="549" spans="1:8" x14ac:dyDescent="0.25">
      <c r="A549" s="11"/>
      <c r="B549" s="19"/>
      <c r="C549" s="19"/>
      <c r="D549" s="19"/>
      <c r="E549" s="23"/>
      <c r="F549" s="19"/>
      <c r="G549" s="16">
        <f>IF(A549="","",MONTH(A549))</f>
      </c>
      <c r="H549" s="22">
        <f>IF(A549="",0,IF(YEAR(A549)&lt;&gt;Properties!$C$5,0,N(E549)))</f>
      </c>
    </row>
    <row r="550" spans="1:8" x14ac:dyDescent="0.25">
      <c r="A550" s="11"/>
      <c r="B550" s="19"/>
      <c r="C550" s="19"/>
      <c r="D550" s="19"/>
      <c r="E550" s="23"/>
      <c r="F550" s="19"/>
      <c r="G550" s="16">
        <f>IF(A550="","",MONTH(A550))</f>
      </c>
      <c r="H550" s="22">
        <f>IF(A550="",0,IF(YEAR(A550)&lt;&gt;Properties!$C$5,0,N(E550)))</f>
      </c>
    </row>
    <row r="551" spans="1:8" x14ac:dyDescent="0.25">
      <c r="A551" s="11"/>
      <c r="B551" s="19"/>
      <c r="C551" s="19"/>
      <c r="D551" s="19"/>
      <c r="E551" s="23"/>
      <c r="F551" s="19"/>
      <c r="G551" s="16">
        <f>IF(A551="","",MONTH(A551))</f>
      </c>
      <c r="H551" s="22">
        <f>IF(A551="",0,IF(YEAR(A551)&lt;&gt;Properties!$C$5,0,N(E551)))</f>
      </c>
    </row>
    <row r="552" spans="1:8" x14ac:dyDescent="0.25">
      <c r="A552" s="11"/>
      <c r="B552" s="19"/>
      <c r="C552" s="19"/>
      <c r="D552" s="19"/>
      <c r="E552" s="23"/>
      <c r="F552" s="19"/>
      <c r="G552" s="16">
        <f>IF(A552="","",MONTH(A552))</f>
      </c>
      <c r="H552" s="22">
        <f>IF(A552="",0,IF(YEAR(A552)&lt;&gt;Properties!$C$5,0,N(E552)))</f>
      </c>
    </row>
    <row r="553" spans="1:8" x14ac:dyDescent="0.25">
      <c r="A553" s="11"/>
      <c r="B553" s="19"/>
      <c r="C553" s="19"/>
      <c r="D553" s="19"/>
      <c r="E553" s="23"/>
      <c r="F553" s="19"/>
      <c r="G553" s="16">
        <f>IF(A553="","",MONTH(A553))</f>
      </c>
      <c r="H553" s="22">
        <f>IF(A553="",0,IF(YEAR(A553)&lt;&gt;Properties!$C$5,0,N(E553)))</f>
      </c>
    </row>
    <row r="554" spans="1:8" x14ac:dyDescent="0.25">
      <c r="A554" s="11"/>
      <c r="B554" s="19"/>
      <c r="C554" s="19"/>
      <c r="D554" s="19"/>
      <c r="E554" s="23"/>
      <c r="F554" s="19"/>
      <c r="G554" s="16">
        <f>IF(A554="","",MONTH(A554))</f>
      </c>
      <c r="H554" s="22">
        <f>IF(A554="",0,IF(YEAR(A554)&lt;&gt;Properties!$C$5,0,N(E554)))</f>
      </c>
    </row>
    <row r="555" spans="1:8" x14ac:dyDescent="0.25">
      <c r="A555" s="11"/>
      <c r="B555" s="19"/>
      <c r="C555" s="19"/>
      <c r="D555" s="19"/>
      <c r="E555" s="23"/>
      <c r="F555" s="19"/>
      <c r="G555" s="16">
        <f>IF(A555="","",MONTH(A555))</f>
      </c>
      <c r="H555" s="22">
        <f>IF(A555="",0,IF(YEAR(A555)&lt;&gt;Properties!$C$5,0,N(E555)))</f>
      </c>
    </row>
    <row r="556" spans="1:8" x14ac:dyDescent="0.25">
      <c r="A556" s="11"/>
      <c r="B556" s="19"/>
      <c r="C556" s="19"/>
      <c r="D556" s="19"/>
      <c r="E556" s="23"/>
      <c r="F556" s="19"/>
      <c r="G556" s="16">
        <f>IF(A556="","",MONTH(A556))</f>
      </c>
      <c r="H556" s="22">
        <f>IF(A556="",0,IF(YEAR(A556)&lt;&gt;Properties!$C$5,0,N(E556)))</f>
      </c>
    </row>
    <row r="557" spans="1:8" x14ac:dyDescent="0.25">
      <c r="A557" s="11"/>
      <c r="B557" s="19"/>
      <c r="C557" s="19"/>
      <c r="D557" s="19"/>
      <c r="E557" s="23"/>
      <c r="F557" s="19"/>
      <c r="G557" s="16">
        <f>IF(A557="","",MONTH(A557))</f>
      </c>
      <c r="H557" s="22">
        <f>IF(A557="",0,IF(YEAR(A557)&lt;&gt;Properties!$C$5,0,N(E557)))</f>
      </c>
    </row>
    <row r="558" spans="1:8" x14ac:dyDescent="0.25">
      <c r="A558" s="11"/>
      <c r="B558" s="19"/>
      <c r="C558" s="19"/>
      <c r="D558" s="19"/>
      <c r="E558" s="23"/>
      <c r="F558" s="19"/>
      <c r="G558" s="16">
        <f>IF(A558="","",MONTH(A558))</f>
      </c>
      <c r="H558" s="22">
        <f>IF(A558="",0,IF(YEAR(A558)&lt;&gt;Properties!$C$5,0,N(E558)))</f>
      </c>
    </row>
    <row r="559" spans="1:8" x14ac:dyDescent="0.25">
      <c r="A559" s="11"/>
      <c r="B559" s="19"/>
      <c r="C559" s="19"/>
      <c r="D559" s="19"/>
      <c r="E559" s="23"/>
      <c r="F559" s="19"/>
      <c r="G559" s="16">
        <f>IF(A559="","",MONTH(A559))</f>
      </c>
      <c r="H559" s="22">
        <f>IF(A559="",0,IF(YEAR(A559)&lt;&gt;Properties!$C$5,0,N(E559)))</f>
      </c>
    </row>
    <row r="560" spans="1:8" x14ac:dyDescent="0.25">
      <c r="A560" s="11"/>
      <c r="B560" s="19"/>
      <c r="C560" s="19"/>
      <c r="D560" s="19"/>
      <c r="E560" s="23"/>
      <c r="F560" s="19"/>
      <c r="G560" s="16">
        <f>IF(A560="","",MONTH(A560))</f>
      </c>
      <c r="H560" s="22">
        <f>IF(A560="",0,IF(YEAR(A560)&lt;&gt;Properties!$C$5,0,N(E560)))</f>
      </c>
    </row>
    <row r="561" spans="1:8" x14ac:dyDescent="0.25">
      <c r="A561" s="11"/>
      <c r="B561" s="19"/>
      <c r="C561" s="19"/>
      <c r="D561" s="19"/>
      <c r="E561" s="23"/>
      <c r="F561" s="19"/>
      <c r="G561" s="16">
        <f>IF(A561="","",MONTH(A561))</f>
      </c>
      <c r="H561" s="22">
        <f>IF(A561="",0,IF(YEAR(A561)&lt;&gt;Properties!$C$5,0,N(E561)))</f>
      </c>
    </row>
    <row r="562" spans="1:8" x14ac:dyDescent="0.25">
      <c r="A562" s="11"/>
      <c r="B562" s="19"/>
      <c r="C562" s="19"/>
      <c r="D562" s="19"/>
      <c r="E562" s="23"/>
      <c r="F562" s="19"/>
      <c r="G562" s="16">
        <f>IF(A562="","",MONTH(A562))</f>
      </c>
      <c r="H562" s="22">
        <f>IF(A562="",0,IF(YEAR(A562)&lt;&gt;Properties!$C$5,0,N(E562)))</f>
      </c>
    </row>
    <row r="563" spans="1:8" x14ac:dyDescent="0.25">
      <c r="A563" s="11"/>
      <c r="B563" s="19"/>
      <c r="C563" s="19"/>
      <c r="D563" s="19"/>
      <c r="E563" s="23"/>
      <c r="F563" s="19"/>
      <c r="G563" s="16">
        <f>IF(A563="","",MONTH(A563))</f>
      </c>
      <c r="H563" s="22">
        <f>IF(A563="",0,IF(YEAR(A563)&lt;&gt;Properties!$C$5,0,N(E563)))</f>
      </c>
    </row>
    <row r="564" spans="1:8" x14ac:dyDescent="0.25">
      <c r="A564" s="11"/>
      <c r="B564" s="19"/>
      <c r="C564" s="19"/>
      <c r="D564" s="19"/>
      <c r="E564" s="23"/>
      <c r="F564" s="19"/>
      <c r="G564" s="16">
        <f>IF(A564="","",MONTH(A564))</f>
      </c>
      <c r="H564" s="22">
        <f>IF(A564="",0,IF(YEAR(A564)&lt;&gt;Properties!$C$5,0,N(E564)))</f>
      </c>
    </row>
    <row r="565" spans="1:8" x14ac:dyDescent="0.25">
      <c r="A565" s="11"/>
      <c r="B565" s="19"/>
      <c r="C565" s="19"/>
      <c r="D565" s="19"/>
      <c r="E565" s="23"/>
      <c r="F565" s="19"/>
      <c r="G565" s="16">
        <f>IF(A565="","",MONTH(A565))</f>
      </c>
      <c r="H565" s="22">
        <f>IF(A565="",0,IF(YEAR(A565)&lt;&gt;Properties!$C$5,0,N(E565)))</f>
      </c>
    </row>
    <row r="566" spans="1:8" x14ac:dyDescent="0.25">
      <c r="A566" s="11"/>
      <c r="B566" s="19"/>
      <c r="C566" s="19"/>
      <c r="D566" s="19"/>
      <c r="E566" s="23"/>
      <c r="F566" s="19"/>
      <c r="G566" s="16">
        <f>IF(A566="","",MONTH(A566))</f>
      </c>
      <c r="H566" s="22">
        <f>IF(A566="",0,IF(YEAR(A566)&lt;&gt;Properties!$C$5,0,N(E566)))</f>
      </c>
    </row>
    <row r="567" spans="1:8" x14ac:dyDescent="0.25">
      <c r="A567" s="11"/>
      <c r="B567" s="19"/>
      <c r="C567" s="19"/>
      <c r="D567" s="19"/>
      <c r="E567" s="23"/>
      <c r="F567" s="19"/>
      <c r="G567" s="16">
        <f>IF(A567="","",MONTH(A567))</f>
      </c>
      <c r="H567" s="22">
        <f>IF(A567="",0,IF(YEAR(A567)&lt;&gt;Properties!$C$5,0,N(E567)))</f>
      </c>
    </row>
    <row r="568" spans="1:8" x14ac:dyDescent="0.25">
      <c r="A568" s="11"/>
      <c r="B568" s="19"/>
      <c r="C568" s="19"/>
      <c r="D568" s="19"/>
      <c r="E568" s="23"/>
      <c r="F568" s="19"/>
      <c r="G568" s="16">
        <f>IF(A568="","",MONTH(A568))</f>
      </c>
      <c r="H568" s="22">
        <f>IF(A568="",0,IF(YEAR(A568)&lt;&gt;Properties!$C$5,0,N(E568)))</f>
      </c>
    </row>
    <row r="569" spans="1:8" x14ac:dyDescent="0.25">
      <c r="A569" s="11"/>
      <c r="B569" s="19"/>
      <c r="C569" s="19"/>
      <c r="D569" s="19"/>
      <c r="E569" s="23"/>
      <c r="F569" s="19"/>
      <c r="G569" s="16">
        <f>IF(A569="","",MONTH(A569))</f>
      </c>
      <c r="H569" s="22">
        <f>IF(A569="",0,IF(YEAR(A569)&lt;&gt;Properties!$C$5,0,N(E569)))</f>
      </c>
    </row>
    <row r="570" spans="1:8" x14ac:dyDescent="0.25">
      <c r="A570" s="11"/>
      <c r="B570" s="19"/>
      <c r="C570" s="19"/>
      <c r="D570" s="19"/>
      <c r="E570" s="23"/>
      <c r="F570" s="19"/>
      <c r="G570" s="16">
        <f>IF(A570="","",MONTH(A570))</f>
      </c>
      <c r="H570" s="22">
        <f>IF(A570="",0,IF(YEAR(A570)&lt;&gt;Properties!$C$5,0,N(E570)))</f>
      </c>
    </row>
    <row r="571" spans="1:8" x14ac:dyDescent="0.25">
      <c r="A571" s="11"/>
      <c r="B571" s="19"/>
      <c r="C571" s="19"/>
      <c r="D571" s="19"/>
      <c r="E571" s="23"/>
      <c r="F571" s="19"/>
      <c r="G571" s="16">
        <f>IF(A571="","",MONTH(A571))</f>
      </c>
      <c r="H571" s="22">
        <f>IF(A571="",0,IF(YEAR(A571)&lt;&gt;Properties!$C$5,0,N(E571)))</f>
      </c>
    </row>
    <row r="572" spans="1:8" x14ac:dyDescent="0.25">
      <c r="A572" s="11"/>
      <c r="B572" s="19"/>
      <c r="C572" s="19"/>
      <c r="D572" s="19"/>
      <c r="E572" s="23"/>
      <c r="F572" s="19"/>
      <c r="G572" s="16">
        <f>IF(A572="","",MONTH(A572))</f>
      </c>
      <c r="H572" s="22">
        <f>IF(A572="",0,IF(YEAR(A572)&lt;&gt;Properties!$C$5,0,N(E572)))</f>
      </c>
    </row>
    <row r="573" spans="1:8" x14ac:dyDescent="0.25">
      <c r="A573" s="11"/>
      <c r="B573" s="19"/>
      <c r="C573" s="19"/>
      <c r="D573" s="19"/>
      <c r="E573" s="23"/>
      <c r="F573" s="19"/>
      <c r="G573" s="16">
        <f>IF(A573="","",MONTH(A573))</f>
      </c>
      <c r="H573" s="22">
        <f>IF(A573="",0,IF(YEAR(A573)&lt;&gt;Properties!$C$5,0,N(E573)))</f>
      </c>
    </row>
    <row r="574" spans="1:8" x14ac:dyDescent="0.25">
      <c r="A574" s="11"/>
      <c r="B574" s="19"/>
      <c r="C574" s="19"/>
      <c r="D574" s="19"/>
      <c r="E574" s="23"/>
      <c r="F574" s="19"/>
      <c r="G574" s="16">
        <f>IF(A574="","",MONTH(A574))</f>
      </c>
      <c r="H574" s="22">
        <f>IF(A574="",0,IF(YEAR(A574)&lt;&gt;Properties!$C$5,0,N(E574)))</f>
      </c>
    </row>
    <row r="575" spans="1:8" x14ac:dyDescent="0.25">
      <c r="A575" s="11"/>
      <c r="B575" s="19"/>
      <c r="C575" s="19"/>
      <c r="D575" s="19"/>
      <c r="E575" s="23"/>
      <c r="F575" s="19"/>
      <c r="G575" s="16">
        <f>IF(A575="","",MONTH(A575))</f>
      </c>
      <c r="H575" s="22">
        <f>IF(A575="",0,IF(YEAR(A575)&lt;&gt;Properties!$C$5,0,N(E575)))</f>
      </c>
    </row>
    <row r="576" spans="1:8" x14ac:dyDescent="0.25">
      <c r="A576" s="11"/>
      <c r="B576" s="19"/>
      <c r="C576" s="19"/>
      <c r="D576" s="19"/>
      <c r="E576" s="23"/>
      <c r="F576" s="19"/>
      <c r="G576" s="16">
        <f>IF(A576="","",MONTH(A576))</f>
      </c>
      <c r="H576" s="22">
        <f>IF(A576="",0,IF(YEAR(A576)&lt;&gt;Properties!$C$5,0,N(E576)))</f>
      </c>
    </row>
    <row r="577" spans="1:8" x14ac:dyDescent="0.25">
      <c r="A577" s="11"/>
      <c r="B577" s="19"/>
      <c r="C577" s="19"/>
      <c r="D577" s="19"/>
      <c r="E577" s="23"/>
      <c r="F577" s="19"/>
      <c r="G577" s="16">
        <f>IF(A577="","",MONTH(A577))</f>
      </c>
      <c r="H577" s="22">
        <f>IF(A577="",0,IF(YEAR(A577)&lt;&gt;Properties!$C$5,0,N(E577)))</f>
      </c>
    </row>
    <row r="578" spans="1:8" x14ac:dyDescent="0.25">
      <c r="A578" s="11"/>
      <c r="B578" s="19"/>
      <c r="C578" s="19"/>
      <c r="D578" s="19"/>
      <c r="E578" s="23"/>
      <c r="F578" s="19"/>
      <c r="G578" s="16">
        <f>IF(A578="","",MONTH(A578))</f>
      </c>
      <c r="H578" s="22">
        <f>IF(A578="",0,IF(YEAR(A578)&lt;&gt;Properties!$C$5,0,N(E578)))</f>
      </c>
    </row>
    <row r="579" spans="1:8" x14ac:dyDescent="0.25">
      <c r="A579" s="11"/>
      <c r="B579" s="19"/>
      <c r="C579" s="19"/>
      <c r="D579" s="19"/>
      <c r="E579" s="23"/>
      <c r="F579" s="19"/>
      <c r="G579" s="16">
        <f>IF(A579="","",MONTH(A579))</f>
      </c>
      <c r="H579" s="22">
        <f>IF(A579="",0,IF(YEAR(A579)&lt;&gt;Properties!$C$5,0,N(E579)))</f>
      </c>
    </row>
    <row r="580" spans="1:8" x14ac:dyDescent="0.25">
      <c r="A580" s="11"/>
      <c r="B580" s="19"/>
      <c r="C580" s="19"/>
      <c r="D580" s="19"/>
      <c r="E580" s="23"/>
      <c r="F580" s="19"/>
      <c r="G580" s="16">
        <f>IF(A580="","",MONTH(A580))</f>
      </c>
      <c r="H580" s="22">
        <f>IF(A580="",0,IF(YEAR(A580)&lt;&gt;Properties!$C$5,0,N(E580)))</f>
      </c>
    </row>
    <row r="581" spans="1:8" x14ac:dyDescent="0.25">
      <c r="A581" s="11"/>
      <c r="B581" s="19"/>
      <c r="C581" s="19"/>
      <c r="D581" s="19"/>
      <c r="E581" s="23"/>
      <c r="F581" s="19"/>
      <c r="G581" s="16">
        <f>IF(A581="","",MONTH(A581))</f>
      </c>
      <c r="H581" s="22">
        <f>IF(A581="",0,IF(YEAR(A581)&lt;&gt;Properties!$C$5,0,N(E581)))</f>
      </c>
    </row>
    <row r="582" spans="1:8" x14ac:dyDescent="0.25">
      <c r="A582" s="11"/>
      <c r="B582" s="19"/>
      <c r="C582" s="19"/>
      <c r="D582" s="19"/>
      <c r="E582" s="23"/>
      <c r="F582" s="19"/>
      <c r="G582" s="16">
        <f>IF(A582="","",MONTH(A582))</f>
      </c>
      <c r="H582" s="22">
        <f>IF(A582="",0,IF(YEAR(A582)&lt;&gt;Properties!$C$5,0,N(E582)))</f>
      </c>
    </row>
    <row r="583" spans="1:8" x14ac:dyDescent="0.25">
      <c r="A583" s="11"/>
      <c r="B583" s="19"/>
      <c r="C583" s="19"/>
      <c r="D583" s="19"/>
      <c r="E583" s="23"/>
      <c r="F583" s="19"/>
      <c r="G583" s="16">
        <f>IF(A583="","",MONTH(A583))</f>
      </c>
      <c r="H583" s="22">
        <f>IF(A583="",0,IF(YEAR(A583)&lt;&gt;Properties!$C$5,0,N(E583)))</f>
      </c>
    </row>
    <row r="584" spans="1:8" x14ac:dyDescent="0.25">
      <c r="A584" s="11"/>
      <c r="B584" s="19"/>
      <c r="C584" s="19"/>
      <c r="D584" s="19"/>
      <c r="E584" s="23"/>
      <c r="F584" s="19"/>
      <c r="G584" s="16">
        <f>IF(A584="","",MONTH(A584))</f>
      </c>
      <c r="H584" s="22">
        <f>IF(A584="",0,IF(YEAR(A584)&lt;&gt;Properties!$C$5,0,N(E584)))</f>
      </c>
    </row>
    <row r="585" spans="1:8" x14ac:dyDescent="0.25">
      <c r="A585" s="11"/>
      <c r="B585" s="19"/>
      <c r="C585" s="19"/>
      <c r="D585" s="19"/>
      <c r="E585" s="23"/>
      <c r="F585" s="19"/>
      <c r="G585" s="16">
        <f>IF(A585="","",MONTH(A585))</f>
      </c>
      <c r="H585" s="22">
        <f>IF(A585="",0,IF(YEAR(A585)&lt;&gt;Properties!$C$5,0,N(E585)))</f>
      </c>
    </row>
    <row r="586" spans="1:8" x14ac:dyDescent="0.25">
      <c r="A586" s="11"/>
      <c r="B586" s="19"/>
      <c r="C586" s="19"/>
      <c r="D586" s="19"/>
      <c r="E586" s="23"/>
      <c r="F586" s="19"/>
      <c r="G586" s="16">
        <f>IF(A586="","",MONTH(A586))</f>
      </c>
      <c r="H586" s="22">
        <f>IF(A586="",0,IF(YEAR(A586)&lt;&gt;Properties!$C$5,0,N(E586)))</f>
      </c>
    </row>
    <row r="587" spans="1:8" x14ac:dyDescent="0.25">
      <c r="A587" s="11"/>
      <c r="B587" s="19"/>
      <c r="C587" s="19"/>
      <c r="D587" s="19"/>
      <c r="E587" s="23"/>
      <c r="F587" s="19"/>
      <c r="G587" s="16">
        <f>IF(A587="","",MONTH(A587))</f>
      </c>
      <c r="H587" s="22">
        <f>IF(A587="",0,IF(YEAR(A587)&lt;&gt;Properties!$C$5,0,N(E587)))</f>
      </c>
    </row>
    <row r="588" spans="1:8" x14ac:dyDescent="0.25">
      <c r="A588" s="11"/>
      <c r="B588" s="19"/>
      <c r="C588" s="19"/>
      <c r="D588" s="19"/>
      <c r="E588" s="23"/>
      <c r="F588" s="19"/>
      <c r="G588" s="16">
        <f>IF(A588="","",MONTH(A588))</f>
      </c>
      <c r="H588" s="22">
        <f>IF(A588="",0,IF(YEAR(A588)&lt;&gt;Properties!$C$5,0,N(E588)))</f>
      </c>
    </row>
    <row r="589" spans="1:8" x14ac:dyDescent="0.25">
      <c r="A589" s="11"/>
      <c r="B589" s="19"/>
      <c r="C589" s="19"/>
      <c r="D589" s="19"/>
      <c r="E589" s="23"/>
      <c r="F589" s="19"/>
      <c r="G589" s="16">
        <f>IF(A589="","",MONTH(A589))</f>
      </c>
      <c r="H589" s="22">
        <f>IF(A589="",0,IF(YEAR(A589)&lt;&gt;Properties!$C$5,0,N(E589)))</f>
      </c>
    </row>
    <row r="590" spans="1:8" x14ac:dyDescent="0.25">
      <c r="A590" s="11"/>
      <c r="B590" s="19"/>
      <c r="C590" s="19"/>
      <c r="D590" s="19"/>
      <c r="E590" s="23"/>
      <c r="F590" s="19"/>
      <c r="G590" s="16">
        <f>IF(A590="","",MONTH(A590))</f>
      </c>
      <c r="H590" s="22">
        <f>IF(A590="",0,IF(YEAR(A590)&lt;&gt;Properties!$C$5,0,N(E590)))</f>
      </c>
    </row>
    <row r="591" spans="1:8" x14ac:dyDescent="0.25">
      <c r="A591" s="11"/>
      <c r="B591" s="19"/>
      <c r="C591" s="19"/>
      <c r="D591" s="19"/>
      <c r="E591" s="23"/>
      <c r="F591" s="19"/>
      <c r="G591" s="16">
        <f>IF(A591="","",MONTH(A591))</f>
      </c>
      <c r="H591" s="22">
        <f>IF(A591="",0,IF(YEAR(A591)&lt;&gt;Properties!$C$5,0,N(E591)))</f>
      </c>
    </row>
    <row r="592" spans="1:8" x14ac:dyDescent="0.25">
      <c r="A592" s="11"/>
      <c r="B592" s="19"/>
      <c r="C592" s="19"/>
      <c r="D592" s="19"/>
      <c r="E592" s="23"/>
      <c r="F592" s="19"/>
      <c r="G592" s="16">
        <f>IF(A592="","",MONTH(A592))</f>
      </c>
      <c r="H592" s="22">
        <f>IF(A592="",0,IF(YEAR(A592)&lt;&gt;Properties!$C$5,0,N(E592)))</f>
      </c>
    </row>
    <row r="593" spans="1:8" x14ac:dyDescent="0.25">
      <c r="A593" s="11"/>
      <c r="B593" s="19"/>
      <c r="C593" s="19"/>
      <c r="D593" s="19"/>
      <c r="E593" s="23"/>
      <c r="F593" s="19"/>
      <c r="G593" s="16">
        <f>IF(A593="","",MONTH(A593))</f>
      </c>
      <c r="H593" s="22">
        <f>IF(A593="",0,IF(YEAR(A593)&lt;&gt;Properties!$C$5,0,N(E593)))</f>
      </c>
    </row>
    <row r="594" spans="1:8" x14ac:dyDescent="0.25">
      <c r="A594" s="11"/>
      <c r="B594" s="19"/>
      <c r="C594" s="19"/>
      <c r="D594" s="19"/>
      <c r="E594" s="23"/>
      <c r="F594" s="19"/>
      <c r="G594" s="16">
        <f>IF(A594="","",MONTH(A594))</f>
      </c>
      <c r="H594" s="22">
        <f>IF(A594="",0,IF(YEAR(A594)&lt;&gt;Properties!$C$5,0,N(E594)))</f>
      </c>
    </row>
    <row r="595" spans="1:8" x14ac:dyDescent="0.25">
      <c r="A595" s="11"/>
      <c r="B595" s="19"/>
      <c r="C595" s="19"/>
      <c r="D595" s="19"/>
      <c r="E595" s="23"/>
      <c r="F595" s="19"/>
      <c r="G595" s="16">
        <f>IF(A595="","",MONTH(A595))</f>
      </c>
      <c r="H595" s="22">
        <f>IF(A595="",0,IF(YEAR(A595)&lt;&gt;Properties!$C$5,0,N(E595)))</f>
      </c>
    </row>
    <row r="596" spans="1:8" x14ac:dyDescent="0.25">
      <c r="A596" s="11"/>
      <c r="B596" s="19"/>
      <c r="C596" s="19"/>
      <c r="D596" s="19"/>
      <c r="E596" s="23"/>
      <c r="F596" s="19"/>
      <c r="G596" s="16">
        <f>IF(A596="","",MONTH(A596))</f>
      </c>
      <c r="H596" s="22">
        <f>IF(A596="",0,IF(YEAR(A596)&lt;&gt;Properties!$C$5,0,N(E596)))</f>
      </c>
    </row>
    <row r="597" spans="1:8" x14ac:dyDescent="0.25">
      <c r="A597" s="11"/>
      <c r="B597" s="19"/>
      <c r="C597" s="19"/>
      <c r="D597" s="19"/>
      <c r="E597" s="23"/>
      <c r="F597" s="19"/>
      <c r="G597" s="16">
        <f>IF(A597="","",MONTH(A597))</f>
      </c>
      <c r="H597" s="22">
        <f>IF(A597="",0,IF(YEAR(A597)&lt;&gt;Properties!$C$5,0,N(E597)))</f>
      </c>
    </row>
    <row r="598" spans="1:8" x14ac:dyDescent="0.25">
      <c r="A598" s="11"/>
      <c r="B598" s="19"/>
      <c r="C598" s="19"/>
      <c r="D598" s="19"/>
      <c r="E598" s="23"/>
      <c r="F598" s="19"/>
      <c r="G598" s="16">
        <f>IF(A598="","",MONTH(A598))</f>
      </c>
      <c r="H598" s="22">
        <f>IF(A598="",0,IF(YEAR(A598)&lt;&gt;Properties!$C$5,0,N(E598)))</f>
      </c>
    </row>
    <row r="599" spans="1:8" x14ac:dyDescent="0.25">
      <c r="A599" s="11"/>
      <c r="B599" s="19"/>
      <c r="C599" s="19"/>
      <c r="D599" s="19"/>
      <c r="E599" s="23"/>
      <c r="F599" s="19"/>
      <c r="G599" s="16">
        <f>IF(A599="","",MONTH(A599))</f>
      </c>
      <c r="H599" s="22">
        <f>IF(A599="",0,IF(YEAR(A599)&lt;&gt;Properties!$C$5,0,N(E599)))</f>
      </c>
    </row>
    <row r="600" spans="1:8" x14ac:dyDescent="0.25">
      <c r="A600" s="11"/>
      <c r="B600" s="19"/>
      <c r="C600" s="19"/>
      <c r="D600" s="19"/>
      <c r="E600" s="23"/>
      <c r="F600" s="19"/>
      <c r="G600" s="16">
        <f>IF(A600="","",MONTH(A600))</f>
      </c>
      <c r="H600" s="22">
        <f>IF(A600="",0,IF(YEAR(A600)&lt;&gt;Properties!$C$5,0,N(E600)))</f>
      </c>
    </row>
    <row r="601" spans="1:8" x14ac:dyDescent="0.25">
      <c r="A601" s="11"/>
      <c r="B601" s="19"/>
      <c r="C601" s="19"/>
      <c r="D601" s="19"/>
      <c r="E601" s="23"/>
      <c r="F601" s="19"/>
      <c r="G601" s="16">
        <f>IF(A601="","",MONTH(A601))</f>
      </c>
      <c r="H601" s="22">
        <f>IF(A601="",0,IF(YEAR(A601)&lt;&gt;Properties!$C$5,0,N(E601)))</f>
      </c>
    </row>
    <row r="602" spans="1:8" x14ac:dyDescent="0.25">
      <c r="A602" s="11"/>
      <c r="B602" s="19"/>
      <c r="C602" s="19"/>
      <c r="D602" s="19"/>
      <c r="E602" s="23"/>
      <c r="F602" s="19"/>
      <c r="G602" s="16">
        <f>IF(A602="","",MONTH(A602))</f>
      </c>
      <c r="H602" s="22">
        <f>IF(A602="",0,IF(YEAR(A602)&lt;&gt;Properties!$C$5,0,N(E602)))</f>
      </c>
    </row>
    <row r="603" spans="1:8" x14ac:dyDescent="0.25">
      <c r="A603" s="11"/>
      <c r="B603" s="19"/>
      <c r="C603" s="19"/>
      <c r="D603" s="19"/>
      <c r="E603" s="23"/>
      <c r="F603" s="19"/>
      <c r="G603" s="16">
        <f>IF(A603="","",MONTH(A603))</f>
      </c>
      <c r="H603" s="22">
        <f>IF(A603="",0,IF(YEAR(A603)&lt;&gt;Properties!$C$5,0,N(E603)))</f>
      </c>
    </row>
    <row r="604" spans="1:8" x14ac:dyDescent="0.25">
      <c r="A604" s="11"/>
      <c r="B604" s="19"/>
      <c r="C604" s="19"/>
      <c r="D604" s="19"/>
      <c r="E604" s="23"/>
      <c r="F604" s="19"/>
      <c r="G604" s="16">
        <f>IF(A604="","",MONTH(A604))</f>
      </c>
      <c r="H604" s="22">
        <f>IF(A604="",0,IF(YEAR(A604)&lt;&gt;Properties!$C$5,0,N(E604)))</f>
      </c>
    </row>
    <row r="605" spans="1:8" x14ac:dyDescent="0.25">
      <c r="A605" s="11"/>
      <c r="B605" s="19"/>
      <c r="C605" s="19"/>
      <c r="D605" s="19"/>
      <c r="E605" s="23"/>
      <c r="F605" s="19"/>
      <c r="G605" s="16">
        <f>IF(A605="","",MONTH(A605))</f>
      </c>
      <c r="H605" s="22">
        <f>IF(A605="",0,IF(YEAR(A605)&lt;&gt;Properties!$C$5,0,N(E605)))</f>
      </c>
    </row>
    <row r="606" spans="1:8" x14ac:dyDescent="0.25">
      <c r="A606" s="11"/>
      <c r="B606" s="19"/>
      <c r="C606" s="19"/>
      <c r="D606" s="19"/>
      <c r="E606" s="23"/>
      <c r="F606" s="19"/>
      <c r="G606" s="16">
        <f>IF(A606="","",MONTH(A606))</f>
      </c>
      <c r="H606" s="22">
        <f>IF(A606="",0,IF(YEAR(A606)&lt;&gt;Properties!$C$5,0,N(E606)))</f>
      </c>
    </row>
    <row r="607" spans="1:8" x14ac:dyDescent="0.25">
      <c r="A607" s="11"/>
      <c r="B607" s="19"/>
      <c r="C607" s="19"/>
      <c r="D607" s="19"/>
      <c r="E607" s="23"/>
      <c r="F607" s="19"/>
      <c r="G607" s="16">
        <f>IF(A607="","",MONTH(A607))</f>
      </c>
      <c r="H607" s="22">
        <f>IF(A607="",0,IF(YEAR(A607)&lt;&gt;Properties!$C$5,0,N(E607)))</f>
      </c>
    </row>
    <row r="608" spans="1:8" x14ac:dyDescent="0.25">
      <c r="A608" s="11"/>
      <c r="B608" s="19"/>
      <c r="C608" s="19"/>
      <c r="D608" s="19"/>
      <c r="E608" s="23"/>
      <c r="F608" s="19"/>
      <c r="G608" s="16">
        <f>IF(A608="","",MONTH(A608))</f>
      </c>
      <c r="H608" s="22">
        <f>IF(A608="",0,IF(YEAR(A608)&lt;&gt;Properties!$C$5,0,N(E608)))</f>
      </c>
    </row>
    <row r="609" spans="1:8" x14ac:dyDescent="0.25">
      <c r="A609" s="11"/>
      <c r="B609" s="19"/>
      <c r="C609" s="19"/>
      <c r="D609" s="19"/>
      <c r="E609" s="23"/>
      <c r="F609" s="19"/>
      <c r="G609" s="16">
        <f>IF(A609="","",MONTH(A609))</f>
      </c>
      <c r="H609" s="22">
        <f>IF(A609="",0,IF(YEAR(A609)&lt;&gt;Properties!$C$5,0,N(E609)))</f>
      </c>
    </row>
    <row r="610" spans="1:8" x14ac:dyDescent="0.25">
      <c r="A610" s="11"/>
      <c r="B610" s="19"/>
      <c r="C610" s="19"/>
      <c r="D610" s="19"/>
      <c r="E610" s="23"/>
      <c r="F610" s="19"/>
      <c r="G610" s="16">
        <f>IF(A610="","",MONTH(A610))</f>
      </c>
      <c r="H610" s="22">
        <f>IF(A610="",0,IF(YEAR(A610)&lt;&gt;Properties!$C$5,0,N(E610)))</f>
      </c>
    </row>
    <row r="611" spans="1:8" x14ac:dyDescent="0.25">
      <c r="A611" s="11"/>
      <c r="B611" s="19"/>
      <c r="C611" s="19"/>
      <c r="D611" s="19"/>
      <c r="E611" s="23"/>
      <c r="F611" s="19"/>
      <c r="G611" s="16">
        <f>IF(A611="","",MONTH(A611))</f>
      </c>
      <c r="H611" s="22">
        <f>IF(A611="",0,IF(YEAR(A611)&lt;&gt;Properties!$C$5,0,N(E611)))</f>
      </c>
    </row>
    <row r="612" spans="1:8" x14ac:dyDescent="0.25">
      <c r="A612" s="11"/>
      <c r="B612" s="19"/>
      <c r="C612" s="19"/>
      <c r="D612" s="19"/>
      <c r="E612" s="23"/>
      <c r="F612" s="19"/>
      <c r="G612" s="16">
        <f>IF(A612="","",MONTH(A612))</f>
      </c>
      <c r="H612" s="22">
        <f>IF(A612="",0,IF(YEAR(A612)&lt;&gt;Properties!$C$5,0,N(E612)))</f>
      </c>
    </row>
    <row r="613" spans="1:8" x14ac:dyDescent="0.25">
      <c r="A613" s="11"/>
      <c r="B613" s="19"/>
      <c r="C613" s="19"/>
      <c r="D613" s="19"/>
      <c r="E613" s="23"/>
      <c r="F613" s="19"/>
      <c r="G613" s="16">
        <f>IF(A613="","",MONTH(A613))</f>
      </c>
      <c r="H613" s="22">
        <f>IF(A613="",0,IF(YEAR(A613)&lt;&gt;Properties!$C$5,0,N(E613)))</f>
      </c>
    </row>
    <row r="614" spans="1:8" x14ac:dyDescent="0.25">
      <c r="A614" s="11"/>
      <c r="B614" s="19"/>
      <c r="C614" s="19"/>
      <c r="D614" s="19"/>
      <c r="E614" s="23"/>
      <c r="F614" s="19"/>
      <c r="G614" s="16">
        <f>IF(A614="","",MONTH(A614))</f>
      </c>
      <c r="H614" s="22">
        <f>IF(A614="",0,IF(YEAR(A614)&lt;&gt;Properties!$C$5,0,N(E614)))</f>
      </c>
    </row>
    <row r="615" spans="1:8" x14ac:dyDescent="0.25">
      <c r="A615" s="11"/>
      <c r="B615" s="19"/>
      <c r="C615" s="19"/>
      <c r="D615" s="19"/>
      <c r="E615" s="23"/>
      <c r="F615" s="19"/>
      <c r="G615" s="16">
        <f>IF(A615="","",MONTH(A615))</f>
      </c>
      <c r="H615" s="22">
        <f>IF(A615="",0,IF(YEAR(A615)&lt;&gt;Properties!$C$5,0,N(E615)))</f>
      </c>
    </row>
    <row r="616" spans="1:8" x14ac:dyDescent="0.25">
      <c r="A616" s="11"/>
      <c r="B616" s="19"/>
      <c r="C616" s="19"/>
      <c r="D616" s="19"/>
      <c r="E616" s="23"/>
      <c r="F616" s="19"/>
      <c r="G616" s="16">
        <f>IF(A616="","",MONTH(A616))</f>
      </c>
      <c r="H616" s="22">
        <f>IF(A616="",0,IF(YEAR(A616)&lt;&gt;Properties!$C$5,0,N(E616)))</f>
      </c>
    </row>
    <row r="617" spans="1:8" x14ac:dyDescent="0.25">
      <c r="A617" s="11"/>
      <c r="B617" s="19"/>
      <c r="C617" s="19"/>
      <c r="D617" s="19"/>
      <c r="E617" s="23"/>
      <c r="F617" s="19"/>
      <c r="G617" s="16">
        <f>IF(A617="","",MONTH(A617))</f>
      </c>
      <c r="H617" s="22">
        <f>IF(A617="",0,IF(YEAR(A617)&lt;&gt;Properties!$C$5,0,N(E617)))</f>
      </c>
    </row>
    <row r="618" spans="1:8" x14ac:dyDescent="0.25">
      <c r="A618" s="11"/>
      <c r="B618" s="19"/>
      <c r="C618" s="19"/>
      <c r="D618" s="19"/>
      <c r="E618" s="23"/>
      <c r="F618" s="19"/>
      <c r="G618" s="16">
        <f>IF(A618="","",MONTH(A618))</f>
      </c>
      <c r="H618" s="22">
        <f>IF(A618="",0,IF(YEAR(A618)&lt;&gt;Properties!$C$5,0,N(E618)))</f>
      </c>
    </row>
    <row r="619" spans="1:8" x14ac:dyDescent="0.25">
      <c r="A619" s="11"/>
      <c r="B619" s="19"/>
      <c r="C619" s="19"/>
      <c r="D619" s="19"/>
      <c r="E619" s="23"/>
      <c r="F619" s="19"/>
      <c r="G619" s="16">
        <f>IF(A619="","",MONTH(A619))</f>
      </c>
      <c r="H619" s="22">
        <f>IF(A619="",0,IF(YEAR(A619)&lt;&gt;Properties!$C$5,0,N(E619)))</f>
      </c>
    </row>
    <row r="620" spans="1:8" x14ac:dyDescent="0.25">
      <c r="A620" s="11"/>
      <c r="B620" s="19"/>
      <c r="C620" s="19"/>
      <c r="D620" s="19"/>
      <c r="E620" s="23"/>
      <c r="F620" s="19"/>
      <c r="G620" s="16">
        <f>IF(A620="","",MONTH(A620))</f>
      </c>
      <c r="H620" s="22">
        <f>IF(A620="",0,IF(YEAR(A620)&lt;&gt;Properties!$C$5,0,N(E620)))</f>
      </c>
    </row>
    <row r="621" spans="1:8" x14ac:dyDescent="0.25">
      <c r="A621" s="11"/>
      <c r="B621" s="19"/>
      <c r="C621" s="19"/>
      <c r="D621" s="19"/>
      <c r="E621" s="23"/>
      <c r="F621" s="19"/>
      <c r="G621" s="16">
        <f>IF(A621="","",MONTH(A621))</f>
      </c>
      <c r="H621" s="22">
        <f>IF(A621="",0,IF(YEAR(A621)&lt;&gt;Properties!$C$5,0,N(E621)))</f>
      </c>
    </row>
    <row r="622" spans="1:8" x14ac:dyDescent="0.25">
      <c r="A622" s="11"/>
      <c r="B622" s="19"/>
      <c r="C622" s="19"/>
      <c r="D622" s="19"/>
      <c r="E622" s="23"/>
      <c r="F622" s="19"/>
      <c r="G622" s="16">
        <f>IF(A622="","",MONTH(A622))</f>
      </c>
      <c r="H622" s="22">
        <f>IF(A622="",0,IF(YEAR(A622)&lt;&gt;Properties!$C$5,0,N(E622)))</f>
      </c>
    </row>
    <row r="623" spans="1:8" x14ac:dyDescent="0.25">
      <c r="A623" s="11"/>
      <c r="B623" s="19"/>
      <c r="C623" s="19"/>
      <c r="D623" s="19"/>
      <c r="E623" s="23"/>
      <c r="F623" s="19"/>
      <c r="G623" s="16">
        <f>IF(A623="","",MONTH(A623))</f>
      </c>
      <c r="H623" s="22">
        <f>IF(A623="",0,IF(YEAR(A623)&lt;&gt;Properties!$C$5,0,N(E623)))</f>
      </c>
    </row>
    <row r="624" spans="1:8" x14ac:dyDescent="0.25">
      <c r="A624" s="11"/>
      <c r="B624" s="19"/>
      <c r="C624" s="19"/>
      <c r="D624" s="19"/>
      <c r="E624" s="23"/>
      <c r="F624" s="19"/>
      <c r="G624" s="16">
        <f>IF(A624="","",MONTH(A624))</f>
      </c>
      <c r="H624" s="22">
        <f>IF(A624="",0,IF(YEAR(A624)&lt;&gt;Properties!$C$5,0,N(E624)))</f>
      </c>
    </row>
    <row r="625" spans="1:8" x14ac:dyDescent="0.25">
      <c r="A625" s="11"/>
      <c r="B625" s="19"/>
      <c r="C625" s="19"/>
      <c r="D625" s="19"/>
      <c r="E625" s="23"/>
      <c r="F625" s="19"/>
      <c r="G625" s="16">
        <f>IF(A625="","",MONTH(A625))</f>
      </c>
      <c r="H625" s="22">
        <f>IF(A625="",0,IF(YEAR(A625)&lt;&gt;Properties!$C$5,0,N(E625)))</f>
      </c>
    </row>
    <row r="626" spans="1:8" x14ac:dyDescent="0.25">
      <c r="A626" s="11"/>
      <c r="B626" s="19"/>
      <c r="C626" s="19"/>
      <c r="D626" s="19"/>
      <c r="E626" s="23"/>
      <c r="F626" s="19"/>
      <c r="G626" s="16">
        <f>IF(A626="","",MONTH(A626))</f>
      </c>
      <c r="H626" s="22">
        <f>IF(A626="",0,IF(YEAR(A626)&lt;&gt;Properties!$C$5,0,N(E626)))</f>
      </c>
    </row>
    <row r="627" spans="1:8" x14ac:dyDescent="0.25">
      <c r="A627" s="11"/>
      <c r="B627" s="19"/>
      <c r="C627" s="19"/>
      <c r="D627" s="19"/>
      <c r="E627" s="23"/>
      <c r="F627" s="19"/>
      <c r="G627" s="16">
        <f>IF(A627="","",MONTH(A627))</f>
      </c>
      <c r="H627" s="22">
        <f>IF(A627="",0,IF(YEAR(A627)&lt;&gt;Properties!$C$5,0,N(E627)))</f>
      </c>
    </row>
    <row r="628" spans="1:8" x14ac:dyDescent="0.25">
      <c r="A628" s="11"/>
      <c r="B628" s="19"/>
      <c r="C628" s="19"/>
      <c r="D628" s="19"/>
      <c r="E628" s="23"/>
      <c r="F628" s="19"/>
      <c r="G628" s="16">
        <f>IF(A628="","",MONTH(A628))</f>
      </c>
      <c r="H628" s="22">
        <f>IF(A628="",0,IF(YEAR(A628)&lt;&gt;Properties!$C$5,0,N(E628)))</f>
      </c>
    </row>
    <row r="629" spans="1:8" x14ac:dyDescent="0.25">
      <c r="A629" s="11"/>
      <c r="B629" s="19"/>
      <c r="C629" s="19"/>
      <c r="D629" s="19"/>
      <c r="E629" s="23"/>
      <c r="F629" s="19"/>
      <c r="G629" s="16">
        <f>IF(A629="","",MONTH(A629))</f>
      </c>
      <c r="H629" s="22">
        <f>IF(A629="",0,IF(YEAR(A629)&lt;&gt;Properties!$C$5,0,N(E629)))</f>
      </c>
    </row>
    <row r="630" spans="1:8" x14ac:dyDescent="0.25">
      <c r="A630" s="11"/>
      <c r="B630" s="19"/>
      <c r="C630" s="19"/>
      <c r="D630" s="19"/>
      <c r="E630" s="23"/>
      <c r="F630" s="19"/>
      <c r="G630" s="16">
        <f>IF(A630="","",MONTH(A630))</f>
      </c>
      <c r="H630" s="22">
        <f>IF(A630="",0,IF(YEAR(A630)&lt;&gt;Properties!$C$5,0,N(E630)))</f>
      </c>
    </row>
    <row r="631" spans="1:8" x14ac:dyDescent="0.25">
      <c r="A631" s="11"/>
      <c r="B631" s="19"/>
      <c r="C631" s="19"/>
      <c r="D631" s="19"/>
      <c r="E631" s="23"/>
      <c r="F631" s="19"/>
      <c r="G631" s="16">
        <f>IF(A631="","",MONTH(A631))</f>
      </c>
      <c r="H631" s="22">
        <f>IF(A631="",0,IF(YEAR(A631)&lt;&gt;Properties!$C$5,0,N(E631)))</f>
      </c>
    </row>
    <row r="632" spans="1:8" x14ac:dyDescent="0.25">
      <c r="A632" s="11"/>
      <c r="B632" s="19"/>
      <c r="C632" s="19"/>
      <c r="D632" s="19"/>
      <c r="E632" s="23"/>
      <c r="F632" s="19"/>
      <c r="G632" s="16">
        <f>IF(A632="","",MONTH(A632))</f>
      </c>
      <c r="H632" s="22">
        <f>IF(A632="",0,IF(YEAR(A632)&lt;&gt;Properties!$C$5,0,N(E632)))</f>
      </c>
    </row>
    <row r="633" spans="1:8" x14ac:dyDescent="0.25">
      <c r="A633" s="11"/>
      <c r="B633" s="19"/>
      <c r="C633" s="19"/>
      <c r="D633" s="19"/>
      <c r="E633" s="23"/>
      <c r="F633" s="19"/>
      <c r="G633" s="16">
        <f>IF(A633="","",MONTH(A633))</f>
      </c>
      <c r="H633" s="22">
        <f>IF(A633="",0,IF(YEAR(A633)&lt;&gt;Properties!$C$5,0,N(E633)))</f>
      </c>
    </row>
    <row r="634" spans="1:8" x14ac:dyDescent="0.25">
      <c r="A634" s="11"/>
      <c r="B634" s="19"/>
      <c r="C634" s="19"/>
      <c r="D634" s="19"/>
      <c r="E634" s="23"/>
      <c r="F634" s="19"/>
      <c r="G634" s="16">
        <f>IF(A634="","",MONTH(A634))</f>
      </c>
      <c r="H634" s="22">
        <f>IF(A634="",0,IF(YEAR(A634)&lt;&gt;Properties!$C$5,0,N(E634)))</f>
      </c>
    </row>
    <row r="635" spans="1:8" x14ac:dyDescent="0.25">
      <c r="A635" s="11"/>
      <c r="B635" s="19"/>
      <c r="C635" s="19"/>
      <c r="D635" s="19"/>
      <c r="E635" s="23"/>
      <c r="F635" s="19"/>
      <c r="G635" s="16">
        <f>IF(A635="","",MONTH(A635))</f>
      </c>
      <c r="H635" s="22">
        <f>IF(A635="",0,IF(YEAR(A635)&lt;&gt;Properties!$C$5,0,N(E635)))</f>
      </c>
    </row>
    <row r="636" spans="1:8" x14ac:dyDescent="0.25">
      <c r="A636" s="11"/>
      <c r="B636" s="19"/>
      <c r="C636" s="19"/>
      <c r="D636" s="19"/>
      <c r="E636" s="23"/>
      <c r="F636" s="19"/>
      <c r="G636" s="16">
        <f>IF(A636="","",MONTH(A636))</f>
      </c>
      <c r="H636" s="22">
        <f>IF(A636="",0,IF(YEAR(A636)&lt;&gt;Properties!$C$5,0,N(E636)))</f>
      </c>
    </row>
    <row r="637" spans="1:8" x14ac:dyDescent="0.25">
      <c r="A637" s="11"/>
      <c r="B637" s="19"/>
      <c r="C637" s="19"/>
      <c r="D637" s="19"/>
      <c r="E637" s="23"/>
      <c r="F637" s="19"/>
      <c r="G637" s="16">
        <f>IF(A637="","",MONTH(A637))</f>
      </c>
      <c r="H637" s="22">
        <f>IF(A637="",0,IF(YEAR(A637)&lt;&gt;Properties!$C$5,0,N(E637)))</f>
      </c>
    </row>
    <row r="638" spans="1:8" x14ac:dyDescent="0.25">
      <c r="A638" s="11"/>
      <c r="B638" s="19"/>
      <c r="C638" s="19"/>
      <c r="D638" s="19"/>
      <c r="E638" s="23"/>
      <c r="F638" s="19"/>
      <c r="G638" s="16">
        <f>IF(A638="","",MONTH(A638))</f>
      </c>
      <c r="H638" s="22">
        <f>IF(A638="",0,IF(YEAR(A638)&lt;&gt;Properties!$C$5,0,N(E638)))</f>
      </c>
    </row>
    <row r="639" spans="1:8" x14ac:dyDescent="0.25">
      <c r="A639" s="11"/>
      <c r="B639" s="19"/>
      <c r="C639" s="19"/>
      <c r="D639" s="19"/>
      <c r="E639" s="23"/>
      <c r="F639" s="19"/>
      <c r="G639" s="16">
        <f>IF(A639="","",MONTH(A639))</f>
      </c>
      <c r="H639" s="22">
        <f>IF(A639="",0,IF(YEAR(A639)&lt;&gt;Properties!$C$5,0,N(E639)))</f>
      </c>
    </row>
    <row r="640" spans="1:8" x14ac:dyDescent="0.25">
      <c r="A640" s="11"/>
      <c r="B640" s="19"/>
      <c r="C640" s="19"/>
      <c r="D640" s="19"/>
      <c r="E640" s="23"/>
      <c r="F640" s="19"/>
      <c r="G640" s="16">
        <f>IF(A640="","",MONTH(A640))</f>
      </c>
      <c r="H640" s="22">
        <f>IF(A640="",0,IF(YEAR(A640)&lt;&gt;Properties!$C$5,0,N(E640)))</f>
      </c>
    </row>
    <row r="641" spans="1:8" x14ac:dyDescent="0.25">
      <c r="A641" s="11"/>
      <c r="B641" s="19"/>
      <c r="C641" s="19"/>
      <c r="D641" s="19"/>
      <c r="E641" s="23"/>
      <c r="F641" s="19"/>
      <c r="G641" s="16">
        <f>IF(A641="","",MONTH(A641))</f>
      </c>
      <c r="H641" s="22">
        <f>IF(A641="",0,IF(YEAR(A641)&lt;&gt;Properties!$C$5,0,N(E641)))</f>
      </c>
    </row>
    <row r="642" spans="1:8" x14ac:dyDescent="0.25">
      <c r="A642" s="11"/>
      <c r="B642" s="19"/>
      <c r="C642" s="19"/>
      <c r="D642" s="19"/>
      <c r="E642" s="23"/>
      <c r="F642" s="19"/>
      <c r="G642" s="16">
        <f>IF(A642="","",MONTH(A642))</f>
      </c>
      <c r="H642" s="22">
        <f>IF(A642="",0,IF(YEAR(A642)&lt;&gt;Properties!$C$5,0,N(E642)))</f>
      </c>
    </row>
    <row r="643" spans="1:8" x14ac:dyDescent="0.25">
      <c r="A643" s="11"/>
      <c r="B643" s="19"/>
      <c r="C643" s="19"/>
      <c r="D643" s="19"/>
      <c r="E643" s="23"/>
      <c r="F643" s="19"/>
      <c r="G643" s="16">
        <f>IF(A643="","",MONTH(A643))</f>
      </c>
      <c r="H643" s="22">
        <f>IF(A643="",0,IF(YEAR(A643)&lt;&gt;Properties!$C$5,0,N(E643)))</f>
      </c>
    </row>
    <row r="644" spans="1:8" x14ac:dyDescent="0.25">
      <c r="A644" s="11"/>
      <c r="B644" s="19"/>
      <c r="C644" s="19"/>
      <c r="D644" s="19"/>
      <c r="E644" s="23"/>
      <c r="F644" s="19"/>
      <c r="G644" s="16">
        <f>IF(A644="","",MONTH(A644))</f>
      </c>
      <c r="H644" s="22">
        <f>IF(A644="",0,IF(YEAR(A644)&lt;&gt;Properties!$C$5,0,N(E644)))</f>
      </c>
    </row>
    <row r="645" spans="1:8" x14ac:dyDescent="0.25">
      <c r="A645" s="11"/>
      <c r="B645" s="19"/>
      <c r="C645" s="19"/>
      <c r="D645" s="19"/>
      <c r="E645" s="23"/>
      <c r="F645" s="19"/>
      <c r="G645" s="16">
        <f>IF(A645="","",MONTH(A645))</f>
      </c>
      <c r="H645" s="22">
        <f>IF(A645="",0,IF(YEAR(A645)&lt;&gt;Properties!$C$5,0,N(E645)))</f>
      </c>
    </row>
    <row r="646" spans="1:8" x14ac:dyDescent="0.25">
      <c r="A646" s="11"/>
      <c r="B646" s="19"/>
      <c r="C646" s="19"/>
      <c r="D646" s="19"/>
      <c r="E646" s="23"/>
      <c r="F646" s="19"/>
      <c r="G646" s="16">
        <f>IF(A646="","",MONTH(A646))</f>
      </c>
      <c r="H646" s="22">
        <f>IF(A646="",0,IF(YEAR(A646)&lt;&gt;Properties!$C$5,0,N(E646)))</f>
      </c>
    </row>
    <row r="647" spans="1:8" x14ac:dyDescent="0.25">
      <c r="A647" s="11"/>
      <c r="B647" s="19"/>
      <c r="C647" s="19"/>
      <c r="D647" s="19"/>
      <c r="E647" s="23"/>
      <c r="F647" s="19"/>
      <c r="G647" s="16">
        <f>IF(A647="","",MONTH(A647))</f>
      </c>
      <c r="H647" s="22">
        <f>IF(A647="",0,IF(YEAR(A647)&lt;&gt;Properties!$C$5,0,N(E647)))</f>
      </c>
    </row>
    <row r="648" spans="1:8" x14ac:dyDescent="0.25">
      <c r="A648" s="11"/>
      <c r="B648" s="19"/>
      <c r="C648" s="19"/>
      <c r="D648" s="19"/>
      <c r="E648" s="23"/>
      <c r="F648" s="19"/>
      <c r="G648" s="16">
        <f>IF(A648="","",MONTH(A648))</f>
      </c>
      <c r="H648" s="22">
        <f>IF(A648="",0,IF(YEAR(A648)&lt;&gt;Properties!$C$5,0,N(E648)))</f>
      </c>
    </row>
    <row r="649" spans="1:8" x14ac:dyDescent="0.25">
      <c r="A649" s="11"/>
      <c r="B649" s="19"/>
      <c r="C649" s="19"/>
      <c r="D649" s="19"/>
      <c r="E649" s="23"/>
      <c r="F649" s="19"/>
      <c r="G649" s="16">
        <f>IF(A649="","",MONTH(A649))</f>
      </c>
      <c r="H649" s="22">
        <f>IF(A649="",0,IF(YEAR(A649)&lt;&gt;Properties!$C$5,0,N(E649)))</f>
      </c>
    </row>
    <row r="650" spans="1:8" x14ac:dyDescent="0.25">
      <c r="A650" s="11"/>
      <c r="B650" s="19"/>
      <c r="C650" s="19"/>
      <c r="D650" s="19"/>
      <c r="E650" s="23"/>
      <c r="F650" s="19"/>
      <c r="G650" s="16">
        <f>IF(A650="","",MONTH(A650))</f>
      </c>
      <c r="H650" s="22">
        <f>IF(A650="",0,IF(YEAR(A650)&lt;&gt;Properties!$C$5,0,N(E650)))</f>
      </c>
    </row>
    <row r="651" spans="1:8" x14ac:dyDescent="0.25">
      <c r="A651" s="11"/>
      <c r="B651" s="19"/>
      <c r="C651" s="19"/>
      <c r="D651" s="19"/>
      <c r="E651" s="23"/>
      <c r="F651" s="19"/>
      <c r="G651" s="16">
        <f>IF(A651="","",MONTH(A651))</f>
      </c>
      <c r="H651" s="22">
        <f>IF(A651="",0,IF(YEAR(A651)&lt;&gt;Properties!$C$5,0,N(E651)))</f>
      </c>
    </row>
    <row r="652" spans="1:8" x14ac:dyDescent="0.25">
      <c r="A652" s="11"/>
      <c r="B652" s="19"/>
      <c r="C652" s="19"/>
      <c r="D652" s="19"/>
      <c r="E652" s="23"/>
      <c r="F652" s="19"/>
      <c r="G652" s="16">
        <f>IF(A652="","",MONTH(A652))</f>
      </c>
      <c r="H652" s="22">
        <f>IF(A652="",0,IF(YEAR(A652)&lt;&gt;Properties!$C$5,0,N(E652)))</f>
      </c>
    </row>
    <row r="653" spans="1:8" x14ac:dyDescent="0.25">
      <c r="A653" s="11"/>
      <c r="B653" s="19"/>
      <c r="C653" s="19"/>
      <c r="D653" s="19"/>
      <c r="E653" s="23"/>
      <c r="F653" s="19"/>
      <c r="G653" s="16">
        <f>IF(A653="","",MONTH(A653))</f>
      </c>
      <c r="H653" s="22">
        <f>IF(A653="",0,IF(YEAR(A653)&lt;&gt;Properties!$C$5,0,N(E653)))</f>
      </c>
    </row>
    <row r="654" spans="1:8" x14ac:dyDescent="0.25">
      <c r="A654" s="11"/>
      <c r="B654" s="19"/>
      <c r="C654" s="19"/>
      <c r="D654" s="19"/>
      <c r="E654" s="23"/>
      <c r="F654" s="19"/>
      <c r="G654" s="16">
        <f>IF(A654="","",MONTH(A654))</f>
      </c>
      <c r="H654" s="22">
        <f>IF(A654="",0,IF(YEAR(A654)&lt;&gt;Properties!$C$5,0,N(E654)))</f>
      </c>
    </row>
    <row r="655" spans="1:8" x14ac:dyDescent="0.25">
      <c r="A655" s="11"/>
      <c r="B655" s="19"/>
      <c r="C655" s="19"/>
      <c r="D655" s="19"/>
      <c r="E655" s="23"/>
      <c r="F655" s="19"/>
      <c r="G655" s="16">
        <f>IF(A655="","",MONTH(A655))</f>
      </c>
      <c r="H655" s="22">
        <f>IF(A655="",0,IF(YEAR(A655)&lt;&gt;Properties!$C$5,0,N(E655)))</f>
      </c>
    </row>
    <row r="656" spans="1:8" x14ac:dyDescent="0.25">
      <c r="A656" s="11"/>
      <c r="B656" s="19"/>
      <c r="C656" s="19"/>
      <c r="D656" s="19"/>
      <c r="E656" s="23"/>
      <c r="F656" s="19"/>
      <c r="G656" s="16">
        <f>IF(A656="","",MONTH(A656))</f>
      </c>
      <c r="H656" s="22">
        <f>IF(A656="",0,IF(YEAR(A656)&lt;&gt;Properties!$C$5,0,N(E656)))</f>
      </c>
    </row>
    <row r="657" spans="1:8" x14ac:dyDescent="0.25">
      <c r="A657" s="11"/>
      <c r="B657" s="19"/>
      <c r="C657" s="19"/>
      <c r="D657" s="19"/>
      <c r="E657" s="23"/>
      <c r="F657" s="19"/>
      <c r="G657" s="16">
        <f>IF(A657="","",MONTH(A657))</f>
      </c>
      <c r="H657" s="22">
        <f>IF(A657="",0,IF(YEAR(A657)&lt;&gt;Properties!$C$5,0,N(E657)))</f>
      </c>
    </row>
    <row r="658" spans="1:8" x14ac:dyDescent="0.25">
      <c r="A658" s="11"/>
      <c r="B658" s="19"/>
      <c r="C658" s="19"/>
      <c r="D658" s="19"/>
      <c r="E658" s="23"/>
      <c r="F658" s="19"/>
      <c r="G658" s="16">
        <f>IF(A658="","",MONTH(A658))</f>
      </c>
      <c r="H658" s="22">
        <f>IF(A658="",0,IF(YEAR(A658)&lt;&gt;Properties!$C$5,0,N(E658)))</f>
      </c>
    </row>
    <row r="659" spans="1:8" x14ac:dyDescent="0.25">
      <c r="A659" s="11"/>
      <c r="B659" s="19"/>
      <c r="C659" s="19"/>
      <c r="D659" s="19"/>
      <c r="E659" s="23"/>
      <c r="F659" s="19"/>
      <c r="G659" s="16">
        <f>IF(A659="","",MONTH(A659))</f>
      </c>
      <c r="H659" s="22">
        <f>IF(A659="",0,IF(YEAR(A659)&lt;&gt;Properties!$C$5,0,N(E659)))</f>
      </c>
    </row>
    <row r="660" spans="1:8" x14ac:dyDescent="0.25">
      <c r="A660" s="11"/>
      <c r="B660" s="19"/>
      <c r="C660" s="19"/>
      <c r="D660" s="19"/>
      <c r="E660" s="23"/>
      <c r="F660" s="19"/>
      <c r="G660" s="16">
        <f>IF(A660="","",MONTH(A660))</f>
      </c>
      <c r="H660" s="22">
        <f>IF(A660="",0,IF(YEAR(A660)&lt;&gt;Properties!$C$5,0,N(E660)))</f>
      </c>
    </row>
    <row r="661" spans="1:8" x14ac:dyDescent="0.25">
      <c r="A661" s="11"/>
      <c r="B661" s="19"/>
      <c r="C661" s="19"/>
      <c r="D661" s="19"/>
      <c r="E661" s="23"/>
      <c r="F661" s="19"/>
      <c r="G661" s="16">
        <f>IF(A661="","",MONTH(A661))</f>
      </c>
      <c r="H661" s="22">
        <f>IF(A661="",0,IF(YEAR(A661)&lt;&gt;Properties!$C$5,0,N(E661)))</f>
      </c>
    </row>
    <row r="662" spans="1:8" x14ac:dyDescent="0.25">
      <c r="A662" s="11"/>
      <c r="B662" s="19"/>
      <c r="C662" s="19"/>
      <c r="D662" s="19"/>
      <c r="E662" s="23"/>
      <c r="F662" s="19"/>
      <c r="G662" s="16">
        <f>IF(A662="","",MONTH(A662))</f>
      </c>
      <c r="H662" s="22">
        <f>IF(A662="",0,IF(YEAR(A662)&lt;&gt;Properties!$C$5,0,N(E662)))</f>
      </c>
    </row>
    <row r="663" spans="1:8" x14ac:dyDescent="0.25">
      <c r="A663" s="11"/>
      <c r="B663" s="19"/>
      <c r="C663" s="19"/>
      <c r="D663" s="19"/>
      <c r="E663" s="23"/>
      <c r="F663" s="19"/>
      <c r="G663" s="16">
        <f>IF(A663="","",MONTH(A663))</f>
      </c>
      <c r="H663" s="22">
        <f>IF(A663="",0,IF(YEAR(A663)&lt;&gt;Properties!$C$5,0,N(E663)))</f>
      </c>
    </row>
    <row r="664" spans="1:8" x14ac:dyDescent="0.25">
      <c r="A664" s="11"/>
      <c r="B664" s="19"/>
      <c r="C664" s="19"/>
      <c r="D664" s="19"/>
      <c r="E664" s="23"/>
      <c r="F664" s="19"/>
      <c r="G664" s="16">
        <f>IF(A664="","",MONTH(A664))</f>
      </c>
      <c r="H664" s="22">
        <f>IF(A664="",0,IF(YEAR(A664)&lt;&gt;Properties!$C$5,0,N(E664)))</f>
      </c>
    </row>
    <row r="665" spans="1:8" x14ac:dyDescent="0.25">
      <c r="A665" s="11"/>
      <c r="B665" s="19"/>
      <c r="C665" s="19"/>
      <c r="D665" s="19"/>
      <c r="E665" s="23"/>
      <c r="F665" s="19"/>
      <c r="G665" s="16">
        <f>IF(A665="","",MONTH(A665))</f>
      </c>
      <c r="H665" s="22">
        <f>IF(A665="",0,IF(YEAR(A665)&lt;&gt;Properties!$C$5,0,N(E665)))</f>
      </c>
    </row>
    <row r="666" spans="1:8" x14ac:dyDescent="0.25">
      <c r="A666" s="11"/>
      <c r="B666" s="19"/>
      <c r="C666" s="19"/>
      <c r="D666" s="19"/>
      <c r="E666" s="23"/>
      <c r="F666" s="19"/>
      <c r="G666" s="16">
        <f>IF(A666="","",MONTH(A666))</f>
      </c>
      <c r="H666" s="22">
        <f>IF(A666="",0,IF(YEAR(A666)&lt;&gt;Properties!$C$5,0,N(E666)))</f>
      </c>
    </row>
    <row r="667" spans="1:8" x14ac:dyDescent="0.25">
      <c r="A667" s="11"/>
      <c r="B667" s="19"/>
      <c r="C667" s="19"/>
      <c r="D667" s="19"/>
      <c r="E667" s="23"/>
      <c r="F667" s="19"/>
      <c r="G667" s="16">
        <f>IF(A667="","",MONTH(A667))</f>
      </c>
      <c r="H667" s="22">
        <f>IF(A667="",0,IF(YEAR(A667)&lt;&gt;Properties!$C$5,0,N(E667)))</f>
      </c>
    </row>
    <row r="668" spans="1:8" x14ac:dyDescent="0.25">
      <c r="A668" s="11"/>
      <c r="B668" s="19"/>
      <c r="C668" s="19"/>
      <c r="D668" s="19"/>
      <c r="E668" s="23"/>
      <c r="F668" s="19"/>
      <c r="G668" s="16">
        <f>IF(A668="","",MONTH(A668))</f>
      </c>
      <c r="H668" s="22">
        <f>IF(A668="",0,IF(YEAR(A668)&lt;&gt;Properties!$C$5,0,N(E668)))</f>
      </c>
    </row>
    <row r="669" spans="1:8" x14ac:dyDescent="0.25">
      <c r="A669" s="11"/>
      <c r="B669" s="19"/>
      <c r="C669" s="19"/>
      <c r="D669" s="19"/>
      <c r="E669" s="23"/>
      <c r="F669" s="19"/>
      <c r="G669" s="16">
        <f>IF(A669="","",MONTH(A669))</f>
      </c>
      <c r="H669" s="22">
        <f>IF(A669="",0,IF(YEAR(A669)&lt;&gt;Properties!$C$5,0,N(E669)))</f>
      </c>
    </row>
    <row r="670" spans="1:8" x14ac:dyDescent="0.25">
      <c r="A670" s="11"/>
      <c r="B670" s="19"/>
      <c r="C670" s="19"/>
      <c r="D670" s="19"/>
      <c r="E670" s="23"/>
      <c r="F670" s="19"/>
      <c r="G670" s="16">
        <f>IF(A670="","",MONTH(A670))</f>
      </c>
      <c r="H670" s="22">
        <f>IF(A670="",0,IF(YEAR(A670)&lt;&gt;Properties!$C$5,0,N(E670)))</f>
      </c>
    </row>
    <row r="671" spans="1:8" x14ac:dyDescent="0.25">
      <c r="A671" s="11"/>
      <c r="B671" s="19"/>
      <c r="C671" s="19"/>
      <c r="D671" s="19"/>
      <c r="E671" s="23"/>
      <c r="F671" s="19"/>
      <c r="G671" s="16">
        <f>IF(A671="","",MONTH(A671))</f>
      </c>
      <c r="H671" s="22">
        <f>IF(A671="",0,IF(YEAR(A671)&lt;&gt;Properties!$C$5,0,N(E671)))</f>
      </c>
    </row>
    <row r="672" spans="1:8" x14ac:dyDescent="0.25">
      <c r="A672" s="11"/>
      <c r="B672" s="19"/>
      <c r="C672" s="19"/>
      <c r="D672" s="19"/>
      <c r="E672" s="23"/>
      <c r="F672" s="19"/>
      <c r="G672" s="16">
        <f>IF(A672="","",MONTH(A672))</f>
      </c>
      <c r="H672" s="22">
        <f>IF(A672="",0,IF(YEAR(A672)&lt;&gt;Properties!$C$5,0,N(E672)))</f>
      </c>
    </row>
    <row r="673" spans="1:8" x14ac:dyDescent="0.25">
      <c r="A673" s="11"/>
      <c r="B673" s="19"/>
      <c r="C673" s="19"/>
      <c r="D673" s="19"/>
      <c r="E673" s="23"/>
      <c r="F673" s="19"/>
      <c r="G673" s="16">
        <f>IF(A673="","",MONTH(A673))</f>
      </c>
      <c r="H673" s="22">
        <f>IF(A673="",0,IF(YEAR(A673)&lt;&gt;Properties!$C$5,0,N(E673)))</f>
      </c>
    </row>
    <row r="674" spans="1:8" x14ac:dyDescent="0.25">
      <c r="A674" s="11"/>
      <c r="B674" s="19"/>
      <c r="C674" s="19"/>
      <c r="D674" s="19"/>
      <c r="E674" s="23"/>
      <c r="F674" s="19"/>
      <c r="G674" s="16">
        <f>IF(A674="","",MONTH(A674))</f>
      </c>
      <c r="H674" s="22">
        <f>IF(A674="",0,IF(YEAR(A674)&lt;&gt;Properties!$C$5,0,N(E674)))</f>
      </c>
    </row>
    <row r="675" spans="1:8" x14ac:dyDescent="0.25">
      <c r="A675" s="11"/>
      <c r="B675" s="19"/>
      <c r="C675" s="19"/>
      <c r="D675" s="19"/>
      <c r="E675" s="23"/>
      <c r="F675" s="19"/>
      <c r="G675" s="16">
        <f>IF(A675="","",MONTH(A675))</f>
      </c>
      <c r="H675" s="22">
        <f>IF(A675="",0,IF(YEAR(A675)&lt;&gt;Properties!$C$5,0,N(E675)))</f>
      </c>
    </row>
    <row r="676" spans="1:8" x14ac:dyDescent="0.25">
      <c r="A676" s="11"/>
      <c r="B676" s="19"/>
      <c r="C676" s="19"/>
      <c r="D676" s="19"/>
      <c r="E676" s="23"/>
      <c r="F676" s="19"/>
      <c r="G676" s="16">
        <f>IF(A676="","",MONTH(A676))</f>
      </c>
      <c r="H676" s="22">
        <f>IF(A676="",0,IF(YEAR(A676)&lt;&gt;Properties!$C$5,0,N(E676)))</f>
      </c>
    </row>
    <row r="677" spans="1:8" x14ac:dyDescent="0.25">
      <c r="A677" s="11"/>
      <c r="B677" s="19"/>
      <c r="C677" s="19"/>
      <c r="D677" s="19"/>
      <c r="E677" s="23"/>
      <c r="F677" s="19"/>
      <c r="G677" s="16">
        <f>IF(A677="","",MONTH(A677))</f>
      </c>
      <c r="H677" s="22">
        <f>IF(A677="",0,IF(YEAR(A677)&lt;&gt;Properties!$C$5,0,N(E677)))</f>
      </c>
    </row>
    <row r="678" spans="1:8" x14ac:dyDescent="0.25">
      <c r="A678" s="11"/>
      <c r="B678" s="19"/>
      <c r="C678" s="19"/>
      <c r="D678" s="19"/>
      <c r="E678" s="23"/>
      <c r="F678" s="19"/>
      <c r="G678" s="16">
        <f>IF(A678="","",MONTH(A678))</f>
      </c>
      <c r="H678" s="22">
        <f>IF(A678="",0,IF(YEAR(A678)&lt;&gt;Properties!$C$5,0,N(E678)))</f>
      </c>
    </row>
    <row r="679" spans="1:8" x14ac:dyDescent="0.25">
      <c r="A679" s="11"/>
      <c r="B679" s="19"/>
      <c r="C679" s="19"/>
      <c r="D679" s="19"/>
      <c r="E679" s="23"/>
      <c r="F679" s="19"/>
      <c r="G679" s="16">
        <f>IF(A679="","",MONTH(A679))</f>
      </c>
      <c r="H679" s="22">
        <f>IF(A679="",0,IF(YEAR(A679)&lt;&gt;Properties!$C$5,0,N(E679)))</f>
      </c>
    </row>
    <row r="680" spans="1:8" x14ac:dyDescent="0.25">
      <c r="A680" s="11"/>
      <c r="B680" s="19"/>
      <c r="C680" s="19"/>
      <c r="D680" s="19"/>
      <c r="E680" s="23"/>
      <c r="F680" s="19"/>
      <c r="G680" s="16">
        <f>IF(A680="","",MONTH(A680))</f>
      </c>
      <c r="H680" s="22">
        <f>IF(A680="",0,IF(YEAR(A680)&lt;&gt;Properties!$C$5,0,N(E680)))</f>
      </c>
    </row>
    <row r="681" spans="1:8" x14ac:dyDescent="0.25">
      <c r="A681" s="11"/>
      <c r="B681" s="19"/>
      <c r="C681" s="19"/>
      <c r="D681" s="19"/>
      <c r="E681" s="23"/>
      <c r="F681" s="19"/>
      <c r="G681" s="16">
        <f>IF(A681="","",MONTH(A681))</f>
      </c>
      <c r="H681" s="22">
        <f>IF(A681="",0,IF(YEAR(A681)&lt;&gt;Properties!$C$5,0,N(E681)))</f>
      </c>
    </row>
    <row r="682" spans="1:8" x14ac:dyDescent="0.25">
      <c r="A682" s="11"/>
      <c r="B682" s="19"/>
      <c r="C682" s="19"/>
      <c r="D682" s="19"/>
      <c r="E682" s="23"/>
      <c r="F682" s="19"/>
      <c r="G682" s="16">
        <f>IF(A682="","",MONTH(A682))</f>
      </c>
      <c r="H682" s="22">
        <f>IF(A682="",0,IF(YEAR(A682)&lt;&gt;Properties!$C$5,0,N(E682)))</f>
      </c>
    </row>
    <row r="683" spans="1:8" x14ac:dyDescent="0.25">
      <c r="A683" s="11"/>
      <c r="B683" s="19"/>
      <c r="C683" s="19"/>
      <c r="D683" s="19"/>
      <c r="E683" s="23"/>
      <c r="F683" s="19"/>
      <c r="G683" s="16">
        <f>IF(A683="","",MONTH(A683))</f>
      </c>
      <c r="H683" s="22">
        <f>IF(A683="",0,IF(YEAR(A683)&lt;&gt;Properties!$C$5,0,N(E683)))</f>
      </c>
    </row>
    <row r="684" spans="1:8" x14ac:dyDescent="0.25">
      <c r="A684" s="11"/>
      <c r="B684" s="19"/>
      <c r="C684" s="19"/>
      <c r="D684" s="19"/>
      <c r="E684" s="23"/>
      <c r="F684" s="19"/>
      <c r="G684" s="16">
        <f>IF(A684="","",MONTH(A684))</f>
      </c>
      <c r="H684" s="22">
        <f>IF(A684="",0,IF(YEAR(A684)&lt;&gt;Properties!$C$5,0,N(E684)))</f>
      </c>
    </row>
    <row r="685" spans="1:8" x14ac:dyDescent="0.25">
      <c r="A685" s="11"/>
      <c r="B685" s="19"/>
      <c r="C685" s="19"/>
      <c r="D685" s="19"/>
      <c r="E685" s="23"/>
      <c r="F685" s="19"/>
      <c r="G685" s="16">
        <f>IF(A685="","",MONTH(A685))</f>
      </c>
      <c r="H685" s="22">
        <f>IF(A685="",0,IF(YEAR(A685)&lt;&gt;Properties!$C$5,0,N(E685)))</f>
      </c>
    </row>
    <row r="686" spans="1:8" x14ac:dyDescent="0.25">
      <c r="A686" s="11"/>
      <c r="B686" s="19"/>
      <c r="C686" s="19"/>
      <c r="D686" s="19"/>
      <c r="E686" s="23"/>
      <c r="F686" s="19"/>
      <c r="G686" s="16">
        <f>IF(A686="","",MONTH(A686))</f>
      </c>
      <c r="H686" s="22">
        <f>IF(A686="",0,IF(YEAR(A686)&lt;&gt;Properties!$C$5,0,N(E686)))</f>
      </c>
    </row>
    <row r="687" spans="1:8" x14ac:dyDescent="0.25">
      <c r="A687" s="11"/>
      <c r="B687" s="19"/>
      <c r="C687" s="19"/>
      <c r="D687" s="19"/>
      <c r="E687" s="23"/>
      <c r="F687" s="19"/>
      <c r="G687" s="16">
        <f>IF(A687="","",MONTH(A687))</f>
      </c>
      <c r="H687" s="22">
        <f>IF(A687="",0,IF(YEAR(A687)&lt;&gt;Properties!$C$5,0,N(E687)))</f>
      </c>
    </row>
    <row r="688" spans="1:8" x14ac:dyDescent="0.25">
      <c r="A688" s="11"/>
      <c r="B688" s="19"/>
      <c r="C688" s="19"/>
      <c r="D688" s="19"/>
      <c r="E688" s="23"/>
      <c r="F688" s="19"/>
      <c r="G688" s="16">
        <f>IF(A688="","",MONTH(A688))</f>
      </c>
      <c r="H688" s="22">
        <f>IF(A688="",0,IF(YEAR(A688)&lt;&gt;Properties!$C$5,0,N(E688)))</f>
      </c>
    </row>
    <row r="689" spans="1:8" x14ac:dyDescent="0.25">
      <c r="A689" s="11"/>
      <c r="B689" s="19"/>
      <c r="C689" s="19"/>
      <c r="D689" s="19"/>
      <c r="E689" s="23"/>
      <c r="F689" s="19"/>
      <c r="G689" s="16">
        <f>IF(A689="","",MONTH(A689))</f>
      </c>
      <c r="H689" s="22">
        <f>IF(A689="",0,IF(YEAR(A689)&lt;&gt;Properties!$C$5,0,N(E689)))</f>
      </c>
    </row>
    <row r="690" spans="1:8" x14ac:dyDescent="0.25">
      <c r="A690" s="11"/>
      <c r="B690" s="19"/>
      <c r="C690" s="19"/>
      <c r="D690" s="19"/>
      <c r="E690" s="23"/>
      <c r="F690" s="19"/>
      <c r="G690" s="16">
        <f>IF(A690="","",MONTH(A690))</f>
      </c>
      <c r="H690" s="22">
        <f>IF(A690="",0,IF(YEAR(A690)&lt;&gt;Properties!$C$5,0,N(E690)))</f>
      </c>
    </row>
    <row r="691" spans="1:8" x14ac:dyDescent="0.25">
      <c r="A691" s="11"/>
      <c r="B691" s="19"/>
      <c r="C691" s="19"/>
      <c r="D691" s="19"/>
      <c r="E691" s="23"/>
      <c r="F691" s="19"/>
      <c r="G691" s="16">
        <f>IF(A691="","",MONTH(A691))</f>
      </c>
      <c r="H691" s="22">
        <f>IF(A691="",0,IF(YEAR(A691)&lt;&gt;Properties!$C$5,0,N(E691)))</f>
      </c>
    </row>
    <row r="692" spans="1:8" x14ac:dyDescent="0.25">
      <c r="A692" s="11"/>
      <c r="B692" s="19"/>
      <c r="C692" s="19"/>
      <c r="D692" s="19"/>
      <c r="E692" s="23"/>
      <c r="F692" s="19"/>
      <c r="G692" s="16">
        <f>IF(A692="","",MONTH(A692))</f>
      </c>
      <c r="H692" s="22">
        <f>IF(A692="",0,IF(YEAR(A692)&lt;&gt;Properties!$C$5,0,N(E692)))</f>
      </c>
    </row>
    <row r="693" spans="1:8" x14ac:dyDescent="0.25">
      <c r="A693" s="11"/>
      <c r="B693" s="19"/>
      <c r="C693" s="19"/>
      <c r="D693" s="19"/>
      <c r="E693" s="23"/>
      <c r="F693" s="19"/>
      <c r="G693" s="16">
        <f>IF(A693="","",MONTH(A693))</f>
      </c>
      <c r="H693" s="22">
        <f>IF(A693="",0,IF(YEAR(A693)&lt;&gt;Properties!$C$5,0,N(E693)))</f>
      </c>
    </row>
    <row r="694" spans="1:8" x14ac:dyDescent="0.25">
      <c r="A694" s="11"/>
      <c r="B694" s="19"/>
      <c r="C694" s="19"/>
      <c r="D694" s="19"/>
      <c r="E694" s="23"/>
      <c r="F694" s="19"/>
      <c r="G694" s="16">
        <f>IF(A694="","",MONTH(A694))</f>
      </c>
      <c r="H694" s="22">
        <f>IF(A694="",0,IF(YEAR(A694)&lt;&gt;Properties!$C$5,0,N(E694)))</f>
      </c>
    </row>
    <row r="695" spans="1:8" x14ac:dyDescent="0.25">
      <c r="A695" s="11"/>
      <c r="B695" s="19"/>
      <c r="C695" s="19"/>
      <c r="D695" s="19"/>
      <c r="E695" s="23"/>
      <c r="F695" s="19"/>
      <c r="G695" s="16">
        <f>IF(A695="","",MONTH(A695))</f>
      </c>
      <c r="H695" s="22">
        <f>IF(A695="",0,IF(YEAR(A695)&lt;&gt;Properties!$C$5,0,N(E695)))</f>
      </c>
    </row>
    <row r="696" spans="1:8" x14ac:dyDescent="0.25">
      <c r="A696" s="11"/>
      <c r="B696" s="19"/>
      <c r="C696" s="19"/>
      <c r="D696" s="19"/>
      <c r="E696" s="23"/>
      <c r="F696" s="19"/>
      <c r="G696" s="16">
        <f>IF(A696="","",MONTH(A696))</f>
      </c>
      <c r="H696" s="22">
        <f>IF(A696="",0,IF(YEAR(A696)&lt;&gt;Properties!$C$5,0,N(E696)))</f>
      </c>
    </row>
    <row r="697" spans="1:8" x14ac:dyDescent="0.25">
      <c r="A697" s="11"/>
      <c r="B697" s="19"/>
      <c r="C697" s="19"/>
      <c r="D697" s="19"/>
      <c r="E697" s="23"/>
      <c r="F697" s="19"/>
      <c r="G697" s="16">
        <f>IF(A697="","",MONTH(A697))</f>
      </c>
      <c r="H697" s="22">
        <f>IF(A697="",0,IF(YEAR(A697)&lt;&gt;Properties!$C$5,0,N(E697)))</f>
      </c>
    </row>
    <row r="698" spans="1:8" x14ac:dyDescent="0.25">
      <c r="A698" s="11"/>
      <c r="B698" s="19"/>
      <c r="C698" s="19"/>
      <c r="D698" s="19"/>
      <c r="E698" s="23"/>
      <c r="F698" s="19"/>
      <c r="G698" s="16">
        <f>IF(A698="","",MONTH(A698))</f>
      </c>
      <c r="H698" s="22">
        <f>IF(A698="",0,IF(YEAR(A698)&lt;&gt;Properties!$C$5,0,N(E698)))</f>
      </c>
    </row>
    <row r="699" spans="1:8" x14ac:dyDescent="0.25">
      <c r="A699" s="11"/>
      <c r="B699" s="19"/>
      <c r="C699" s="19"/>
      <c r="D699" s="19"/>
      <c r="E699" s="23"/>
      <c r="F699" s="19"/>
      <c r="G699" s="16">
        <f>IF(A699="","",MONTH(A699))</f>
      </c>
      <c r="H699" s="22">
        <f>IF(A699="",0,IF(YEAR(A699)&lt;&gt;Properties!$C$5,0,N(E699)))</f>
      </c>
    </row>
    <row r="700" spans="1:8" x14ac:dyDescent="0.25">
      <c r="A700" s="11"/>
      <c r="B700" s="19"/>
      <c r="C700" s="19"/>
      <c r="D700" s="19"/>
      <c r="E700" s="23"/>
      <c r="F700" s="19"/>
      <c r="G700" s="16">
        <f>IF(A700="","",MONTH(A700))</f>
      </c>
      <c r="H700" s="22">
        <f>IF(A700="",0,IF(YEAR(A700)&lt;&gt;Properties!$C$5,0,N(E700)))</f>
      </c>
    </row>
    <row r="701" spans="1:8" x14ac:dyDescent="0.25">
      <c r="A701" s="11"/>
      <c r="B701" s="19"/>
      <c r="C701" s="19"/>
      <c r="D701" s="19"/>
      <c r="E701" s="23"/>
      <c r="F701" s="19"/>
      <c r="G701" s="16">
        <f>IF(A701="","",MONTH(A701))</f>
      </c>
      <c r="H701" s="22">
        <f>IF(A701="",0,IF(YEAR(A701)&lt;&gt;Properties!$C$5,0,N(E701)))</f>
      </c>
    </row>
    <row r="702" spans="1:8" x14ac:dyDescent="0.25">
      <c r="A702" s="11"/>
      <c r="B702" s="19"/>
      <c r="C702" s="19"/>
      <c r="D702" s="19"/>
      <c r="E702" s="23"/>
      <c r="F702" s="19"/>
      <c r="G702" s="16">
        <f>IF(A702="","",MONTH(A702))</f>
      </c>
      <c r="H702" s="22">
        <f>IF(A702="",0,IF(YEAR(A702)&lt;&gt;Properties!$C$5,0,N(E702)))</f>
      </c>
    </row>
    <row r="703" spans="1:8" x14ac:dyDescent="0.25">
      <c r="A703" s="11"/>
      <c r="B703" s="19"/>
      <c r="C703" s="19"/>
      <c r="D703" s="19"/>
      <c r="E703" s="23"/>
      <c r="F703" s="19"/>
      <c r="G703" s="16">
        <f>IF(A703="","",MONTH(A703))</f>
      </c>
      <c r="H703" s="22">
        <f>IF(A703="",0,IF(YEAR(A703)&lt;&gt;Properties!$C$5,0,N(E703)))</f>
      </c>
    </row>
    <row r="704" spans="1:8" x14ac:dyDescent="0.25">
      <c r="A704" s="11"/>
      <c r="B704" s="19"/>
      <c r="C704" s="19"/>
      <c r="D704" s="19"/>
      <c r="E704" s="23"/>
      <c r="F704" s="19"/>
      <c r="G704" s="16">
        <f>IF(A704="","",MONTH(A704))</f>
      </c>
      <c r="H704" s="22">
        <f>IF(A704="",0,IF(YEAR(A704)&lt;&gt;Properties!$C$5,0,N(E704)))</f>
      </c>
    </row>
    <row r="705" spans="1:8" x14ac:dyDescent="0.25">
      <c r="A705" s="11"/>
      <c r="B705" s="19"/>
      <c r="C705" s="19"/>
      <c r="D705" s="19"/>
      <c r="E705" s="23"/>
      <c r="F705" s="19"/>
      <c r="G705" s="16">
        <f>IF(A705="","",MONTH(A705))</f>
      </c>
      <c r="H705" s="22">
        <f>IF(A705="",0,IF(YEAR(A705)&lt;&gt;Properties!$C$5,0,N(E705)))</f>
      </c>
    </row>
    <row r="706" spans="1:8" x14ac:dyDescent="0.25">
      <c r="A706" s="11"/>
      <c r="B706" s="19"/>
      <c r="C706" s="19"/>
      <c r="D706" s="19"/>
      <c r="E706" s="23"/>
      <c r="F706" s="19"/>
      <c r="G706" s="16">
        <f>IF(A706="","",MONTH(A706))</f>
      </c>
      <c r="H706" s="22">
        <f>IF(A706="",0,IF(YEAR(A706)&lt;&gt;Properties!$C$5,0,N(E706)))</f>
      </c>
    </row>
    <row r="707" spans="1:8" x14ac:dyDescent="0.25">
      <c r="A707" s="11"/>
      <c r="B707" s="19"/>
      <c r="C707" s="19"/>
      <c r="D707" s="19"/>
      <c r="E707" s="23"/>
      <c r="F707" s="19"/>
      <c r="G707" s="16">
        <f>IF(A707="","",MONTH(A707))</f>
      </c>
      <c r="H707" s="22">
        <f>IF(A707="",0,IF(YEAR(A707)&lt;&gt;Properties!$C$5,0,N(E707)))</f>
      </c>
    </row>
    <row r="708" spans="1:8" x14ac:dyDescent="0.25">
      <c r="A708" s="11"/>
      <c r="B708" s="19"/>
      <c r="C708" s="19"/>
      <c r="D708" s="19"/>
      <c r="E708" s="23"/>
      <c r="F708" s="19"/>
      <c r="G708" s="16">
        <f>IF(A708="","",MONTH(A708))</f>
      </c>
      <c r="H708" s="22">
        <f>IF(A708="",0,IF(YEAR(A708)&lt;&gt;Properties!$C$5,0,N(E708)))</f>
      </c>
    </row>
    <row r="709" spans="1:8" x14ac:dyDescent="0.25">
      <c r="A709" s="11"/>
      <c r="B709" s="19"/>
      <c r="C709" s="19"/>
      <c r="D709" s="19"/>
      <c r="E709" s="23"/>
      <c r="F709" s="19"/>
      <c r="G709" s="16">
        <f>IF(A709="","",MONTH(A709))</f>
      </c>
      <c r="H709" s="22">
        <f>IF(A709="",0,IF(YEAR(A709)&lt;&gt;Properties!$C$5,0,N(E709)))</f>
      </c>
    </row>
    <row r="710" spans="1:8" x14ac:dyDescent="0.25">
      <c r="A710" s="11"/>
      <c r="B710" s="19"/>
      <c r="C710" s="19"/>
      <c r="D710" s="19"/>
      <c r="E710" s="23"/>
      <c r="F710" s="19"/>
      <c r="G710" s="16">
        <f>IF(A710="","",MONTH(A710))</f>
      </c>
      <c r="H710" s="22">
        <f>IF(A710="",0,IF(YEAR(A710)&lt;&gt;Properties!$C$5,0,N(E710)))</f>
      </c>
    </row>
    <row r="711" spans="1:8" x14ac:dyDescent="0.25">
      <c r="A711" s="11"/>
      <c r="B711" s="19"/>
      <c r="C711" s="19"/>
      <c r="D711" s="19"/>
      <c r="E711" s="23"/>
      <c r="F711" s="19"/>
      <c r="G711" s="16">
        <f>IF(A711="","",MONTH(A711))</f>
      </c>
      <c r="H711" s="22">
        <f>IF(A711="",0,IF(YEAR(A711)&lt;&gt;Properties!$C$5,0,N(E711)))</f>
      </c>
    </row>
    <row r="712" spans="1:8" x14ac:dyDescent="0.25">
      <c r="A712" s="11"/>
      <c r="B712" s="19"/>
      <c r="C712" s="19"/>
      <c r="D712" s="19"/>
      <c r="E712" s="23"/>
      <c r="F712" s="19"/>
      <c r="G712" s="16">
        <f>IF(A712="","",MONTH(A712))</f>
      </c>
      <c r="H712" s="22">
        <f>IF(A712="",0,IF(YEAR(A712)&lt;&gt;Properties!$C$5,0,N(E712)))</f>
      </c>
    </row>
    <row r="713" spans="1:8" x14ac:dyDescent="0.25">
      <c r="A713" s="11"/>
      <c r="B713" s="19"/>
      <c r="C713" s="19"/>
      <c r="D713" s="19"/>
      <c r="E713" s="23"/>
      <c r="F713" s="19"/>
      <c r="G713" s="16">
        <f>IF(A713="","",MONTH(A713))</f>
      </c>
      <c r="H713" s="22">
        <f>IF(A713="",0,IF(YEAR(A713)&lt;&gt;Properties!$C$5,0,N(E713)))</f>
      </c>
    </row>
    <row r="714" spans="1:8" x14ac:dyDescent="0.25">
      <c r="A714" s="11"/>
      <c r="B714" s="19"/>
      <c r="C714" s="19"/>
      <c r="D714" s="19"/>
      <c r="E714" s="23"/>
      <c r="F714" s="19"/>
      <c r="G714" s="16">
        <f>IF(A714="","",MONTH(A714))</f>
      </c>
      <c r="H714" s="22">
        <f>IF(A714="",0,IF(YEAR(A714)&lt;&gt;Properties!$C$5,0,N(E714)))</f>
      </c>
    </row>
    <row r="715" spans="1:8" x14ac:dyDescent="0.25">
      <c r="A715" s="11"/>
      <c r="B715" s="19"/>
      <c r="C715" s="19"/>
      <c r="D715" s="19"/>
      <c r="E715" s="23"/>
      <c r="F715" s="19"/>
      <c r="G715" s="16">
        <f>IF(A715="","",MONTH(A715))</f>
      </c>
      <c r="H715" s="22">
        <f>IF(A715="",0,IF(YEAR(A715)&lt;&gt;Properties!$C$5,0,N(E715)))</f>
      </c>
    </row>
    <row r="716" spans="1:8" x14ac:dyDescent="0.25">
      <c r="A716" s="11"/>
      <c r="B716" s="19"/>
      <c r="C716" s="19"/>
      <c r="D716" s="19"/>
      <c r="E716" s="23"/>
      <c r="F716" s="19"/>
      <c r="G716" s="16">
        <f>IF(A716="","",MONTH(A716))</f>
      </c>
      <c r="H716" s="22">
        <f>IF(A716="",0,IF(YEAR(A716)&lt;&gt;Properties!$C$5,0,N(E716)))</f>
      </c>
    </row>
    <row r="717" spans="1:8" x14ac:dyDescent="0.25">
      <c r="A717" s="11"/>
      <c r="B717" s="19"/>
      <c r="C717" s="19"/>
      <c r="D717" s="19"/>
      <c r="E717" s="23"/>
      <c r="F717" s="19"/>
      <c r="G717" s="16">
        <f>IF(A717="","",MONTH(A717))</f>
      </c>
      <c r="H717" s="22">
        <f>IF(A717="",0,IF(YEAR(A717)&lt;&gt;Properties!$C$5,0,N(E717)))</f>
      </c>
    </row>
    <row r="718" spans="1:8" x14ac:dyDescent="0.25">
      <c r="A718" s="11"/>
      <c r="B718" s="19"/>
      <c r="C718" s="19"/>
      <c r="D718" s="19"/>
      <c r="E718" s="23"/>
      <c r="F718" s="19"/>
      <c r="G718" s="16">
        <f>IF(A718="","",MONTH(A718))</f>
      </c>
      <c r="H718" s="22">
        <f>IF(A718="",0,IF(YEAR(A718)&lt;&gt;Properties!$C$5,0,N(E718)))</f>
      </c>
    </row>
    <row r="719" spans="1:8" x14ac:dyDescent="0.25">
      <c r="A719" s="11"/>
      <c r="B719" s="19"/>
      <c r="C719" s="19"/>
      <c r="D719" s="19"/>
      <c r="E719" s="23"/>
      <c r="F719" s="19"/>
      <c r="G719" s="16">
        <f>IF(A719="","",MONTH(A719))</f>
      </c>
      <c r="H719" s="22">
        <f>IF(A719="",0,IF(YEAR(A719)&lt;&gt;Properties!$C$5,0,N(E719)))</f>
      </c>
    </row>
    <row r="720" spans="1:8" x14ac:dyDescent="0.25">
      <c r="A720" s="11"/>
      <c r="B720" s="19"/>
      <c r="C720" s="19"/>
      <c r="D720" s="19"/>
      <c r="E720" s="23"/>
      <c r="F720" s="19"/>
      <c r="G720" s="16">
        <f>IF(A720="","",MONTH(A720))</f>
      </c>
      <c r="H720" s="22">
        <f>IF(A720="",0,IF(YEAR(A720)&lt;&gt;Properties!$C$5,0,N(E720)))</f>
      </c>
    </row>
    <row r="721" spans="1:8" x14ac:dyDescent="0.25">
      <c r="A721" s="11"/>
      <c r="B721" s="19"/>
      <c r="C721" s="19"/>
      <c r="D721" s="19"/>
      <c r="E721" s="23"/>
      <c r="F721" s="19"/>
      <c r="G721" s="16">
        <f>IF(A721="","",MONTH(A721))</f>
      </c>
      <c r="H721" s="22">
        <f>IF(A721="",0,IF(YEAR(A721)&lt;&gt;Properties!$C$5,0,N(E721)))</f>
      </c>
    </row>
    <row r="722" spans="1:8" x14ac:dyDescent="0.25">
      <c r="A722" s="11"/>
      <c r="B722" s="19"/>
      <c r="C722" s="19"/>
      <c r="D722" s="19"/>
      <c r="E722" s="23"/>
      <c r="F722" s="19"/>
      <c r="G722" s="16">
        <f>IF(A722="","",MONTH(A722))</f>
      </c>
      <c r="H722" s="22">
        <f>IF(A722="",0,IF(YEAR(A722)&lt;&gt;Properties!$C$5,0,N(E722)))</f>
      </c>
    </row>
    <row r="723" spans="1:8" x14ac:dyDescent="0.25">
      <c r="A723" s="11"/>
      <c r="B723" s="19"/>
      <c r="C723" s="19"/>
      <c r="D723" s="19"/>
      <c r="E723" s="23"/>
      <c r="F723" s="19"/>
      <c r="G723" s="16">
        <f>IF(A723="","",MONTH(A723))</f>
      </c>
      <c r="H723" s="22">
        <f>IF(A723="",0,IF(YEAR(A723)&lt;&gt;Properties!$C$5,0,N(E723)))</f>
      </c>
    </row>
    <row r="724" spans="1:8" x14ac:dyDescent="0.25">
      <c r="A724" s="11"/>
      <c r="B724" s="19"/>
      <c r="C724" s="19"/>
      <c r="D724" s="19"/>
      <c r="E724" s="23"/>
      <c r="F724" s="19"/>
      <c r="G724" s="16">
        <f>IF(A724="","",MONTH(A724))</f>
      </c>
      <c r="H724" s="22">
        <f>IF(A724="",0,IF(YEAR(A724)&lt;&gt;Properties!$C$5,0,N(E724)))</f>
      </c>
    </row>
    <row r="725" spans="1:8" x14ac:dyDescent="0.25">
      <c r="A725" s="11"/>
      <c r="B725" s="19"/>
      <c r="C725" s="19"/>
      <c r="D725" s="19"/>
      <c r="E725" s="23"/>
      <c r="F725" s="19"/>
      <c r="G725" s="16">
        <f>IF(A725="","",MONTH(A725))</f>
      </c>
      <c r="H725" s="22">
        <f>IF(A725="",0,IF(YEAR(A725)&lt;&gt;Properties!$C$5,0,N(E725)))</f>
      </c>
    </row>
    <row r="726" spans="1:8" x14ac:dyDescent="0.25">
      <c r="A726" s="11"/>
      <c r="B726" s="19"/>
      <c r="C726" s="19"/>
      <c r="D726" s="19"/>
      <c r="E726" s="23"/>
      <c r="F726" s="19"/>
      <c r="G726" s="16">
        <f>IF(A726="","",MONTH(A726))</f>
      </c>
      <c r="H726" s="22">
        <f>IF(A726="",0,IF(YEAR(A726)&lt;&gt;Properties!$C$5,0,N(E726)))</f>
      </c>
    </row>
    <row r="727" spans="1:8" x14ac:dyDescent="0.25">
      <c r="A727" s="11"/>
      <c r="B727" s="19"/>
      <c r="C727" s="19"/>
      <c r="D727" s="19"/>
      <c r="E727" s="23"/>
      <c r="F727" s="19"/>
      <c r="G727" s="16">
        <f>IF(A727="","",MONTH(A727))</f>
      </c>
      <c r="H727" s="22">
        <f>IF(A727="",0,IF(YEAR(A727)&lt;&gt;Properties!$C$5,0,N(E727)))</f>
      </c>
    </row>
    <row r="728" spans="1:8" x14ac:dyDescent="0.25">
      <c r="A728" s="11"/>
      <c r="B728" s="19"/>
      <c r="C728" s="19"/>
      <c r="D728" s="19"/>
      <c r="E728" s="23"/>
      <c r="F728" s="19"/>
      <c r="G728" s="16">
        <f>IF(A728="","",MONTH(A728))</f>
      </c>
      <c r="H728" s="22">
        <f>IF(A728="",0,IF(YEAR(A728)&lt;&gt;Properties!$C$5,0,N(E728)))</f>
      </c>
    </row>
    <row r="729" spans="1:8" x14ac:dyDescent="0.25">
      <c r="A729" s="11"/>
      <c r="B729" s="19"/>
      <c r="C729" s="19"/>
      <c r="D729" s="19"/>
      <c r="E729" s="23"/>
      <c r="F729" s="19"/>
      <c r="G729" s="16">
        <f>IF(A729="","",MONTH(A729))</f>
      </c>
      <c r="H729" s="22">
        <f>IF(A729="",0,IF(YEAR(A729)&lt;&gt;Properties!$C$5,0,N(E729)))</f>
      </c>
    </row>
    <row r="730" spans="1:8" x14ac:dyDescent="0.25">
      <c r="A730" s="11"/>
      <c r="B730" s="19"/>
      <c r="C730" s="19"/>
      <c r="D730" s="19"/>
      <c r="E730" s="23"/>
      <c r="F730" s="19"/>
      <c r="G730" s="16">
        <f>IF(A730="","",MONTH(A730))</f>
      </c>
      <c r="H730" s="22">
        <f>IF(A730="",0,IF(YEAR(A730)&lt;&gt;Properties!$C$5,0,N(E730)))</f>
      </c>
    </row>
    <row r="731" spans="1:8" x14ac:dyDescent="0.25">
      <c r="A731" s="11"/>
      <c r="B731" s="19"/>
      <c r="C731" s="19"/>
      <c r="D731" s="19"/>
      <c r="E731" s="23"/>
      <c r="F731" s="19"/>
      <c r="G731" s="16">
        <f>IF(A731="","",MONTH(A731))</f>
      </c>
      <c r="H731" s="22">
        <f>IF(A731="",0,IF(YEAR(A731)&lt;&gt;Properties!$C$5,0,N(E731)))</f>
      </c>
    </row>
    <row r="732" spans="1:8" x14ac:dyDescent="0.25">
      <c r="A732" s="11"/>
      <c r="B732" s="19"/>
      <c r="C732" s="19"/>
      <c r="D732" s="19"/>
      <c r="E732" s="23"/>
      <c r="F732" s="19"/>
      <c r="G732" s="16">
        <f>IF(A732="","",MONTH(A732))</f>
      </c>
      <c r="H732" s="22">
        <f>IF(A732="",0,IF(YEAR(A732)&lt;&gt;Properties!$C$5,0,N(E732)))</f>
      </c>
    </row>
    <row r="733" spans="1:8" x14ac:dyDescent="0.25">
      <c r="A733" s="11"/>
      <c r="B733" s="19"/>
      <c r="C733" s="19"/>
      <c r="D733" s="19"/>
      <c r="E733" s="23"/>
      <c r="F733" s="19"/>
      <c r="G733" s="16">
        <f>IF(A733="","",MONTH(A733))</f>
      </c>
      <c r="H733" s="22">
        <f>IF(A733="",0,IF(YEAR(A733)&lt;&gt;Properties!$C$5,0,N(E733)))</f>
      </c>
    </row>
    <row r="734" spans="1:8" x14ac:dyDescent="0.25">
      <c r="A734" s="11"/>
      <c r="B734" s="19"/>
      <c r="C734" s="19"/>
      <c r="D734" s="19"/>
      <c r="E734" s="23"/>
      <c r="F734" s="19"/>
      <c r="G734" s="16">
        <f>IF(A734="","",MONTH(A734))</f>
      </c>
      <c r="H734" s="22">
        <f>IF(A734="",0,IF(YEAR(A734)&lt;&gt;Properties!$C$5,0,N(E734)))</f>
      </c>
    </row>
    <row r="735" spans="1:8" x14ac:dyDescent="0.25">
      <c r="A735" s="11"/>
      <c r="B735" s="19"/>
      <c r="C735" s="19"/>
      <c r="D735" s="19"/>
      <c r="E735" s="23"/>
      <c r="F735" s="19"/>
      <c r="G735" s="16">
        <f>IF(A735="","",MONTH(A735))</f>
      </c>
      <c r="H735" s="22">
        <f>IF(A735="",0,IF(YEAR(A735)&lt;&gt;Properties!$C$5,0,N(E735)))</f>
      </c>
    </row>
    <row r="736" spans="1:8" x14ac:dyDescent="0.25">
      <c r="A736" s="11"/>
      <c r="B736" s="19"/>
      <c r="C736" s="19"/>
      <c r="D736" s="19"/>
      <c r="E736" s="23"/>
      <c r="F736" s="19"/>
      <c r="G736" s="16">
        <f>IF(A736="","",MONTH(A736))</f>
      </c>
      <c r="H736" s="22">
        <f>IF(A736="",0,IF(YEAR(A736)&lt;&gt;Properties!$C$5,0,N(E736)))</f>
      </c>
    </row>
    <row r="737" spans="1:8" x14ac:dyDescent="0.25">
      <c r="A737" s="11"/>
      <c r="B737" s="19"/>
      <c r="C737" s="19"/>
      <c r="D737" s="19"/>
      <c r="E737" s="23"/>
      <c r="F737" s="19"/>
      <c r="G737" s="16">
        <f>IF(A737="","",MONTH(A737))</f>
      </c>
      <c r="H737" s="22">
        <f>IF(A737="",0,IF(YEAR(A737)&lt;&gt;Properties!$C$5,0,N(E737)))</f>
      </c>
    </row>
    <row r="738" spans="1:8" x14ac:dyDescent="0.25">
      <c r="A738" s="11"/>
      <c r="B738" s="19"/>
      <c r="C738" s="19"/>
      <c r="D738" s="19"/>
      <c r="E738" s="23"/>
      <c r="F738" s="19"/>
      <c r="G738" s="16">
        <f>IF(A738="","",MONTH(A738))</f>
      </c>
      <c r="H738" s="22">
        <f>IF(A738="",0,IF(YEAR(A738)&lt;&gt;Properties!$C$5,0,N(E738)))</f>
      </c>
    </row>
    <row r="739" spans="1:8" x14ac:dyDescent="0.25">
      <c r="A739" s="11"/>
      <c r="B739" s="19"/>
      <c r="C739" s="19"/>
      <c r="D739" s="19"/>
      <c r="E739" s="23"/>
      <c r="F739" s="19"/>
      <c r="G739" s="16">
        <f>IF(A739="","",MONTH(A739))</f>
      </c>
      <c r="H739" s="22">
        <f>IF(A739="",0,IF(YEAR(A739)&lt;&gt;Properties!$C$5,0,N(E739)))</f>
      </c>
    </row>
    <row r="740" spans="1:8" x14ac:dyDescent="0.25">
      <c r="A740" s="11"/>
      <c r="B740" s="19"/>
      <c r="C740" s="19"/>
      <c r="D740" s="19"/>
      <c r="E740" s="23"/>
      <c r="F740" s="19"/>
      <c r="G740" s="16">
        <f>IF(A740="","",MONTH(A740))</f>
      </c>
      <c r="H740" s="22">
        <f>IF(A740="",0,IF(YEAR(A740)&lt;&gt;Properties!$C$5,0,N(E740)))</f>
      </c>
    </row>
    <row r="741" spans="1:8" x14ac:dyDescent="0.25">
      <c r="A741" s="11"/>
      <c r="B741" s="19"/>
      <c r="C741" s="19"/>
      <c r="D741" s="19"/>
      <c r="E741" s="23"/>
      <c r="F741" s="19"/>
      <c r="G741" s="16">
        <f>IF(A741="","",MONTH(A741))</f>
      </c>
      <c r="H741" s="22">
        <f>IF(A741="",0,IF(YEAR(A741)&lt;&gt;Properties!$C$5,0,N(E741)))</f>
      </c>
    </row>
    <row r="742" spans="1:8" x14ac:dyDescent="0.25">
      <c r="A742" s="11"/>
      <c r="B742" s="19"/>
      <c r="C742" s="19"/>
      <c r="D742" s="19"/>
      <c r="E742" s="23"/>
      <c r="F742" s="19"/>
      <c r="G742" s="16">
        <f>IF(A742="","",MONTH(A742))</f>
      </c>
      <c r="H742" s="22">
        <f>IF(A742="",0,IF(YEAR(A742)&lt;&gt;Properties!$C$5,0,N(E742)))</f>
      </c>
    </row>
    <row r="743" spans="1:8" x14ac:dyDescent="0.25">
      <c r="A743" s="11"/>
      <c r="B743" s="19"/>
      <c r="C743" s="19"/>
      <c r="D743" s="19"/>
      <c r="E743" s="23"/>
      <c r="F743" s="19"/>
      <c r="G743" s="16">
        <f>IF(A743="","",MONTH(A743))</f>
      </c>
      <c r="H743" s="22">
        <f>IF(A743="",0,IF(YEAR(A743)&lt;&gt;Properties!$C$5,0,N(E743)))</f>
      </c>
    </row>
    <row r="744" spans="1:8" x14ac:dyDescent="0.25">
      <c r="A744" s="11"/>
      <c r="B744" s="19"/>
      <c r="C744" s="19"/>
      <c r="D744" s="19"/>
      <c r="E744" s="23"/>
      <c r="F744" s="19"/>
      <c r="G744" s="16">
        <f>IF(A744="","",MONTH(A744))</f>
      </c>
      <c r="H744" s="22">
        <f>IF(A744="",0,IF(YEAR(A744)&lt;&gt;Properties!$C$5,0,N(E744)))</f>
      </c>
    </row>
    <row r="745" spans="1:8" x14ac:dyDescent="0.25">
      <c r="A745" s="11"/>
      <c r="B745" s="19"/>
      <c r="C745" s="19"/>
      <c r="D745" s="19"/>
      <c r="E745" s="23"/>
      <c r="F745" s="19"/>
      <c r="G745" s="16">
        <f>IF(A745="","",MONTH(A745))</f>
      </c>
      <c r="H745" s="22">
        <f>IF(A745="",0,IF(YEAR(A745)&lt;&gt;Properties!$C$5,0,N(E745)))</f>
      </c>
    </row>
    <row r="746" spans="1:8" x14ac:dyDescent="0.25">
      <c r="A746" s="11"/>
      <c r="B746" s="19"/>
      <c r="C746" s="19"/>
      <c r="D746" s="19"/>
      <c r="E746" s="23"/>
      <c r="F746" s="19"/>
      <c r="G746" s="16">
        <f>IF(A746="","",MONTH(A746))</f>
      </c>
      <c r="H746" s="22">
        <f>IF(A746="",0,IF(YEAR(A746)&lt;&gt;Properties!$C$5,0,N(E746)))</f>
      </c>
    </row>
    <row r="747" spans="1:8" x14ac:dyDescent="0.25">
      <c r="A747" s="11"/>
      <c r="B747" s="19"/>
      <c r="C747" s="19"/>
      <c r="D747" s="19"/>
      <c r="E747" s="23"/>
      <c r="F747" s="19"/>
      <c r="G747" s="16">
        <f>IF(A747="","",MONTH(A747))</f>
      </c>
      <c r="H747" s="22">
        <f>IF(A747="",0,IF(YEAR(A747)&lt;&gt;Properties!$C$5,0,N(E747)))</f>
      </c>
    </row>
    <row r="748" spans="1:8" x14ac:dyDescent="0.25">
      <c r="A748" s="11"/>
      <c r="B748" s="19"/>
      <c r="C748" s="19"/>
      <c r="D748" s="19"/>
      <c r="E748" s="23"/>
      <c r="F748" s="19"/>
      <c r="G748" s="16">
        <f>IF(A748="","",MONTH(A748))</f>
      </c>
      <c r="H748" s="22">
        <f>IF(A748="",0,IF(YEAR(A748)&lt;&gt;Properties!$C$5,0,N(E748)))</f>
      </c>
    </row>
    <row r="749" spans="1:8" x14ac:dyDescent="0.25">
      <c r="A749" s="11"/>
      <c r="B749" s="19"/>
      <c r="C749" s="19"/>
      <c r="D749" s="19"/>
      <c r="E749" s="23"/>
      <c r="F749" s="19"/>
      <c r="G749" s="16">
        <f>IF(A749="","",MONTH(A749))</f>
      </c>
      <c r="H749" s="22">
        <f>IF(A749="",0,IF(YEAR(A749)&lt;&gt;Properties!$C$5,0,N(E749)))</f>
      </c>
    </row>
    <row r="750" spans="1:8" x14ac:dyDescent="0.25">
      <c r="A750" s="11"/>
      <c r="B750" s="19"/>
      <c r="C750" s="19"/>
      <c r="D750" s="19"/>
      <c r="E750" s="23"/>
      <c r="F750" s="19"/>
      <c r="G750" s="16">
        <f>IF(A750="","",MONTH(A750))</f>
      </c>
      <c r="H750" s="22">
        <f>IF(A750="",0,IF(YEAR(A750)&lt;&gt;Properties!$C$5,0,N(E750)))</f>
      </c>
    </row>
    <row r="751" spans="1:8" x14ac:dyDescent="0.25">
      <c r="A751" s="11"/>
      <c r="B751" s="19"/>
      <c r="C751" s="19"/>
      <c r="D751" s="19"/>
      <c r="E751" s="23"/>
      <c r="F751" s="19"/>
      <c r="G751" s="16">
        <f>IF(A751="","",MONTH(A751))</f>
      </c>
      <c r="H751" s="22">
        <f>IF(A751="",0,IF(YEAR(A751)&lt;&gt;Properties!$C$5,0,N(E751)))</f>
      </c>
    </row>
    <row r="752" spans="1:8" x14ac:dyDescent="0.25">
      <c r="A752" s="11"/>
      <c r="B752" s="19"/>
      <c r="C752" s="19"/>
      <c r="D752" s="19"/>
      <c r="E752" s="23"/>
      <c r="F752" s="19"/>
      <c r="G752" s="16">
        <f>IF(A752="","",MONTH(A752))</f>
      </c>
      <c r="H752" s="22">
        <f>IF(A752="",0,IF(YEAR(A752)&lt;&gt;Properties!$C$5,0,N(E752)))</f>
      </c>
    </row>
    <row r="753" spans="1:8" x14ac:dyDescent="0.25">
      <c r="A753" s="11"/>
      <c r="B753" s="19"/>
      <c r="C753" s="19"/>
      <c r="D753" s="19"/>
      <c r="E753" s="23"/>
      <c r="F753" s="19"/>
      <c r="G753" s="16">
        <f>IF(A753="","",MONTH(A753))</f>
      </c>
      <c r="H753" s="22">
        <f>IF(A753="",0,IF(YEAR(A753)&lt;&gt;Properties!$C$5,0,N(E753)))</f>
      </c>
    </row>
    <row r="754" spans="1:8" x14ac:dyDescent="0.25">
      <c r="A754" s="11"/>
      <c r="B754" s="19"/>
      <c r="C754" s="19"/>
      <c r="D754" s="19"/>
      <c r="E754" s="23"/>
      <c r="F754" s="19"/>
      <c r="G754" s="16">
        <f>IF(A754="","",MONTH(A754))</f>
      </c>
      <c r="H754" s="22">
        <f>IF(A754="",0,IF(YEAR(A754)&lt;&gt;Properties!$C$5,0,N(E754)))</f>
      </c>
    </row>
    <row r="755" spans="1:8" x14ac:dyDescent="0.25">
      <c r="A755" s="11"/>
      <c r="B755" s="19"/>
      <c r="C755" s="19"/>
      <c r="D755" s="19"/>
      <c r="E755" s="23"/>
      <c r="F755" s="19"/>
      <c r="G755" s="16">
        <f>IF(A755="","",MONTH(A755))</f>
      </c>
      <c r="H755" s="22">
        <f>IF(A755="",0,IF(YEAR(A755)&lt;&gt;Properties!$C$5,0,N(E755)))</f>
      </c>
    </row>
    <row r="756" spans="1:8" x14ac:dyDescent="0.25">
      <c r="A756" s="11"/>
      <c r="B756" s="19"/>
      <c r="C756" s="19"/>
      <c r="D756" s="19"/>
      <c r="E756" s="23"/>
      <c r="F756" s="19"/>
      <c r="G756" s="16">
        <f>IF(A756="","",MONTH(A756))</f>
      </c>
      <c r="H756" s="22">
        <f>IF(A756="",0,IF(YEAR(A756)&lt;&gt;Properties!$C$5,0,N(E756)))</f>
      </c>
    </row>
    <row r="757" spans="1:8" x14ac:dyDescent="0.25">
      <c r="A757" s="11"/>
      <c r="B757" s="19"/>
      <c r="C757" s="19"/>
      <c r="D757" s="19"/>
      <c r="E757" s="23"/>
      <c r="F757" s="19"/>
      <c r="G757" s="16">
        <f>IF(A757="","",MONTH(A757))</f>
      </c>
      <c r="H757" s="22">
        <f>IF(A757="",0,IF(YEAR(A757)&lt;&gt;Properties!$C$5,0,N(E757)))</f>
      </c>
    </row>
    <row r="758" spans="1:8" x14ac:dyDescent="0.25">
      <c r="A758" s="11"/>
      <c r="B758" s="19"/>
      <c r="C758" s="19"/>
      <c r="D758" s="19"/>
      <c r="E758" s="23"/>
      <c r="F758" s="19"/>
      <c r="G758" s="16">
        <f>IF(A758="","",MONTH(A758))</f>
      </c>
      <c r="H758" s="22">
        <f>IF(A758="",0,IF(YEAR(A758)&lt;&gt;Properties!$C$5,0,N(E758)))</f>
      </c>
    </row>
    <row r="759" spans="1:8" x14ac:dyDescent="0.25">
      <c r="A759" s="11"/>
      <c r="B759" s="19"/>
      <c r="C759" s="19"/>
      <c r="D759" s="19"/>
      <c r="E759" s="23"/>
      <c r="F759" s="19"/>
      <c r="G759" s="16">
        <f>IF(A759="","",MONTH(A759))</f>
      </c>
      <c r="H759" s="22">
        <f>IF(A759="",0,IF(YEAR(A759)&lt;&gt;Properties!$C$5,0,N(E759)))</f>
      </c>
    </row>
    <row r="760" spans="1:8" x14ac:dyDescent="0.25">
      <c r="A760" s="11"/>
      <c r="B760" s="19"/>
      <c r="C760" s="19"/>
      <c r="D760" s="19"/>
      <c r="E760" s="23"/>
      <c r="F760" s="19"/>
      <c r="G760" s="16">
        <f>IF(A760="","",MONTH(A760))</f>
      </c>
      <c r="H760" s="22">
        <f>IF(A760="",0,IF(YEAR(A760)&lt;&gt;Properties!$C$5,0,N(E760)))</f>
      </c>
    </row>
    <row r="761" spans="1:8" x14ac:dyDescent="0.25">
      <c r="A761" s="11"/>
      <c r="B761" s="19"/>
      <c r="C761" s="19"/>
      <c r="D761" s="19"/>
      <c r="E761" s="23"/>
      <c r="F761" s="19"/>
      <c r="G761" s="16">
        <f>IF(A761="","",MONTH(A761))</f>
      </c>
      <c r="H761" s="22">
        <f>IF(A761="",0,IF(YEAR(A761)&lt;&gt;Properties!$C$5,0,N(E761)))</f>
      </c>
    </row>
    <row r="762" spans="1:8" x14ac:dyDescent="0.25">
      <c r="A762" s="11"/>
      <c r="B762" s="19"/>
      <c r="C762" s="19"/>
      <c r="D762" s="19"/>
      <c r="E762" s="23"/>
      <c r="F762" s="19"/>
      <c r="G762" s="16">
        <f>IF(A762="","",MONTH(A762))</f>
      </c>
      <c r="H762" s="22">
        <f>IF(A762="",0,IF(YEAR(A762)&lt;&gt;Properties!$C$5,0,N(E762)))</f>
      </c>
    </row>
    <row r="763" spans="1:8" x14ac:dyDescent="0.25">
      <c r="A763" s="11"/>
      <c r="B763" s="19"/>
      <c r="C763" s="19"/>
      <c r="D763" s="19"/>
      <c r="E763" s="23"/>
      <c r="F763" s="19"/>
      <c r="G763" s="16">
        <f>IF(A763="","",MONTH(A763))</f>
      </c>
      <c r="H763" s="22">
        <f>IF(A763="",0,IF(YEAR(A763)&lt;&gt;Properties!$C$5,0,N(E763)))</f>
      </c>
    </row>
    <row r="764" spans="1:8" x14ac:dyDescent="0.25">
      <c r="A764" s="11"/>
      <c r="B764" s="19"/>
      <c r="C764" s="19"/>
      <c r="D764" s="19"/>
      <c r="E764" s="23"/>
      <c r="F764" s="19"/>
      <c r="G764" s="16">
        <f>IF(A764="","",MONTH(A764))</f>
      </c>
      <c r="H764" s="22">
        <f>IF(A764="",0,IF(YEAR(A764)&lt;&gt;Properties!$C$5,0,N(E764)))</f>
      </c>
    </row>
    <row r="765" spans="1:8" x14ac:dyDescent="0.25">
      <c r="A765" s="11"/>
      <c r="B765" s="19"/>
      <c r="C765" s="19"/>
      <c r="D765" s="19"/>
      <c r="E765" s="23"/>
      <c r="F765" s="19"/>
      <c r="G765" s="16">
        <f>IF(A765="","",MONTH(A765))</f>
      </c>
      <c r="H765" s="22">
        <f>IF(A765="",0,IF(YEAR(A765)&lt;&gt;Properties!$C$5,0,N(E765)))</f>
      </c>
    </row>
    <row r="766" spans="1:8" x14ac:dyDescent="0.25">
      <c r="A766" s="11"/>
      <c r="B766" s="19"/>
      <c r="C766" s="19"/>
      <c r="D766" s="19"/>
      <c r="E766" s="23"/>
      <c r="F766" s="19"/>
      <c r="G766" s="16">
        <f>IF(A766="","",MONTH(A766))</f>
      </c>
      <c r="H766" s="22">
        <f>IF(A766="",0,IF(YEAR(A766)&lt;&gt;Properties!$C$5,0,N(E766)))</f>
      </c>
    </row>
    <row r="767" spans="1:8" x14ac:dyDescent="0.25">
      <c r="A767" s="11"/>
      <c r="B767" s="19"/>
      <c r="C767" s="19"/>
      <c r="D767" s="19"/>
      <c r="E767" s="23"/>
      <c r="F767" s="19"/>
      <c r="G767" s="16">
        <f>IF(A767="","",MONTH(A767))</f>
      </c>
      <c r="H767" s="22">
        <f>IF(A767="",0,IF(YEAR(A767)&lt;&gt;Properties!$C$5,0,N(E767)))</f>
      </c>
    </row>
    <row r="768" spans="1:8" x14ac:dyDescent="0.25">
      <c r="A768" s="11"/>
      <c r="B768" s="19"/>
      <c r="C768" s="19"/>
      <c r="D768" s="19"/>
      <c r="E768" s="23"/>
      <c r="F768" s="19"/>
      <c r="G768" s="16">
        <f>IF(A768="","",MONTH(A768))</f>
      </c>
      <c r="H768" s="22">
        <f>IF(A768="",0,IF(YEAR(A768)&lt;&gt;Properties!$C$5,0,N(E768)))</f>
      </c>
    </row>
    <row r="769" spans="1:8" x14ac:dyDescent="0.25">
      <c r="A769" s="11"/>
      <c r="B769" s="19"/>
      <c r="C769" s="19"/>
      <c r="D769" s="19"/>
      <c r="E769" s="23"/>
      <c r="F769" s="19"/>
      <c r="G769" s="16">
        <f>IF(A769="","",MONTH(A769))</f>
      </c>
      <c r="H769" s="22">
        <f>IF(A769="",0,IF(YEAR(A769)&lt;&gt;Properties!$C$5,0,N(E769)))</f>
      </c>
    </row>
    <row r="770" spans="1:8" x14ac:dyDescent="0.25">
      <c r="A770" s="11"/>
      <c r="B770" s="19"/>
      <c r="C770" s="19"/>
      <c r="D770" s="19"/>
      <c r="E770" s="23"/>
      <c r="F770" s="19"/>
      <c r="G770" s="16">
        <f>IF(A770="","",MONTH(A770))</f>
      </c>
      <c r="H770" s="22">
        <f>IF(A770="",0,IF(YEAR(A770)&lt;&gt;Properties!$C$5,0,N(E770)))</f>
      </c>
    </row>
    <row r="771" spans="1:8" x14ac:dyDescent="0.25">
      <c r="A771" s="11"/>
      <c r="B771" s="19"/>
      <c r="C771" s="19"/>
      <c r="D771" s="19"/>
      <c r="E771" s="23"/>
      <c r="F771" s="19"/>
      <c r="G771" s="16">
        <f>IF(A771="","",MONTH(A771))</f>
      </c>
      <c r="H771" s="22">
        <f>IF(A771="",0,IF(YEAR(A771)&lt;&gt;Properties!$C$5,0,N(E771)))</f>
      </c>
    </row>
    <row r="772" spans="1:8" x14ac:dyDescent="0.25">
      <c r="A772" s="11"/>
      <c r="B772" s="19"/>
      <c r="C772" s="19"/>
      <c r="D772" s="19"/>
      <c r="E772" s="23"/>
      <c r="F772" s="19"/>
      <c r="G772" s="16">
        <f>IF(A772="","",MONTH(A772))</f>
      </c>
      <c r="H772" s="22">
        <f>IF(A772="",0,IF(YEAR(A772)&lt;&gt;Properties!$C$5,0,N(E772)))</f>
      </c>
    </row>
    <row r="773" spans="1:8" x14ac:dyDescent="0.25">
      <c r="A773" s="11"/>
      <c r="B773" s="19"/>
      <c r="C773" s="19"/>
      <c r="D773" s="19"/>
      <c r="E773" s="23"/>
      <c r="F773" s="19"/>
      <c r="G773" s="16">
        <f>IF(A773="","",MONTH(A773))</f>
      </c>
      <c r="H773" s="22">
        <f>IF(A773="",0,IF(YEAR(A773)&lt;&gt;Properties!$C$5,0,N(E773)))</f>
      </c>
    </row>
    <row r="774" spans="1:8" x14ac:dyDescent="0.25">
      <c r="A774" s="11"/>
      <c r="B774" s="19"/>
      <c r="C774" s="19"/>
      <c r="D774" s="19"/>
      <c r="E774" s="23"/>
      <c r="F774" s="19"/>
      <c r="G774" s="16">
        <f>IF(A774="","",MONTH(A774))</f>
      </c>
      <c r="H774" s="22">
        <f>IF(A774="",0,IF(YEAR(A774)&lt;&gt;Properties!$C$5,0,N(E774)))</f>
      </c>
    </row>
    <row r="775" spans="1:8" x14ac:dyDescent="0.25">
      <c r="A775" s="11"/>
      <c r="B775" s="19"/>
      <c r="C775" s="19"/>
      <c r="D775" s="19"/>
      <c r="E775" s="23"/>
      <c r="F775" s="19"/>
      <c r="G775" s="16">
        <f>IF(A775="","",MONTH(A775))</f>
      </c>
      <c r="H775" s="22">
        <f>IF(A775="",0,IF(YEAR(A775)&lt;&gt;Properties!$C$5,0,N(E775)))</f>
      </c>
    </row>
    <row r="776" spans="1:8" x14ac:dyDescent="0.25">
      <c r="A776" s="11"/>
      <c r="B776" s="19"/>
      <c r="C776" s="19"/>
      <c r="D776" s="19"/>
      <c r="E776" s="23"/>
      <c r="F776" s="19"/>
      <c r="G776" s="16">
        <f>IF(A776="","",MONTH(A776))</f>
      </c>
      <c r="H776" s="22">
        <f>IF(A776="",0,IF(YEAR(A776)&lt;&gt;Properties!$C$5,0,N(E776)))</f>
      </c>
    </row>
    <row r="777" spans="1:8" x14ac:dyDescent="0.25">
      <c r="A777" s="11"/>
      <c r="B777" s="19"/>
      <c r="C777" s="19"/>
      <c r="D777" s="19"/>
      <c r="E777" s="23"/>
      <c r="F777" s="19"/>
      <c r="G777" s="16">
        <f>IF(A777="","",MONTH(A777))</f>
      </c>
      <c r="H777" s="22">
        <f>IF(A777="",0,IF(YEAR(A777)&lt;&gt;Properties!$C$5,0,N(E777)))</f>
      </c>
    </row>
    <row r="778" spans="1:8" x14ac:dyDescent="0.25">
      <c r="A778" s="11"/>
      <c r="B778" s="19"/>
      <c r="C778" s="19"/>
      <c r="D778" s="19"/>
      <c r="E778" s="23"/>
      <c r="F778" s="19"/>
      <c r="G778" s="16">
        <f>IF(A778="","",MONTH(A778))</f>
      </c>
      <c r="H778" s="22">
        <f>IF(A778="",0,IF(YEAR(A778)&lt;&gt;Properties!$C$5,0,N(E778)))</f>
      </c>
    </row>
    <row r="779" spans="1:8" x14ac:dyDescent="0.25">
      <c r="A779" s="11"/>
      <c r="B779" s="19"/>
      <c r="C779" s="19"/>
      <c r="D779" s="19"/>
      <c r="E779" s="23"/>
      <c r="F779" s="19"/>
      <c r="G779" s="16">
        <f>IF(A779="","",MONTH(A779))</f>
      </c>
      <c r="H779" s="22">
        <f>IF(A779="",0,IF(YEAR(A779)&lt;&gt;Properties!$C$5,0,N(E779)))</f>
      </c>
    </row>
    <row r="780" spans="1:8" x14ac:dyDescent="0.25">
      <c r="A780" s="11"/>
      <c r="B780" s="19"/>
      <c r="C780" s="19"/>
      <c r="D780" s="19"/>
      <c r="E780" s="23"/>
      <c r="F780" s="19"/>
      <c r="G780" s="16">
        <f>IF(A780="","",MONTH(A780))</f>
      </c>
      <c r="H780" s="22">
        <f>IF(A780="",0,IF(YEAR(A780)&lt;&gt;Properties!$C$5,0,N(E780)))</f>
      </c>
    </row>
    <row r="781" spans="1:8" x14ac:dyDescent="0.25">
      <c r="A781" s="11"/>
      <c r="B781" s="19"/>
      <c r="C781" s="19"/>
      <c r="D781" s="19"/>
      <c r="E781" s="23"/>
      <c r="F781" s="19"/>
      <c r="G781" s="16">
        <f>IF(A781="","",MONTH(A781))</f>
      </c>
      <c r="H781" s="22">
        <f>IF(A781="",0,IF(YEAR(A781)&lt;&gt;Properties!$C$5,0,N(E781)))</f>
      </c>
    </row>
    <row r="782" spans="1:8" x14ac:dyDescent="0.25">
      <c r="A782" s="11"/>
      <c r="B782" s="19"/>
      <c r="C782" s="19"/>
      <c r="D782" s="19"/>
      <c r="E782" s="23"/>
      <c r="F782" s="19"/>
      <c r="G782" s="16">
        <f>IF(A782="","",MONTH(A782))</f>
      </c>
      <c r="H782" s="22">
        <f>IF(A782="",0,IF(YEAR(A782)&lt;&gt;Properties!$C$5,0,N(E782)))</f>
      </c>
    </row>
    <row r="783" spans="1:8" x14ac:dyDescent="0.25">
      <c r="A783" s="11"/>
      <c r="B783" s="19"/>
      <c r="C783" s="19"/>
      <c r="D783" s="19"/>
      <c r="E783" s="23"/>
      <c r="F783" s="19"/>
      <c r="G783" s="16">
        <f>IF(A783="","",MONTH(A783))</f>
      </c>
      <c r="H783" s="22">
        <f>IF(A783="",0,IF(YEAR(A783)&lt;&gt;Properties!$C$5,0,N(E783)))</f>
      </c>
    </row>
    <row r="784" spans="1:8" x14ac:dyDescent="0.25">
      <c r="A784" s="11"/>
      <c r="B784" s="19"/>
      <c r="C784" s="19"/>
      <c r="D784" s="19"/>
      <c r="E784" s="23"/>
      <c r="F784" s="19"/>
      <c r="G784" s="16">
        <f>IF(A784="","",MONTH(A784))</f>
      </c>
      <c r="H784" s="22">
        <f>IF(A784="",0,IF(YEAR(A784)&lt;&gt;Properties!$C$5,0,N(E784)))</f>
      </c>
    </row>
    <row r="785" spans="1:8" x14ac:dyDescent="0.25">
      <c r="A785" s="11"/>
      <c r="B785" s="19"/>
      <c r="C785" s="19"/>
      <c r="D785" s="19"/>
      <c r="E785" s="23"/>
      <c r="F785" s="19"/>
      <c r="G785" s="16">
        <f>IF(A785="","",MONTH(A785))</f>
      </c>
      <c r="H785" s="22">
        <f>IF(A785="",0,IF(YEAR(A785)&lt;&gt;Properties!$C$5,0,N(E785)))</f>
      </c>
    </row>
    <row r="786" spans="1:8" x14ac:dyDescent="0.25">
      <c r="A786" s="11"/>
      <c r="B786" s="19"/>
      <c r="C786" s="19"/>
      <c r="D786" s="19"/>
      <c r="E786" s="23"/>
      <c r="F786" s="19"/>
      <c r="G786" s="16">
        <f>IF(A786="","",MONTH(A786))</f>
      </c>
      <c r="H786" s="22">
        <f>IF(A786="",0,IF(YEAR(A786)&lt;&gt;Properties!$C$5,0,N(E786)))</f>
      </c>
    </row>
    <row r="787" spans="1:8" x14ac:dyDescent="0.25">
      <c r="A787" s="11"/>
      <c r="B787" s="19"/>
      <c r="C787" s="19"/>
      <c r="D787" s="19"/>
      <c r="E787" s="23"/>
      <c r="F787" s="19"/>
      <c r="G787" s="16">
        <f>IF(A787="","",MONTH(A787))</f>
      </c>
      <c r="H787" s="22">
        <f>IF(A787="",0,IF(YEAR(A787)&lt;&gt;Properties!$C$5,0,N(E787)))</f>
      </c>
    </row>
    <row r="788" spans="1:8" x14ac:dyDescent="0.25">
      <c r="A788" s="11"/>
      <c r="B788" s="19"/>
      <c r="C788" s="19"/>
      <c r="D788" s="19"/>
      <c r="E788" s="23"/>
      <c r="F788" s="19"/>
      <c r="G788" s="16">
        <f>IF(A788="","",MONTH(A788))</f>
      </c>
      <c r="H788" s="22">
        <f>IF(A788="",0,IF(YEAR(A788)&lt;&gt;Properties!$C$5,0,N(E788)))</f>
      </c>
    </row>
    <row r="789" spans="1:8" x14ac:dyDescent="0.25">
      <c r="A789" s="11"/>
      <c r="B789" s="19"/>
      <c r="C789" s="19"/>
      <c r="D789" s="19"/>
      <c r="E789" s="23"/>
      <c r="F789" s="19"/>
      <c r="G789" s="16">
        <f>IF(A789="","",MONTH(A789))</f>
      </c>
      <c r="H789" s="22">
        <f>IF(A789="",0,IF(YEAR(A789)&lt;&gt;Properties!$C$5,0,N(E789)))</f>
      </c>
    </row>
    <row r="790" spans="1:8" x14ac:dyDescent="0.25">
      <c r="A790" s="11"/>
      <c r="B790" s="19"/>
      <c r="C790" s="19"/>
      <c r="D790" s="19"/>
      <c r="E790" s="23"/>
      <c r="F790" s="19"/>
      <c r="G790" s="16">
        <f>IF(A790="","",MONTH(A790))</f>
      </c>
      <c r="H790" s="22">
        <f>IF(A790="",0,IF(YEAR(A790)&lt;&gt;Properties!$C$5,0,N(E790)))</f>
      </c>
    </row>
    <row r="791" spans="1:8" x14ac:dyDescent="0.25">
      <c r="A791" s="11"/>
      <c r="B791" s="19"/>
      <c r="C791" s="19"/>
      <c r="D791" s="19"/>
      <c r="E791" s="23"/>
      <c r="F791" s="19"/>
      <c r="G791" s="16">
        <f>IF(A791="","",MONTH(A791))</f>
      </c>
      <c r="H791" s="22">
        <f>IF(A791="",0,IF(YEAR(A791)&lt;&gt;Properties!$C$5,0,N(E791)))</f>
      </c>
    </row>
    <row r="792" spans="1:8" x14ac:dyDescent="0.25">
      <c r="A792" s="11"/>
      <c r="B792" s="19"/>
      <c r="C792" s="19"/>
      <c r="D792" s="19"/>
      <c r="E792" s="23"/>
      <c r="F792" s="19"/>
      <c r="G792" s="16">
        <f>IF(A792="","",MONTH(A792))</f>
      </c>
      <c r="H792" s="22">
        <f>IF(A792="",0,IF(YEAR(A792)&lt;&gt;Properties!$C$5,0,N(E792)))</f>
      </c>
    </row>
    <row r="793" spans="1:8" x14ac:dyDescent="0.25">
      <c r="A793" s="11"/>
      <c r="B793" s="19"/>
      <c r="C793" s="19"/>
      <c r="D793" s="19"/>
      <c r="E793" s="23"/>
      <c r="F793" s="19"/>
      <c r="G793" s="16">
        <f>IF(A793="","",MONTH(A793))</f>
      </c>
      <c r="H793" s="22">
        <f>IF(A793="",0,IF(YEAR(A793)&lt;&gt;Properties!$C$5,0,N(E793)))</f>
      </c>
    </row>
    <row r="794" spans="1:8" x14ac:dyDescent="0.25">
      <c r="A794" s="11"/>
      <c r="B794" s="19"/>
      <c r="C794" s="19"/>
      <c r="D794" s="19"/>
      <c r="E794" s="23"/>
      <c r="F794" s="19"/>
      <c r="G794" s="16">
        <f>IF(A794="","",MONTH(A794))</f>
      </c>
      <c r="H794" s="22">
        <f>IF(A794="",0,IF(YEAR(A794)&lt;&gt;Properties!$C$5,0,N(E794)))</f>
      </c>
    </row>
    <row r="795" spans="1:8" x14ac:dyDescent="0.25">
      <c r="A795" s="11"/>
      <c r="B795" s="19"/>
      <c r="C795" s="19"/>
      <c r="D795" s="19"/>
      <c r="E795" s="23"/>
      <c r="F795" s="19"/>
      <c r="G795" s="16">
        <f>IF(A795="","",MONTH(A795))</f>
      </c>
      <c r="H795" s="22">
        <f>IF(A795="",0,IF(YEAR(A795)&lt;&gt;Properties!$C$5,0,N(E795)))</f>
      </c>
    </row>
    <row r="796" spans="1:8" x14ac:dyDescent="0.25">
      <c r="A796" s="11"/>
      <c r="B796" s="19"/>
      <c r="C796" s="19"/>
      <c r="D796" s="19"/>
      <c r="E796" s="23"/>
      <c r="F796" s="19"/>
      <c r="G796" s="16">
        <f>IF(A796="","",MONTH(A796))</f>
      </c>
      <c r="H796" s="22">
        <f>IF(A796="",0,IF(YEAR(A796)&lt;&gt;Properties!$C$5,0,N(E796)))</f>
      </c>
    </row>
    <row r="797" spans="1:8" x14ac:dyDescent="0.25">
      <c r="A797" s="11"/>
      <c r="B797" s="19"/>
      <c r="C797" s="19"/>
      <c r="D797" s="19"/>
      <c r="E797" s="23"/>
      <c r="F797" s="19"/>
      <c r="G797" s="16">
        <f>IF(A797="","",MONTH(A797))</f>
      </c>
      <c r="H797" s="22">
        <f>IF(A797="",0,IF(YEAR(A797)&lt;&gt;Properties!$C$5,0,N(E797)))</f>
      </c>
    </row>
    <row r="798" spans="1:8" x14ac:dyDescent="0.25">
      <c r="A798" s="11"/>
      <c r="B798" s="19"/>
      <c r="C798" s="19"/>
      <c r="D798" s="19"/>
      <c r="E798" s="23"/>
      <c r="F798" s="19"/>
      <c r="G798" s="16">
        <f>IF(A798="","",MONTH(A798))</f>
      </c>
      <c r="H798" s="22">
        <f>IF(A798="",0,IF(YEAR(A798)&lt;&gt;Properties!$C$5,0,N(E798)))</f>
      </c>
    </row>
    <row r="799" spans="1:8" x14ac:dyDescent="0.25">
      <c r="A799" s="11"/>
      <c r="B799" s="19"/>
      <c r="C799" s="19"/>
      <c r="D799" s="19"/>
      <c r="E799" s="23"/>
      <c r="F799" s="19"/>
      <c r="G799" s="16">
        <f>IF(A799="","",MONTH(A799))</f>
      </c>
      <c r="H799" s="22">
        <f>IF(A799="",0,IF(YEAR(A799)&lt;&gt;Properties!$C$5,0,N(E799)))</f>
      </c>
    </row>
    <row r="800" spans="1:8" x14ac:dyDescent="0.25">
      <c r="A800" s="11"/>
      <c r="B800" s="19"/>
      <c r="C800" s="19"/>
      <c r="D800" s="19"/>
      <c r="E800" s="23"/>
      <c r="F800" s="19"/>
      <c r="G800" s="16">
        <f>IF(A800="","",MONTH(A800))</f>
      </c>
      <c r="H800" s="22">
        <f>IF(A800="",0,IF(YEAR(A800)&lt;&gt;Properties!$C$5,0,N(E800)))</f>
      </c>
    </row>
    <row r="801" spans="1:8" x14ac:dyDescent="0.25">
      <c r="A801" s="11"/>
      <c r="B801" s="19"/>
      <c r="C801" s="19"/>
      <c r="D801" s="19"/>
      <c r="E801" s="23"/>
      <c r="F801" s="19"/>
      <c r="G801" s="16">
        <f>IF(A801="","",MONTH(A801))</f>
      </c>
      <c r="H801" s="22">
        <f>IF(A801="",0,IF(YEAR(A801)&lt;&gt;Properties!$C$5,0,N(E801)))</f>
      </c>
    </row>
    <row r="802" spans="1:8" x14ac:dyDescent="0.25">
      <c r="A802" s="11"/>
      <c r="B802" s="19"/>
      <c r="C802" s="19"/>
      <c r="D802" s="19"/>
      <c r="E802" s="23"/>
      <c r="F802" s="19"/>
      <c r="G802" s="16">
        <f>IF(A802="","",MONTH(A802))</f>
      </c>
      <c r="H802" s="22">
        <f>IF(A802="",0,IF(YEAR(A802)&lt;&gt;Properties!$C$5,0,N(E802)))</f>
      </c>
    </row>
    <row r="803" spans="1:8" x14ac:dyDescent="0.25">
      <c r="A803" s="11"/>
      <c r="B803" s="19"/>
      <c r="C803" s="19"/>
      <c r="D803" s="19"/>
      <c r="E803" s="23"/>
      <c r="F803" s="19"/>
      <c r="G803" s="16">
        <f>IF(A803="","",MONTH(A803))</f>
      </c>
      <c r="H803" s="22">
        <f>IF(A803="",0,IF(YEAR(A803)&lt;&gt;Properties!$C$5,0,N(E803)))</f>
      </c>
    </row>
    <row r="804" spans="1:8" x14ac:dyDescent="0.25">
      <c r="A804" s="11"/>
      <c r="B804" s="19"/>
      <c r="C804" s="19"/>
      <c r="D804" s="19"/>
      <c r="E804" s="23"/>
      <c r="F804" s="19"/>
      <c r="G804" s="16">
        <f>IF(A804="","",MONTH(A804))</f>
      </c>
      <c r="H804" s="22">
        <f>IF(A804="",0,IF(YEAR(A804)&lt;&gt;Properties!$C$5,0,N(E804)))</f>
      </c>
    </row>
    <row r="805" spans="1:8" x14ac:dyDescent="0.25">
      <c r="A805" s="11"/>
      <c r="B805" s="19"/>
      <c r="C805" s="19"/>
      <c r="D805" s="19"/>
      <c r="E805" s="23"/>
      <c r="F805" s="19"/>
      <c r="G805" s="16">
        <f>IF(A805="","",MONTH(A805))</f>
      </c>
      <c r="H805" s="22">
        <f>IF(A805="",0,IF(YEAR(A805)&lt;&gt;Properties!$C$5,0,N(E805)))</f>
      </c>
    </row>
    <row r="806" spans="1:8" x14ac:dyDescent="0.25">
      <c r="A806" s="11"/>
      <c r="B806" s="19"/>
      <c r="C806" s="19"/>
      <c r="D806" s="19"/>
      <c r="E806" s="23"/>
      <c r="F806" s="19"/>
      <c r="G806" s="16">
        <f>IF(A806="","",MONTH(A806))</f>
      </c>
      <c r="H806" s="22">
        <f>IF(A806="",0,IF(YEAR(A806)&lt;&gt;Properties!$C$5,0,N(E806)))</f>
      </c>
    </row>
    <row r="807" spans="1:8" x14ac:dyDescent="0.25">
      <c r="A807" s="11"/>
      <c r="B807" s="19"/>
      <c r="C807" s="19"/>
      <c r="D807" s="19"/>
      <c r="E807" s="23"/>
      <c r="F807" s="19"/>
      <c r="G807" s="16">
        <f>IF(A807="","",MONTH(A807))</f>
      </c>
      <c r="H807" s="22">
        <f>IF(A807="",0,IF(YEAR(A807)&lt;&gt;Properties!$C$5,0,N(E807)))</f>
      </c>
    </row>
    <row r="808" spans="1:8" x14ac:dyDescent="0.25">
      <c r="A808" s="11"/>
      <c r="B808" s="19"/>
      <c r="C808" s="19"/>
      <c r="D808" s="19"/>
      <c r="E808" s="23"/>
      <c r="F808" s="19"/>
      <c r="G808" s="16">
        <f>IF(A808="","",MONTH(A808))</f>
      </c>
      <c r="H808" s="22">
        <f>IF(A808="",0,IF(YEAR(A808)&lt;&gt;Properties!$C$5,0,N(E808)))</f>
      </c>
    </row>
    <row r="809" spans="1:8" x14ac:dyDescent="0.25">
      <c r="A809" s="11"/>
      <c r="B809" s="19"/>
      <c r="C809" s="19"/>
      <c r="D809" s="19"/>
      <c r="E809" s="23"/>
      <c r="F809" s="19"/>
      <c r="G809" s="16">
        <f>IF(A809="","",MONTH(A809))</f>
      </c>
      <c r="H809" s="22">
        <f>IF(A809="",0,IF(YEAR(A809)&lt;&gt;Properties!$C$5,0,N(E809)))</f>
      </c>
    </row>
    <row r="810" spans="1:8" x14ac:dyDescent="0.25">
      <c r="A810" s="11"/>
      <c r="B810" s="19"/>
      <c r="C810" s="19"/>
      <c r="D810" s="19"/>
      <c r="E810" s="23"/>
      <c r="F810" s="19"/>
      <c r="G810" s="16">
        <f>IF(A810="","",MONTH(A810))</f>
      </c>
      <c r="H810" s="22">
        <f>IF(A810="",0,IF(YEAR(A810)&lt;&gt;Properties!$C$5,0,N(E810)))</f>
      </c>
    </row>
    <row r="811" spans="1:8" x14ac:dyDescent="0.25">
      <c r="A811" s="11"/>
      <c r="B811" s="19"/>
      <c r="C811" s="19"/>
      <c r="D811" s="19"/>
      <c r="E811" s="23"/>
      <c r="F811" s="19"/>
      <c r="G811" s="16">
        <f>IF(A811="","",MONTH(A811))</f>
      </c>
      <c r="H811" s="22">
        <f>IF(A811="",0,IF(YEAR(A811)&lt;&gt;Properties!$C$5,0,N(E811)))</f>
      </c>
    </row>
    <row r="812" spans="1:8" x14ac:dyDescent="0.25">
      <c r="A812" s="11"/>
      <c r="B812" s="19"/>
      <c r="C812" s="19"/>
      <c r="D812" s="19"/>
      <c r="E812" s="23"/>
      <c r="F812" s="19"/>
      <c r="G812" s="16">
        <f>IF(A812="","",MONTH(A812))</f>
      </c>
      <c r="H812" s="22">
        <f>IF(A812="",0,IF(YEAR(A812)&lt;&gt;Properties!$C$5,0,N(E812)))</f>
      </c>
    </row>
    <row r="813" spans="1:8" x14ac:dyDescent="0.25">
      <c r="A813" s="11"/>
      <c r="B813" s="19"/>
      <c r="C813" s="19"/>
      <c r="D813" s="19"/>
      <c r="E813" s="23"/>
      <c r="F813" s="19"/>
      <c r="G813" s="16">
        <f>IF(A813="","",MONTH(A813))</f>
      </c>
      <c r="H813" s="22">
        <f>IF(A813="",0,IF(YEAR(A813)&lt;&gt;Properties!$C$5,0,N(E813)))</f>
      </c>
    </row>
    <row r="814" spans="1:8" x14ac:dyDescent="0.25">
      <c r="A814" s="11"/>
      <c r="B814" s="19"/>
      <c r="C814" s="19"/>
      <c r="D814" s="19"/>
      <c r="E814" s="23"/>
      <c r="F814" s="19"/>
      <c r="G814" s="16">
        <f>IF(A814="","",MONTH(A814))</f>
      </c>
      <c r="H814" s="22">
        <f>IF(A814="",0,IF(YEAR(A814)&lt;&gt;Properties!$C$5,0,N(E814)))</f>
      </c>
    </row>
    <row r="815" spans="1:8" x14ac:dyDescent="0.25">
      <c r="A815" s="11"/>
      <c r="B815" s="19"/>
      <c r="C815" s="19"/>
      <c r="D815" s="19"/>
      <c r="E815" s="23"/>
      <c r="F815" s="19"/>
      <c r="G815" s="16">
        <f>IF(A815="","",MONTH(A815))</f>
      </c>
      <c r="H815" s="22">
        <f>IF(A815="",0,IF(YEAR(A815)&lt;&gt;Properties!$C$5,0,N(E815)))</f>
      </c>
    </row>
    <row r="816" spans="1:8" x14ac:dyDescent="0.25">
      <c r="A816" s="11"/>
      <c r="B816" s="19"/>
      <c r="C816" s="19"/>
      <c r="D816" s="19"/>
      <c r="E816" s="23"/>
      <c r="F816" s="19"/>
      <c r="G816" s="16">
        <f>IF(A816="","",MONTH(A816))</f>
      </c>
      <c r="H816" s="22">
        <f>IF(A816="",0,IF(YEAR(A816)&lt;&gt;Properties!$C$5,0,N(E816)))</f>
      </c>
    </row>
    <row r="817" spans="1:8" x14ac:dyDescent="0.25">
      <c r="A817" s="11"/>
      <c r="B817" s="19"/>
      <c r="C817" s="19"/>
      <c r="D817" s="19"/>
      <c r="E817" s="23"/>
      <c r="F817" s="19"/>
      <c r="G817" s="16">
        <f>IF(A817="","",MONTH(A817))</f>
      </c>
      <c r="H817" s="22">
        <f>IF(A817="",0,IF(YEAR(A817)&lt;&gt;Properties!$C$5,0,N(E817)))</f>
      </c>
    </row>
    <row r="818" spans="1:8" x14ac:dyDescent="0.25">
      <c r="A818" s="11"/>
      <c r="B818" s="19"/>
      <c r="C818" s="19"/>
      <c r="D818" s="19"/>
      <c r="E818" s="23"/>
      <c r="F818" s="19"/>
      <c r="G818" s="16">
        <f>IF(A818="","",MONTH(A818))</f>
      </c>
      <c r="H818" s="22">
        <f>IF(A818="",0,IF(YEAR(A818)&lt;&gt;Properties!$C$5,0,N(E818)))</f>
      </c>
    </row>
    <row r="819" spans="1:8" x14ac:dyDescent="0.25">
      <c r="A819" s="11"/>
      <c r="B819" s="19"/>
      <c r="C819" s="19"/>
      <c r="D819" s="19"/>
      <c r="E819" s="23"/>
      <c r="F819" s="19"/>
      <c r="G819" s="16">
        <f>IF(A819="","",MONTH(A819))</f>
      </c>
      <c r="H819" s="22">
        <f>IF(A819="",0,IF(YEAR(A819)&lt;&gt;Properties!$C$5,0,N(E819)))</f>
      </c>
    </row>
    <row r="820" spans="1:8" x14ac:dyDescent="0.25">
      <c r="A820" s="11"/>
      <c r="B820" s="19"/>
      <c r="C820" s="19"/>
      <c r="D820" s="19"/>
      <c r="E820" s="23"/>
      <c r="F820" s="19"/>
      <c r="G820" s="16">
        <f>IF(A820="","",MONTH(A820))</f>
      </c>
      <c r="H820" s="22">
        <f>IF(A820="",0,IF(YEAR(A820)&lt;&gt;Properties!$C$5,0,N(E820)))</f>
      </c>
    </row>
    <row r="821" spans="1:8" x14ac:dyDescent="0.25">
      <c r="A821" s="11"/>
      <c r="B821" s="19"/>
      <c r="C821" s="19"/>
      <c r="D821" s="19"/>
      <c r="E821" s="23"/>
      <c r="F821" s="19"/>
      <c r="G821" s="16">
        <f>IF(A821="","",MONTH(A821))</f>
      </c>
      <c r="H821" s="22">
        <f>IF(A821="",0,IF(YEAR(A821)&lt;&gt;Properties!$C$5,0,N(E821)))</f>
      </c>
    </row>
    <row r="822" spans="1:8" x14ac:dyDescent="0.25">
      <c r="A822" s="11"/>
      <c r="B822" s="19"/>
      <c r="C822" s="19"/>
      <c r="D822" s="19"/>
      <c r="E822" s="23"/>
      <c r="F822" s="19"/>
      <c r="G822" s="16">
        <f>IF(A822="","",MONTH(A822))</f>
      </c>
      <c r="H822" s="22">
        <f>IF(A822="",0,IF(YEAR(A822)&lt;&gt;Properties!$C$5,0,N(E822)))</f>
      </c>
    </row>
    <row r="823" spans="1:8" x14ac:dyDescent="0.25">
      <c r="A823" s="11"/>
      <c r="B823" s="19"/>
      <c r="C823" s="19"/>
      <c r="D823" s="19"/>
      <c r="E823" s="23"/>
      <c r="F823" s="19"/>
      <c r="G823" s="16">
        <f>IF(A823="","",MONTH(A823))</f>
      </c>
      <c r="H823" s="22">
        <f>IF(A823="",0,IF(YEAR(A823)&lt;&gt;Properties!$C$5,0,N(E823)))</f>
      </c>
    </row>
    <row r="824" spans="1:8" x14ac:dyDescent="0.25">
      <c r="A824" s="11"/>
      <c r="B824" s="19"/>
      <c r="C824" s="19"/>
      <c r="D824" s="19"/>
      <c r="E824" s="23"/>
      <c r="F824" s="19"/>
      <c r="G824" s="16">
        <f>IF(A824="","",MONTH(A824))</f>
      </c>
      <c r="H824" s="22">
        <f>IF(A824="",0,IF(YEAR(A824)&lt;&gt;Properties!$C$5,0,N(E824)))</f>
      </c>
    </row>
    <row r="825" spans="1:8" x14ac:dyDescent="0.25">
      <c r="A825" s="11"/>
      <c r="B825" s="19"/>
      <c r="C825" s="19"/>
      <c r="D825" s="19"/>
      <c r="E825" s="23"/>
      <c r="F825" s="19"/>
      <c r="G825" s="16">
        <f>IF(A825="","",MONTH(A825))</f>
      </c>
      <c r="H825" s="22">
        <f>IF(A825="",0,IF(YEAR(A825)&lt;&gt;Properties!$C$5,0,N(E825)))</f>
      </c>
    </row>
    <row r="826" spans="1:8" x14ac:dyDescent="0.25">
      <c r="A826" s="11"/>
      <c r="B826" s="19"/>
      <c r="C826" s="19"/>
      <c r="D826" s="19"/>
      <c r="E826" s="23"/>
      <c r="F826" s="19"/>
      <c r="G826" s="16">
        <f>IF(A826="","",MONTH(A826))</f>
      </c>
      <c r="H826" s="22">
        <f>IF(A826="",0,IF(YEAR(A826)&lt;&gt;Properties!$C$5,0,N(E826)))</f>
      </c>
    </row>
    <row r="827" spans="1:8" x14ac:dyDescent="0.25">
      <c r="A827" s="11"/>
      <c r="B827" s="19"/>
      <c r="C827" s="19"/>
      <c r="D827" s="19"/>
      <c r="E827" s="23"/>
      <c r="F827" s="19"/>
      <c r="G827" s="16">
        <f>IF(A827="","",MONTH(A827))</f>
      </c>
      <c r="H827" s="22">
        <f>IF(A827="",0,IF(YEAR(A827)&lt;&gt;Properties!$C$5,0,N(E827)))</f>
      </c>
    </row>
    <row r="828" spans="1:8" x14ac:dyDescent="0.25">
      <c r="A828" s="11"/>
      <c r="B828" s="19"/>
      <c r="C828" s="19"/>
      <c r="D828" s="19"/>
      <c r="E828" s="23"/>
      <c r="F828" s="19"/>
      <c r="G828" s="16">
        <f>IF(A828="","",MONTH(A828))</f>
      </c>
      <c r="H828" s="22">
        <f>IF(A828="",0,IF(YEAR(A828)&lt;&gt;Properties!$C$5,0,N(E828)))</f>
      </c>
    </row>
    <row r="829" spans="1:8" x14ac:dyDescent="0.25">
      <c r="A829" s="11"/>
      <c r="B829" s="19"/>
      <c r="C829" s="19"/>
      <c r="D829" s="19"/>
      <c r="E829" s="23"/>
      <c r="F829" s="19"/>
      <c r="G829" s="16">
        <f>IF(A829="","",MONTH(A829))</f>
      </c>
      <c r="H829" s="22">
        <f>IF(A829="",0,IF(YEAR(A829)&lt;&gt;Properties!$C$5,0,N(E829)))</f>
      </c>
    </row>
    <row r="830" spans="1:8" x14ac:dyDescent="0.25">
      <c r="A830" s="11"/>
      <c r="B830" s="19"/>
      <c r="C830" s="19"/>
      <c r="D830" s="19"/>
      <c r="E830" s="23"/>
      <c r="F830" s="19"/>
      <c r="G830" s="16">
        <f>IF(A830="","",MONTH(A830))</f>
      </c>
      <c r="H830" s="22">
        <f>IF(A830="",0,IF(YEAR(A830)&lt;&gt;Properties!$C$5,0,N(E830)))</f>
      </c>
    </row>
    <row r="831" spans="1:8" x14ac:dyDescent="0.25">
      <c r="A831" s="11"/>
      <c r="B831" s="19"/>
      <c r="C831" s="19"/>
      <c r="D831" s="19"/>
      <c r="E831" s="23"/>
      <c r="F831" s="19"/>
      <c r="G831" s="16">
        <f>IF(A831="","",MONTH(A831))</f>
      </c>
      <c r="H831" s="22">
        <f>IF(A831="",0,IF(YEAR(A831)&lt;&gt;Properties!$C$5,0,N(E831)))</f>
      </c>
    </row>
    <row r="832" spans="1:8" x14ac:dyDescent="0.25">
      <c r="A832" s="11"/>
      <c r="B832" s="19"/>
      <c r="C832" s="19"/>
      <c r="D832" s="19"/>
      <c r="E832" s="23"/>
      <c r="F832" s="19"/>
      <c r="G832" s="16">
        <f>IF(A832="","",MONTH(A832))</f>
      </c>
      <c r="H832" s="22">
        <f>IF(A832="",0,IF(YEAR(A832)&lt;&gt;Properties!$C$5,0,N(E832)))</f>
      </c>
    </row>
    <row r="833" spans="1:8" x14ac:dyDescent="0.25">
      <c r="A833" s="11"/>
      <c r="B833" s="19"/>
      <c r="C833" s="19"/>
      <c r="D833" s="19"/>
      <c r="E833" s="23"/>
      <c r="F833" s="19"/>
      <c r="G833" s="16">
        <f>IF(A833="","",MONTH(A833))</f>
      </c>
      <c r="H833" s="22">
        <f>IF(A833="",0,IF(YEAR(A833)&lt;&gt;Properties!$C$5,0,N(E833)))</f>
      </c>
    </row>
    <row r="834" spans="1:8" x14ac:dyDescent="0.25">
      <c r="A834" s="11"/>
      <c r="B834" s="19"/>
      <c r="C834" s="19"/>
      <c r="D834" s="19"/>
      <c r="E834" s="23"/>
      <c r="F834" s="19"/>
      <c r="G834" s="16">
        <f>IF(A834="","",MONTH(A834))</f>
      </c>
      <c r="H834" s="22">
        <f>IF(A834="",0,IF(YEAR(A834)&lt;&gt;Properties!$C$5,0,N(E834)))</f>
      </c>
    </row>
    <row r="835" spans="1:8" x14ac:dyDescent="0.25">
      <c r="A835" s="11"/>
      <c r="B835" s="19"/>
      <c r="C835" s="19"/>
      <c r="D835" s="19"/>
      <c r="E835" s="23"/>
      <c r="F835" s="19"/>
      <c r="G835" s="16">
        <f>IF(A835="","",MONTH(A835))</f>
      </c>
      <c r="H835" s="22">
        <f>IF(A835="",0,IF(YEAR(A835)&lt;&gt;Properties!$C$5,0,N(E835)))</f>
      </c>
    </row>
    <row r="836" spans="1:8" x14ac:dyDescent="0.25">
      <c r="A836" s="11"/>
      <c r="B836" s="19"/>
      <c r="C836" s="19"/>
      <c r="D836" s="19"/>
      <c r="E836" s="23"/>
      <c r="F836" s="19"/>
      <c r="G836" s="16">
        <f>IF(A836="","",MONTH(A836))</f>
      </c>
      <c r="H836" s="22">
        <f>IF(A836="",0,IF(YEAR(A836)&lt;&gt;Properties!$C$5,0,N(E836)))</f>
      </c>
    </row>
    <row r="837" spans="1:8" x14ac:dyDescent="0.25">
      <c r="A837" s="11"/>
      <c r="B837" s="19"/>
      <c r="C837" s="19"/>
      <c r="D837" s="19"/>
      <c r="E837" s="23"/>
      <c r="F837" s="19"/>
      <c r="G837" s="16">
        <f>IF(A837="","",MONTH(A837))</f>
      </c>
      <c r="H837" s="22">
        <f>IF(A837="",0,IF(YEAR(A837)&lt;&gt;Properties!$C$5,0,N(E837)))</f>
      </c>
    </row>
    <row r="838" spans="1:8" x14ac:dyDescent="0.25">
      <c r="A838" s="11"/>
      <c r="B838" s="19"/>
      <c r="C838" s="19"/>
      <c r="D838" s="19"/>
      <c r="E838" s="23"/>
      <c r="F838" s="19"/>
      <c r="G838" s="16">
        <f>IF(A838="","",MONTH(A838))</f>
      </c>
      <c r="H838" s="22">
        <f>IF(A838="",0,IF(YEAR(A838)&lt;&gt;Properties!$C$5,0,N(E838)))</f>
      </c>
    </row>
    <row r="839" spans="1:8" x14ac:dyDescent="0.25">
      <c r="A839" s="11"/>
      <c r="B839" s="19"/>
      <c r="C839" s="19"/>
      <c r="D839" s="19"/>
      <c r="E839" s="23"/>
      <c r="F839" s="19"/>
      <c r="G839" s="16">
        <f>IF(A839="","",MONTH(A839))</f>
      </c>
      <c r="H839" s="22">
        <f>IF(A839="",0,IF(YEAR(A839)&lt;&gt;Properties!$C$5,0,N(E839)))</f>
      </c>
    </row>
    <row r="840" spans="1:8" x14ac:dyDescent="0.25">
      <c r="A840" s="11"/>
      <c r="B840" s="19"/>
      <c r="C840" s="19"/>
      <c r="D840" s="19"/>
      <c r="E840" s="23"/>
      <c r="F840" s="19"/>
      <c r="G840" s="16">
        <f>IF(A840="","",MONTH(A840))</f>
      </c>
      <c r="H840" s="22">
        <f>IF(A840="",0,IF(YEAR(A840)&lt;&gt;Properties!$C$5,0,N(E840)))</f>
      </c>
    </row>
    <row r="841" spans="1:8" x14ac:dyDescent="0.25">
      <c r="A841" s="11"/>
      <c r="B841" s="19"/>
      <c r="C841" s="19"/>
      <c r="D841" s="19"/>
      <c r="E841" s="23"/>
      <c r="F841" s="19"/>
      <c r="G841" s="16">
        <f>IF(A841="","",MONTH(A841))</f>
      </c>
      <c r="H841" s="22">
        <f>IF(A841="",0,IF(YEAR(A841)&lt;&gt;Properties!$C$5,0,N(E841)))</f>
      </c>
    </row>
    <row r="842" spans="1:8" x14ac:dyDescent="0.25">
      <c r="A842" s="11"/>
      <c r="B842" s="19"/>
      <c r="C842" s="19"/>
      <c r="D842" s="19"/>
      <c r="E842" s="23"/>
      <c r="F842" s="19"/>
      <c r="G842" s="16">
        <f>IF(A842="","",MONTH(A842))</f>
      </c>
      <c r="H842" s="22">
        <f>IF(A842="",0,IF(YEAR(A842)&lt;&gt;Properties!$C$5,0,N(E842)))</f>
      </c>
    </row>
    <row r="843" spans="1:8" x14ac:dyDescent="0.25">
      <c r="A843" s="11"/>
      <c r="B843" s="19"/>
      <c r="C843" s="19"/>
      <c r="D843" s="19"/>
      <c r="E843" s="23"/>
      <c r="F843" s="19"/>
      <c r="G843" s="16">
        <f>IF(A843="","",MONTH(A843))</f>
      </c>
      <c r="H843" s="22">
        <f>IF(A843="",0,IF(YEAR(A843)&lt;&gt;Properties!$C$5,0,N(E843)))</f>
      </c>
    </row>
    <row r="844" spans="1:8" x14ac:dyDescent="0.25">
      <c r="A844" s="11"/>
      <c r="B844" s="19"/>
      <c r="C844" s="19"/>
      <c r="D844" s="19"/>
      <c r="E844" s="23"/>
      <c r="F844" s="19"/>
      <c r="G844" s="16">
        <f>IF(A844="","",MONTH(A844))</f>
      </c>
      <c r="H844" s="22">
        <f>IF(A844="",0,IF(YEAR(A844)&lt;&gt;Properties!$C$5,0,N(E844)))</f>
      </c>
    </row>
    <row r="845" spans="1:8" x14ac:dyDescent="0.25">
      <c r="A845" s="11"/>
      <c r="B845" s="19"/>
      <c r="C845" s="19"/>
      <c r="D845" s="19"/>
      <c r="E845" s="23"/>
      <c r="F845" s="19"/>
      <c r="G845" s="16">
        <f>IF(A845="","",MONTH(A845))</f>
      </c>
      <c r="H845" s="22">
        <f>IF(A845="",0,IF(YEAR(A845)&lt;&gt;Properties!$C$5,0,N(E845)))</f>
      </c>
    </row>
    <row r="846" spans="1:8" x14ac:dyDescent="0.25">
      <c r="A846" s="11"/>
      <c r="B846" s="19"/>
      <c r="C846" s="19"/>
      <c r="D846" s="19"/>
      <c r="E846" s="23"/>
      <c r="F846" s="19"/>
      <c r="G846" s="16">
        <f>IF(A846="","",MONTH(A846))</f>
      </c>
      <c r="H846" s="22">
        <f>IF(A846="",0,IF(YEAR(A846)&lt;&gt;Properties!$C$5,0,N(E846)))</f>
      </c>
    </row>
    <row r="847" spans="1:8" x14ac:dyDescent="0.25">
      <c r="A847" s="11"/>
      <c r="B847" s="19"/>
      <c r="C847" s="19"/>
      <c r="D847" s="19"/>
      <c r="E847" s="23"/>
      <c r="F847" s="19"/>
      <c r="G847" s="16">
        <f>IF(A847="","",MONTH(A847))</f>
      </c>
      <c r="H847" s="22">
        <f>IF(A847="",0,IF(YEAR(A847)&lt;&gt;Properties!$C$5,0,N(E847)))</f>
      </c>
    </row>
    <row r="848" spans="1:8" x14ac:dyDescent="0.25">
      <c r="A848" s="11"/>
      <c r="B848" s="19"/>
      <c r="C848" s="19"/>
      <c r="D848" s="19"/>
      <c r="E848" s="23"/>
      <c r="F848" s="19"/>
      <c r="G848" s="16">
        <f>IF(A848="","",MONTH(A848))</f>
      </c>
      <c r="H848" s="22">
        <f>IF(A848="",0,IF(YEAR(A848)&lt;&gt;Properties!$C$5,0,N(E848)))</f>
      </c>
    </row>
    <row r="849" spans="1:8" x14ac:dyDescent="0.25">
      <c r="A849" s="11"/>
      <c r="B849" s="19"/>
      <c r="C849" s="19"/>
      <c r="D849" s="19"/>
      <c r="E849" s="23"/>
      <c r="F849" s="19"/>
      <c r="G849" s="16">
        <f>IF(A849="","",MONTH(A849))</f>
      </c>
      <c r="H849" s="22">
        <f>IF(A849="",0,IF(YEAR(A849)&lt;&gt;Properties!$C$5,0,N(E849)))</f>
      </c>
    </row>
    <row r="850" spans="1:8" x14ac:dyDescent="0.25">
      <c r="A850" s="11"/>
      <c r="B850" s="19"/>
      <c r="C850" s="19"/>
      <c r="D850" s="19"/>
      <c r="E850" s="23"/>
      <c r="F850" s="19"/>
      <c r="G850" s="16">
        <f>IF(A850="","",MONTH(A850))</f>
      </c>
      <c r="H850" s="22">
        <f>IF(A850="",0,IF(YEAR(A850)&lt;&gt;Properties!$C$5,0,N(E850)))</f>
      </c>
    </row>
    <row r="851" spans="1:8" x14ac:dyDescent="0.25">
      <c r="A851" s="11"/>
      <c r="B851" s="19"/>
      <c r="C851" s="19"/>
      <c r="D851" s="19"/>
      <c r="E851" s="23"/>
      <c r="F851" s="19"/>
      <c r="G851" s="16">
        <f>IF(A851="","",MONTH(A851))</f>
      </c>
      <c r="H851" s="22">
        <f>IF(A851="",0,IF(YEAR(A851)&lt;&gt;Properties!$C$5,0,N(E851)))</f>
      </c>
    </row>
    <row r="852" spans="1:8" x14ac:dyDescent="0.25">
      <c r="A852" s="11"/>
      <c r="B852" s="19"/>
      <c r="C852" s="19"/>
      <c r="D852" s="19"/>
      <c r="E852" s="23"/>
      <c r="F852" s="19"/>
      <c r="G852" s="16">
        <f>IF(A852="","",MONTH(A852))</f>
      </c>
      <c r="H852" s="22">
        <f>IF(A852="",0,IF(YEAR(A852)&lt;&gt;Properties!$C$5,0,N(E852)))</f>
      </c>
    </row>
    <row r="853" spans="1:8" x14ac:dyDescent="0.25">
      <c r="A853" s="11"/>
      <c r="B853" s="19"/>
      <c r="C853" s="19"/>
      <c r="D853" s="19"/>
      <c r="E853" s="23"/>
      <c r="F853" s="19"/>
      <c r="G853" s="16">
        <f>IF(A853="","",MONTH(A853))</f>
      </c>
      <c r="H853" s="22">
        <f>IF(A853="",0,IF(YEAR(A853)&lt;&gt;Properties!$C$5,0,N(E853)))</f>
      </c>
    </row>
    <row r="854" spans="1:8" x14ac:dyDescent="0.25">
      <c r="A854" s="11"/>
      <c r="B854" s="19"/>
      <c r="C854" s="19"/>
      <c r="D854" s="19"/>
      <c r="E854" s="23"/>
      <c r="F854" s="19"/>
      <c r="G854" s="16">
        <f>IF(A854="","",MONTH(A854))</f>
      </c>
      <c r="H854" s="22">
        <f>IF(A854="",0,IF(YEAR(A854)&lt;&gt;Properties!$C$5,0,N(E854)))</f>
      </c>
    </row>
    <row r="855" spans="1:8" x14ac:dyDescent="0.25">
      <c r="A855" s="11"/>
      <c r="B855" s="19"/>
      <c r="C855" s="19"/>
      <c r="D855" s="19"/>
      <c r="E855" s="23"/>
      <c r="F855" s="19"/>
      <c r="G855" s="16">
        <f>IF(A855="","",MONTH(A855))</f>
      </c>
      <c r="H855" s="22">
        <f>IF(A855="",0,IF(YEAR(A855)&lt;&gt;Properties!$C$5,0,N(E855)))</f>
      </c>
    </row>
    <row r="856" spans="1:8" x14ac:dyDescent="0.25">
      <c r="A856" s="11"/>
      <c r="B856" s="19"/>
      <c r="C856" s="19"/>
      <c r="D856" s="19"/>
      <c r="E856" s="23"/>
      <c r="F856" s="19"/>
      <c r="G856" s="16">
        <f>IF(A856="","",MONTH(A856))</f>
      </c>
      <c r="H856" s="22">
        <f>IF(A856="",0,IF(YEAR(A856)&lt;&gt;Properties!$C$5,0,N(E856)))</f>
      </c>
    </row>
    <row r="857" spans="1:8" x14ac:dyDescent="0.25">
      <c r="A857" s="11"/>
      <c r="B857" s="19"/>
      <c r="C857" s="19"/>
      <c r="D857" s="19"/>
      <c r="E857" s="23"/>
      <c r="F857" s="19"/>
      <c r="G857" s="16">
        <f>IF(A857="","",MONTH(A857))</f>
      </c>
      <c r="H857" s="22">
        <f>IF(A857="",0,IF(YEAR(A857)&lt;&gt;Properties!$C$5,0,N(E857)))</f>
      </c>
    </row>
    <row r="858" spans="1:8" x14ac:dyDescent="0.25">
      <c r="A858" s="11"/>
      <c r="B858" s="19"/>
      <c r="C858" s="19"/>
      <c r="D858" s="19"/>
      <c r="E858" s="23"/>
      <c r="F858" s="19"/>
      <c r="G858" s="16">
        <f>IF(A858="","",MONTH(A858))</f>
      </c>
      <c r="H858" s="22">
        <f>IF(A858="",0,IF(YEAR(A858)&lt;&gt;Properties!$C$5,0,N(E858)))</f>
      </c>
    </row>
    <row r="859" spans="1:8" x14ac:dyDescent="0.25">
      <c r="A859" s="11"/>
      <c r="B859" s="19"/>
      <c r="C859" s="19"/>
      <c r="D859" s="19"/>
      <c r="E859" s="23"/>
      <c r="F859" s="19"/>
      <c r="G859" s="16">
        <f>IF(A859="","",MONTH(A859))</f>
      </c>
      <c r="H859" s="22">
        <f>IF(A859="",0,IF(YEAR(A859)&lt;&gt;Properties!$C$5,0,N(E859)))</f>
      </c>
    </row>
    <row r="860" spans="1:8" x14ac:dyDescent="0.25">
      <c r="A860" s="11"/>
      <c r="B860" s="19"/>
      <c r="C860" s="19"/>
      <c r="D860" s="19"/>
      <c r="E860" s="23"/>
      <c r="F860" s="19"/>
      <c r="G860" s="16">
        <f>IF(A860="","",MONTH(A860))</f>
      </c>
      <c r="H860" s="22">
        <f>IF(A860="",0,IF(YEAR(A860)&lt;&gt;Properties!$C$5,0,N(E860)))</f>
      </c>
    </row>
    <row r="861" spans="1:8" x14ac:dyDescent="0.25">
      <c r="A861" s="11"/>
      <c r="B861" s="19"/>
      <c r="C861" s="19"/>
      <c r="D861" s="19"/>
      <c r="E861" s="23"/>
      <c r="F861" s="19"/>
      <c r="G861" s="16">
        <f>IF(A861="","",MONTH(A861))</f>
      </c>
      <c r="H861" s="22">
        <f>IF(A861="",0,IF(YEAR(A861)&lt;&gt;Properties!$C$5,0,N(E861)))</f>
      </c>
    </row>
    <row r="862" spans="1:8" x14ac:dyDescent="0.25">
      <c r="A862" s="11"/>
      <c r="B862" s="19"/>
      <c r="C862" s="19"/>
      <c r="D862" s="19"/>
      <c r="E862" s="23"/>
      <c r="F862" s="19"/>
      <c r="G862" s="16">
        <f>IF(A862="","",MONTH(A862))</f>
      </c>
      <c r="H862" s="22">
        <f>IF(A862="",0,IF(YEAR(A862)&lt;&gt;Properties!$C$5,0,N(E862)))</f>
      </c>
    </row>
    <row r="863" spans="1:8" x14ac:dyDescent="0.25">
      <c r="A863" s="11"/>
      <c r="B863" s="19"/>
      <c r="C863" s="19"/>
      <c r="D863" s="19"/>
      <c r="E863" s="23"/>
      <c r="F863" s="19"/>
      <c r="G863" s="16">
        <f>IF(A863="","",MONTH(A863))</f>
      </c>
      <c r="H863" s="22">
        <f>IF(A863="",0,IF(YEAR(A863)&lt;&gt;Properties!$C$5,0,N(E863)))</f>
      </c>
    </row>
    <row r="864" spans="1:8" x14ac:dyDescent="0.25">
      <c r="A864" s="11"/>
      <c r="B864" s="19"/>
      <c r="C864" s="19"/>
      <c r="D864" s="19"/>
      <c r="E864" s="23"/>
      <c r="F864" s="19"/>
      <c r="G864" s="16">
        <f>IF(A864="","",MONTH(A864))</f>
      </c>
      <c r="H864" s="22">
        <f>IF(A864="",0,IF(YEAR(A864)&lt;&gt;Properties!$C$5,0,N(E864)))</f>
      </c>
    </row>
    <row r="865" spans="1:8" x14ac:dyDescent="0.25">
      <c r="A865" s="11"/>
      <c r="B865" s="19"/>
      <c r="C865" s="19"/>
      <c r="D865" s="19"/>
      <c r="E865" s="23"/>
      <c r="F865" s="19"/>
      <c r="G865" s="16">
        <f>IF(A865="","",MONTH(A865))</f>
      </c>
      <c r="H865" s="22">
        <f>IF(A865="",0,IF(YEAR(A865)&lt;&gt;Properties!$C$5,0,N(E865)))</f>
      </c>
    </row>
    <row r="866" spans="1:8" x14ac:dyDescent="0.25">
      <c r="A866" s="11"/>
      <c r="B866" s="19"/>
      <c r="C866" s="19"/>
      <c r="D866" s="19"/>
      <c r="E866" s="23"/>
      <c r="F866" s="19"/>
      <c r="G866" s="16">
        <f>IF(A866="","",MONTH(A866))</f>
      </c>
      <c r="H866" s="22">
        <f>IF(A866="",0,IF(YEAR(A866)&lt;&gt;Properties!$C$5,0,N(E866)))</f>
      </c>
    </row>
    <row r="867" spans="1:8" x14ac:dyDescent="0.25">
      <c r="A867" s="11"/>
      <c r="B867" s="19"/>
      <c r="C867" s="19"/>
      <c r="D867" s="19"/>
      <c r="E867" s="23"/>
      <c r="F867" s="19"/>
      <c r="G867" s="16">
        <f>IF(A867="","",MONTH(A867))</f>
      </c>
      <c r="H867" s="22">
        <f>IF(A867="",0,IF(YEAR(A867)&lt;&gt;Properties!$C$5,0,N(E867)))</f>
      </c>
    </row>
    <row r="868" spans="1:8" x14ac:dyDescent="0.25">
      <c r="A868" s="11"/>
      <c r="B868" s="19"/>
      <c r="C868" s="19"/>
      <c r="D868" s="19"/>
      <c r="E868" s="23"/>
      <c r="F868" s="19"/>
      <c r="G868" s="16">
        <f>IF(A868="","",MONTH(A868))</f>
      </c>
      <c r="H868" s="22">
        <f>IF(A868="",0,IF(YEAR(A868)&lt;&gt;Properties!$C$5,0,N(E868)))</f>
      </c>
    </row>
    <row r="869" spans="1:8" x14ac:dyDescent="0.25">
      <c r="A869" s="11"/>
      <c r="B869" s="19"/>
      <c r="C869" s="19"/>
      <c r="D869" s="19"/>
      <c r="E869" s="23"/>
      <c r="F869" s="19"/>
      <c r="G869" s="16">
        <f>IF(A869="","",MONTH(A869))</f>
      </c>
      <c r="H869" s="22">
        <f>IF(A869="",0,IF(YEAR(A869)&lt;&gt;Properties!$C$5,0,N(E869)))</f>
      </c>
    </row>
    <row r="870" spans="1:8" x14ac:dyDescent="0.25">
      <c r="A870" s="11"/>
      <c r="B870" s="19"/>
      <c r="C870" s="19"/>
      <c r="D870" s="19"/>
      <c r="E870" s="23"/>
      <c r="F870" s="19"/>
      <c r="G870" s="16">
        <f>IF(A870="","",MONTH(A870))</f>
      </c>
      <c r="H870" s="22">
        <f>IF(A870="",0,IF(YEAR(A870)&lt;&gt;Properties!$C$5,0,N(E870)))</f>
      </c>
    </row>
    <row r="871" spans="1:8" x14ac:dyDescent="0.25">
      <c r="A871" s="11"/>
      <c r="B871" s="19"/>
      <c r="C871" s="19"/>
      <c r="D871" s="19"/>
      <c r="E871" s="23"/>
      <c r="F871" s="19"/>
      <c r="G871" s="16">
        <f>IF(A871="","",MONTH(A871))</f>
      </c>
      <c r="H871" s="22">
        <f>IF(A871="",0,IF(YEAR(A871)&lt;&gt;Properties!$C$5,0,N(E871)))</f>
      </c>
    </row>
    <row r="872" spans="1:8" x14ac:dyDescent="0.25">
      <c r="A872" s="11"/>
      <c r="B872" s="19"/>
      <c r="C872" s="19"/>
      <c r="D872" s="19"/>
      <c r="E872" s="23"/>
      <c r="F872" s="19"/>
      <c r="G872" s="16">
        <f>IF(A872="","",MONTH(A872))</f>
      </c>
      <c r="H872" s="22">
        <f>IF(A872="",0,IF(YEAR(A872)&lt;&gt;Properties!$C$5,0,N(E872)))</f>
      </c>
    </row>
    <row r="873" spans="1:8" x14ac:dyDescent="0.25">
      <c r="A873" s="11"/>
      <c r="B873" s="19"/>
      <c r="C873" s="19"/>
      <c r="D873" s="19"/>
      <c r="E873" s="23"/>
      <c r="F873" s="19"/>
      <c r="G873" s="16">
        <f>IF(A873="","",MONTH(A873))</f>
      </c>
      <c r="H873" s="22">
        <f>IF(A873="",0,IF(YEAR(A873)&lt;&gt;Properties!$C$5,0,N(E873)))</f>
      </c>
    </row>
    <row r="874" spans="1:8" x14ac:dyDescent="0.25">
      <c r="A874" s="11"/>
      <c r="B874" s="19"/>
      <c r="C874" s="19"/>
      <c r="D874" s="19"/>
      <c r="E874" s="23"/>
      <c r="F874" s="19"/>
      <c r="G874" s="16">
        <f>IF(A874="","",MONTH(A874))</f>
      </c>
      <c r="H874" s="22">
        <f>IF(A874="",0,IF(YEAR(A874)&lt;&gt;Properties!$C$5,0,N(E874)))</f>
      </c>
    </row>
    <row r="875" spans="1:8" x14ac:dyDescent="0.25">
      <c r="A875" s="11"/>
      <c r="B875" s="19"/>
      <c r="C875" s="19"/>
      <c r="D875" s="19"/>
      <c r="E875" s="23"/>
      <c r="F875" s="19"/>
      <c r="G875" s="16">
        <f>IF(A875="","",MONTH(A875))</f>
      </c>
      <c r="H875" s="22">
        <f>IF(A875="",0,IF(YEAR(A875)&lt;&gt;Properties!$C$5,0,N(E875)))</f>
      </c>
    </row>
    <row r="876" spans="1:8" x14ac:dyDescent="0.25">
      <c r="A876" s="11"/>
      <c r="B876" s="19"/>
      <c r="C876" s="19"/>
      <c r="D876" s="19"/>
      <c r="E876" s="23"/>
      <c r="F876" s="19"/>
      <c r="G876" s="16">
        <f>IF(A876="","",MONTH(A876))</f>
      </c>
      <c r="H876" s="22">
        <f>IF(A876="",0,IF(YEAR(A876)&lt;&gt;Properties!$C$5,0,N(E876)))</f>
      </c>
    </row>
    <row r="877" spans="1:8" x14ac:dyDescent="0.25">
      <c r="A877" s="11"/>
      <c r="B877" s="19"/>
      <c r="C877" s="19"/>
      <c r="D877" s="19"/>
      <c r="E877" s="23"/>
      <c r="F877" s="19"/>
      <c r="G877" s="16">
        <f>IF(A877="","",MONTH(A877))</f>
      </c>
      <c r="H877" s="22">
        <f>IF(A877="",0,IF(YEAR(A877)&lt;&gt;Properties!$C$5,0,N(E877)))</f>
      </c>
    </row>
    <row r="878" spans="1:8" x14ac:dyDescent="0.25">
      <c r="A878" s="11"/>
      <c r="B878" s="19"/>
      <c r="C878" s="19"/>
      <c r="D878" s="19"/>
      <c r="E878" s="23"/>
      <c r="F878" s="19"/>
      <c r="G878" s="16">
        <f>IF(A878="","",MONTH(A878))</f>
      </c>
      <c r="H878" s="22">
        <f>IF(A878="",0,IF(YEAR(A878)&lt;&gt;Properties!$C$5,0,N(E878)))</f>
      </c>
    </row>
    <row r="879" spans="1:8" x14ac:dyDescent="0.25">
      <c r="A879" s="11"/>
      <c r="B879" s="19"/>
      <c r="C879" s="19"/>
      <c r="D879" s="19"/>
      <c r="E879" s="23"/>
      <c r="F879" s="19"/>
      <c r="G879" s="16">
        <f>IF(A879="","",MONTH(A879))</f>
      </c>
      <c r="H879" s="22">
        <f>IF(A879="",0,IF(YEAR(A879)&lt;&gt;Properties!$C$5,0,N(E879)))</f>
      </c>
    </row>
    <row r="880" spans="1:8" x14ac:dyDescent="0.25">
      <c r="A880" s="11"/>
      <c r="B880" s="19"/>
      <c r="C880" s="19"/>
      <c r="D880" s="19"/>
      <c r="E880" s="23"/>
      <c r="F880" s="19"/>
      <c r="G880" s="16">
        <f>IF(A880="","",MONTH(A880))</f>
      </c>
      <c r="H880" s="22">
        <f>IF(A880="",0,IF(YEAR(A880)&lt;&gt;Properties!$C$5,0,N(E880)))</f>
      </c>
    </row>
    <row r="881" spans="1:8" x14ac:dyDescent="0.25">
      <c r="A881" s="11"/>
      <c r="B881" s="19"/>
      <c r="C881" s="19"/>
      <c r="D881" s="19"/>
      <c r="E881" s="23"/>
      <c r="F881" s="19"/>
      <c r="G881" s="16">
        <f>IF(A881="","",MONTH(A881))</f>
      </c>
      <c r="H881" s="22">
        <f>IF(A881="",0,IF(YEAR(A881)&lt;&gt;Properties!$C$5,0,N(E881)))</f>
      </c>
    </row>
    <row r="882" spans="1:8" x14ac:dyDescent="0.25">
      <c r="A882" s="11"/>
      <c r="B882" s="19"/>
      <c r="C882" s="19"/>
      <c r="D882" s="19"/>
      <c r="E882" s="23"/>
      <c r="F882" s="19"/>
      <c r="G882" s="16">
        <f>IF(A882="","",MONTH(A882))</f>
      </c>
      <c r="H882" s="22">
        <f>IF(A882="",0,IF(YEAR(A882)&lt;&gt;Properties!$C$5,0,N(E882)))</f>
      </c>
    </row>
    <row r="883" spans="1:8" x14ac:dyDescent="0.25">
      <c r="A883" s="11"/>
      <c r="B883" s="19"/>
      <c r="C883" s="19"/>
      <c r="D883" s="19"/>
      <c r="E883" s="23"/>
      <c r="F883" s="19"/>
      <c r="G883" s="16">
        <f>IF(A883="","",MONTH(A883))</f>
      </c>
      <c r="H883" s="22">
        <f>IF(A883="",0,IF(YEAR(A883)&lt;&gt;Properties!$C$5,0,N(E883)))</f>
      </c>
    </row>
    <row r="884" spans="1:8" x14ac:dyDescent="0.25">
      <c r="A884" s="11"/>
      <c r="B884" s="19"/>
      <c r="C884" s="19"/>
      <c r="D884" s="19"/>
      <c r="E884" s="23"/>
      <c r="F884" s="19"/>
      <c r="G884" s="16">
        <f>IF(A884="","",MONTH(A884))</f>
      </c>
      <c r="H884" s="22">
        <f>IF(A884="",0,IF(YEAR(A884)&lt;&gt;Properties!$C$5,0,N(E884)))</f>
      </c>
    </row>
    <row r="885" spans="1:8" x14ac:dyDescent="0.25">
      <c r="A885" s="11"/>
      <c r="B885" s="19"/>
      <c r="C885" s="19"/>
      <c r="D885" s="19"/>
      <c r="E885" s="23"/>
      <c r="F885" s="19"/>
      <c r="G885" s="16">
        <f>IF(A885="","",MONTH(A885))</f>
      </c>
      <c r="H885" s="22">
        <f>IF(A885="",0,IF(YEAR(A885)&lt;&gt;Properties!$C$5,0,N(E885)))</f>
      </c>
    </row>
    <row r="886" spans="1:8" x14ac:dyDescent="0.25">
      <c r="A886" s="11"/>
      <c r="B886" s="19"/>
      <c r="C886" s="19"/>
      <c r="D886" s="19"/>
      <c r="E886" s="23"/>
      <c r="F886" s="19"/>
      <c r="G886" s="16">
        <f>IF(A886="","",MONTH(A886))</f>
      </c>
      <c r="H886" s="22">
        <f>IF(A886="",0,IF(YEAR(A886)&lt;&gt;Properties!$C$5,0,N(E886)))</f>
      </c>
    </row>
    <row r="887" spans="1:8" x14ac:dyDescent="0.25">
      <c r="A887" s="11"/>
      <c r="B887" s="19"/>
      <c r="C887" s="19"/>
      <c r="D887" s="19"/>
      <c r="E887" s="23"/>
      <c r="F887" s="19"/>
      <c r="G887" s="16">
        <f>IF(A887="","",MONTH(A887))</f>
      </c>
      <c r="H887" s="22">
        <f>IF(A887="",0,IF(YEAR(A887)&lt;&gt;Properties!$C$5,0,N(E887)))</f>
      </c>
    </row>
    <row r="888" spans="1:8" x14ac:dyDescent="0.25">
      <c r="A888" s="11"/>
      <c r="B888" s="19"/>
      <c r="C888" s="19"/>
      <c r="D888" s="19"/>
      <c r="E888" s="23"/>
      <c r="F888" s="19"/>
      <c r="G888" s="16">
        <f>IF(A888="","",MONTH(A888))</f>
      </c>
      <c r="H888" s="22">
        <f>IF(A888="",0,IF(YEAR(A888)&lt;&gt;Properties!$C$5,0,N(E888)))</f>
      </c>
    </row>
    <row r="889" spans="1:8" x14ac:dyDescent="0.25">
      <c r="A889" s="11"/>
      <c r="B889" s="19"/>
      <c r="C889" s="19"/>
      <c r="D889" s="19"/>
      <c r="E889" s="23"/>
      <c r="F889" s="19"/>
      <c r="G889" s="16">
        <f>IF(A889="","",MONTH(A889))</f>
      </c>
      <c r="H889" s="22">
        <f>IF(A889="",0,IF(YEAR(A889)&lt;&gt;Properties!$C$5,0,N(E889)))</f>
      </c>
    </row>
    <row r="890" spans="1:8" x14ac:dyDescent="0.25">
      <c r="A890" s="11"/>
      <c r="B890" s="19"/>
      <c r="C890" s="19"/>
      <c r="D890" s="19"/>
      <c r="E890" s="23"/>
      <c r="F890" s="19"/>
      <c r="G890" s="16">
        <f>IF(A890="","",MONTH(A890))</f>
      </c>
      <c r="H890" s="22">
        <f>IF(A890="",0,IF(YEAR(A890)&lt;&gt;Properties!$C$5,0,N(E890)))</f>
      </c>
    </row>
    <row r="891" spans="1:8" x14ac:dyDescent="0.25">
      <c r="A891" s="11"/>
      <c r="B891" s="19"/>
      <c r="C891" s="19"/>
      <c r="D891" s="19"/>
      <c r="E891" s="23"/>
      <c r="F891" s="19"/>
      <c r="G891" s="16">
        <f>IF(A891="","",MONTH(A891))</f>
      </c>
      <c r="H891" s="22">
        <f>IF(A891="",0,IF(YEAR(A891)&lt;&gt;Properties!$C$5,0,N(E891)))</f>
      </c>
    </row>
    <row r="892" spans="1:8" x14ac:dyDescent="0.25">
      <c r="A892" s="11"/>
      <c r="B892" s="19"/>
      <c r="C892" s="19"/>
      <c r="D892" s="19"/>
      <c r="E892" s="23"/>
      <c r="F892" s="19"/>
      <c r="G892" s="16">
        <f>IF(A892="","",MONTH(A892))</f>
      </c>
      <c r="H892" s="22">
        <f>IF(A892="",0,IF(YEAR(A892)&lt;&gt;Properties!$C$5,0,N(E892)))</f>
      </c>
    </row>
    <row r="893" spans="1:8" x14ac:dyDescent="0.25">
      <c r="A893" s="11"/>
      <c r="B893" s="19"/>
      <c r="C893" s="19"/>
      <c r="D893" s="19"/>
      <c r="E893" s="23"/>
      <c r="F893" s="19"/>
      <c r="G893" s="16">
        <f>IF(A893="","",MONTH(A893))</f>
      </c>
      <c r="H893" s="22">
        <f>IF(A893="",0,IF(YEAR(A893)&lt;&gt;Properties!$C$5,0,N(E893)))</f>
      </c>
    </row>
    <row r="894" spans="1:8" x14ac:dyDescent="0.25">
      <c r="A894" s="11"/>
      <c r="B894" s="19"/>
      <c r="C894" s="19"/>
      <c r="D894" s="19"/>
      <c r="E894" s="23"/>
      <c r="F894" s="19"/>
      <c r="G894" s="16">
        <f>IF(A894="","",MONTH(A894))</f>
      </c>
      <c r="H894" s="22">
        <f>IF(A894="",0,IF(YEAR(A894)&lt;&gt;Properties!$C$5,0,N(E894)))</f>
      </c>
    </row>
    <row r="895" spans="1:8" x14ac:dyDescent="0.25">
      <c r="A895" s="11"/>
      <c r="B895" s="19"/>
      <c r="C895" s="19"/>
      <c r="D895" s="19"/>
      <c r="E895" s="23"/>
      <c r="F895" s="19"/>
      <c r="G895" s="16">
        <f>IF(A895="","",MONTH(A895))</f>
      </c>
      <c r="H895" s="22">
        <f>IF(A895="",0,IF(YEAR(A895)&lt;&gt;Properties!$C$5,0,N(E895)))</f>
      </c>
    </row>
    <row r="896" spans="1:8" x14ac:dyDescent="0.25">
      <c r="A896" s="11"/>
      <c r="B896" s="19"/>
      <c r="C896" s="19"/>
      <c r="D896" s="19"/>
      <c r="E896" s="23"/>
      <c r="F896" s="19"/>
      <c r="G896" s="16">
        <f>IF(A896="","",MONTH(A896))</f>
      </c>
      <c r="H896" s="22">
        <f>IF(A896="",0,IF(YEAR(A896)&lt;&gt;Properties!$C$5,0,N(E896)))</f>
      </c>
    </row>
    <row r="897" spans="1:8" x14ac:dyDescent="0.25">
      <c r="A897" s="11"/>
      <c r="B897" s="19"/>
      <c r="C897" s="19"/>
      <c r="D897" s="19"/>
      <c r="E897" s="23"/>
      <c r="F897" s="19"/>
      <c r="G897" s="16">
        <f>IF(A897="","",MONTH(A897))</f>
      </c>
      <c r="H897" s="22">
        <f>IF(A897="",0,IF(YEAR(A897)&lt;&gt;Properties!$C$5,0,N(E897)))</f>
      </c>
    </row>
    <row r="898" spans="1:8" x14ac:dyDescent="0.25">
      <c r="A898" s="11"/>
      <c r="B898" s="19"/>
      <c r="C898" s="19"/>
      <c r="D898" s="19"/>
      <c r="E898" s="23"/>
      <c r="F898" s="19"/>
      <c r="G898" s="16">
        <f>IF(A898="","",MONTH(A898))</f>
      </c>
      <c r="H898" s="22">
        <f>IF(A898="",0,IF(YEAR(A898)&lt;&gt;Properties!$C$5,0,N(E898)))</f>
      </c>
    </row>
    <row r="899" spans="1:8" x14ac:dyDescent="0.25">
      <c r="A899" s="11"/>
      <c r="B899" s="19"/>
      <c r="C899" s="19"/>
      <c r="D899" s="19"/>
      <c r="E899" s="23"/>
      <c r="F899" s="19"/>
      <c r="G899" s="16">
        <f>IF(A899="","",MONTH(A899))</f>
      </c>
      <c r="H899" s="22">
        <f>IF(A899="",0,IF(YEAR(A899)&lt;&gt;Properties!$C$5,0,N(E899)))</f>
      </c>
    </row>
    <row r="900" spans="1:8" x14ac:dyDescent="0.25">
      <c r="A900" s="11"/>
      <c r="B900" s="19"/>
      <c r="C900" s="19"/>
      <c r="D900" s="19"/>
      <c r="E900" s="23"/>
      <c r="F900" s="19"/>
      <c r="G900" s="16">
        <f>IF(A900="","",MONTH(A900))</f>
      </c>
      <c r="H900" s="22">
        <f>IF(A900="",0,IF(YEAR(A900)&lt;&gt;Properties!$C$5,0,N(E900)))</f>
      </c>
    </row>
    <row r="901" spans="1:8" x14ac:dyDescent="0.25">
      <c r="A901" s="11"/>
      <c r="B901" s="19"/>
      <c r="C901" s="19"/>
      <c r="D901" s="19"/>
      <c r="E901" s="23"/>
      <c r="F901" s="19"/>
      <c r="G901" s="16">
        <f>IF(A901="","",MONTH(A901))</f>
      </c>
      <c r="H901" s="22">
        <f>IF(A901="",0,IF(YEAR(A901)&lt;&gt;Properties!$C$5,0,N(E901)))</f>
      </c>
    </row>
    <row r="902" spans="1:8" x14ac:dyDescent="0.25">
      <c r="A902" s="11"/>
      <c r="B902" s="19"/>
      <c r="C902" s="19"/>
      <c r="D902" s="19"/>
      <c r="E902" s="23"/>
      <c r="F902" s="19"/>
      <c r="G902" s="16">
        <f>IF(A902="","",MONTH(A902))</f>
      </c>
      <c r="H902" s="22">
        <f>IF(A902="",0,IF(YEAR(A902)&lt;&gt;Properties!$C$5,0,N(E902)))</f>
      </c>
    </row>
    <row r="903" spans="1:8" x14ac:dyDescent="0.25">
      <c r="A903" s="11"/>
      <c r="B903" s="19"/>
      <c r="C903" s="19"/>
      <c r="D903" s="19"/>
      <c r="E903" s="23"/>
      <c r="F903" s="19"/>
      <c r="G903" s="16">
        <f>IF(A903="","",MONTH(A903))</f>
      </c>
      <c r="H903" s="22">
        <f>IF(A903="",0,IF(YEAR(A903)&lt;&gt;Properties!$C$5,0,N(E903)))</f>
      </c>
    </row>
    <row r="904" spans="1:8" x14ac:dyDescent="0.25">
      <c r="A904" s="11"/>
      <c r="B904" s="19"/>
      <c r="C904" s="19"/>
      <c r="D904" s="19"/>
      <c r="E904" s="23"/>
      <c r="F904" s="19"/>
      <c r="G904" s="16">
        <f>IF(A904="","",MONTH(A904))</f>
      </c>
      <c r="H904" s="22">
        <f>IF(A904="",0,IF(YEAR(A904)&lt;&gt;Properties!$C$5,0,N(E904)))</f>
      </c>
    </row>
    <row r="905" spans="1:8" x14ac:dyDescent="0.25">
      <c r="A905" s="11"/>
      <c r="B905" s="19"/>
      <c r="C905" s="19"/>
      <c r="D905" s="19"/>
      <c r="E905" s="23"/>
      <c r="F905" s="19"/>
      <c r="G905" s="16">
        <f>IF(A905="","",MONTH(A905))</f>
      </c>
      <c r="H905" s="22">
        <f>IF(A905="",0,IF(YEAR(A905)&lt;&gt;Properties!$C$5,0,N(E905)))</f>
      </c>
    </row>
    <row r="906" spans="1:8" x14ac:dyDescent="0.25">
      <c r="A906" s="11"/>
      <c r="B906" s="19"/>
      <c r="C906" s="19"/>
      <c r="D906" s="19"/>
      <c r="E906" s="23"/>
      <c r="F906" s="19"/>
      <c r="G906" s="16">
        <f>IF(A906="","",MONTH(A906))</f>
      </c>
      <c r="H906" s="22">
        <f>IF(A906="",0,IF(YEAR(A906)&lt;&gt;Properties!$C$5,0,N(E906)))</f>
      </c>
    </row>
    <row r="907" spans="1:8" x14ac:dyDescent="0.25">
      <c r="A907" s="11"/>
      <c r="B907" s="19"/>
      <c r="C907" s="19"/>
      <c r="D907" s="19"/>
      <c r="E907" s="23"/>
      <c r="F907" s="19"/>
      <c r="G907" s="16">
        <f>IF(A907="","",MONTH(A907))</f>
      </c>
      <c r="H907" s="22">
        <f>IF(A907="",0,IF(YEAR(A907)&lt;&gt;Properties!$C$5,0,N(E907)))</f>
      </c>
    </row>
    <row r="908" spans="1:8" x14ac:dyDescent="0.25">
      <c r="A908" s="11"/>
      <c r="B908" s="19"/>
      <c r="C908" s="19"/>
      <c r="D908" s="19"/>
      <c r="E908" s="23"/>
      <c r="F908" s="19"/>
      <c r="G908" s="16">
        <f>IF(A908="","",MONTH(A908))</f>
      </c>
      <c r="H908" s="22">
        <f>IF(A908="",0,IF(YEAR(A908)&lt;&gt;Properties!$C$5,0,N(E908)))</f>
      </c>
    </row>
    <row r="909" spans="1:8" x14ac:dyDescent="0.25">
      <c r="A909" s="11"/>
      <c r="B909" s="19"/>
      <c r="C909" s="19"/>
      <c r="D909" s="19"/>
      <c r="E909" s="23"/>
      <c r="F909" s="19"/>
      <c r="G909" s="16">
        <f>IF(A909="","",MONTH(A909))</f>
      </c>
      <c r="H909" s="22">
        <f>IF(A909="",0,IF(YEAR(A909)&lt;&gt;Properties!$C$5,0,N(E909)))</f>
      </c>
    </row>
    <row r="910" spans="1:8" x14ac:dyDescent="0.25">
      <c r="A910" s="11"/>
      <c r="B910" s="19"/>
      <c r="C910" s="19"/>
      <c r="D910" s="19"/>
      <c r="E910" s="23"/>
      <c r="F910" s="19"/>
      <c r="G910" s="16">
        <f>IF(A910="","",MONTH(A910))</f>
      </c>
      <c r="H910" s="22">
        <f>IF(A910="",0,IF(YEAR(A910)&lt;&gt;Properties!$C$5,0,N(E910)))</f>
      </c>
    </row>
    <row r="911" spans="1:8" x14ac:dyDescent="0.25">
      <c r="A911" s="11"/>
      <c r="B911" s="19"/>
      <c r="C911" s="19"/>
      <c r="D911" s="19"/>
      <c r="E911" s="23"/>
      <c r="F911" s="19"/>
      <c r="G911" s="16">
        <f>IF(A911="","",MONTH(A911))</f>
      </c>
      <c r="H911" s="22">
        <f>IF(A911="",0,IF(YEAR(A911)&lt;&gt;Properties!$C$5,0,N(E911)))</f>
      </c>
    </row>
    <row r="912" spans="1:8" x14ac:dyDescent="0.25">
      <c r="A912" s="11"/>
      <c r="B912" s="19"/>
      <c r="C912" s="19"/>
      <c r="D912" s="19"/>
      <c r="E912" s="23"/>
      <c r="F912" s="19"/>
      <c r="G912" s="16">
        <f>IF(A912="","",MONTH(A912))</f>
      </c>
      <c r="H912" s="22">
        <f>IF(A912="",0,IF(YEAR(A912)&lt;&gt;Properties!$C$5,0,N(E912)))</f>
      </c>
    </row>
    <row r="913" spans="1:8" x14ac:dyDescent="0.25">
      <c r="A913" s="11"/>
      <c r="B913" s="19"/>
      <c r="C913" s="19"/>
      <c r="D913" s="19"/>
      <c r="E913" s="23"/>
      <c r="F913" s="19"/>
      <c r="G913" s="16">
        <f>IF(A913="","",MONTH(A913))</f>
      </c>
      <c r="H913" s="22">
        <f>IF(A913="",0,IF(YEAR(A913)&lt;&gt;Properties!$C$5,0,N(E913)))</f>
      </c>
    </row>
    <row r="914" spans="1:8" x14ac:dyDescent="0.25">
      <c r="A914" s="11"/>
      <c r="B914" s="19"/>
      <c r="C914" s="19"/>
      <c r="D914" s="19"/>
      <c r="E914" s="23"/>
      <c r="F914" s="19"/>
      <c r="G914" s="16">
        <f>IF(A914="","",MONTH(A914))</f>
      </c>
      <c r="H914" s="22">
        <f>IF(A914="",0,IF(YEAR(A914)&lt;&gt;Properties!$C$5,0,N(E914)))</f>
      </c>
    </row>
    <row r="915" spans="1:8" x14ac:dyDescent="0.25">
      <c r="A915" s="11"/>
      <c r="B915" s="19"/>
      <c r="C915" s="19"/>
      <c r="D915" s="19"/>
      <c r="E915" s="23"/>
      <c r="F915" s="19"/>
      <c r="G915" s="16">
        <f>IF(A915="","",MONTH(A915))</f>
      </c>
      <c r="H915" s="22">
        <f>IF(A915="",0,IF(YEAR(A915)&lt;&gt;Properties!$C$5,0,N(E915)))</f>
      </c>
    </row>
    <row r="916" spans="1:8" x14ac:dyDescent="0.25">
      <c r="A916" s="11"/>
      <c r="B916" s="19"/>
      <c r="C916" s="19"/>
      <c r="D916" s="19"/>
      <c r="E916" s="23"/>
      <c r="F916" s="19"/>
      <c r="G916" s="16">
        <f>IF(A916="","",MONTH(A916))</f>
      </c>
      <c r="H916" s="22">
        <f>IF(A916="",0,IF(YEAR(A916)&lt;&gt;Properties!$C$5,0,N(E916)))</f>
      </c>
    </row>
    <row r="917" spans="1:8" x14ac:dyDescent="0.25">
      <c r="A917" s="11"/>
      <c r="B917" s="19"/>
      <c r="C917" s="19"/>
      <c r="D917" s="19"/>
      <c r="E917" s="23"/>
      <c r="F917" s="19"/>
      <c r="G917" s="16">
        <f>IF(A917="","",MONTH(A917))</f>
      </c>
      <c r="H917" s="22">
        <f>IF(A917="",0,IF(YEAR(A917)&lt;&gt;Properties!$C$5,0,N(E917)))</f>
      </c>
    </row>
    <row r="918" spans="1:8" x14ac:dyDescent="0.25">
      <c r="A918" s="11"/>
      <c r="B918" s="19"/>
      <c r="C918" s="19"/>
      <c r="D918" s="19"/>
      <c r="E918" s="23"/>
      <c r="F918" s="19"/>
      <c r="G918" s="16">
        <f>IF(A918="","",MONTH(A918))</f>
      </c>
      <c r="H918" s="22">
        <f>IF(A918="",0,IF(YEAR(A918)&lt;&gt;Properties!$C$5,0,N(E918)))</f>
      </c>
    </row>
    <row r="919" spans="1:8" x14ac:dyDescent="0.25">
      <c r="A919" s="11"/>
      <c r="B919" s="19"/>
      <c r="C919" s="19"/>
      <c r="D919" s="19"/>
      <c r="E919" s="23"/>
      <c r="F919" s="19"/>
      <c r="G919" s="16">
        <f>IF(A919="","",MONTH(A919))</f>
      </c>
      <c r="H919" s="22">
        <f>IF(A919="",0,IF(YEAR(A919)&lt;&gt;Properties!$C$5,0,N(E919)))</f>
      </c>
    </row>
    <row r="920" spans="1:8" x14ac:dyDescent="0.25">
      <c r="A920" s="11"/>
      <c r="B920" s="19"/>
      <c r="C920" s="19"/>
      <c r="D920" s="19"/>
      <c r="E920" s="23"/>
      <c r="F920" s="19"/>
      <c r="G920" s="16">
        <f>IF(A920="","",MONTH(A920))</f>
      </c>
      <c r="H920" s="22">
        <f>IF(A920="",0,IF(YEAR(A920)&lt;&gt;Properties!$C$5,0,N(E920)))</f>
      </c>
    </row>
    <row r="921" spans="1:8" x14ac:dyDescent="0.25">
      <c r="A921" s="11"/>
      <c r="B921" s="19"/>
      <c r="C921" s="19"/>
      <c r="D921" s="19"/>
      <c r="E921" s="23"/>
      <c r="F921" s="19"/>
      <c r="G921" s="16">
        <f>IF(A921="","",MONTH(A921))</f>
      </c>
      <c r="H921" s="22">
        <f>IF(A921="",0,IF(YEAR(A921)&lt;&gt;Properties!$C$5,0,N(E921)))</f>
      </c>
    </row>
    <row r="922" spans="1:8" x14ac:dyDescent="0.25">
      <c r="A922" s="11"/>
      <c r="B922" s="19"/>
      <c r="C922" s="19"/>
      <c r="D922" s="19"/>
      <c r="E922" s="23"/>
      <c r="F922" s="19"/>
      <c r="G922" s="16">
        <f>IF(A922="","",MONTH(A922))</f>
      </c>
      <c r="H922" s="22">
        <f>IF(A922="",0,IF(YEAR(A922)&lt;&gt;Properties!$C$5,0,N(E922)))</f>
      </c>
    </row>
    <row r="923" spans="1:8" x14ac:dyDescent="0.25">
      <c r="A923" s="11"/>
      <c r="B923" s="19"/>
      <c r="C923" s="19"/>
      <c r="D923" s="19"/>
      <c r="E923" s="23"/>
      <c r="F923" s="19"/>
      <c r="G923" s="16">
        <f>IF(A923="","",MONTH(A923))</f>
      </c>
      <c r="H923" s="22">
        <f>IF(A923="",0,IF(YEAR(A923)&lt;&gt;Properties!$C$5,0,N(E923)))</f>
      </c>
    </row>
    <row r="924" spans="1:8" x14ac:dyDescent="0.25">
      <c r="A924" s="11"/>
      <c r="B924" s="19"/>
      <c r="C924" s="19"/>
      <c r="D924" s="19"/>
      <c r="E924" s="23"/>
      <c r="F924" s="19"/>
      <c r="G924" s="16">
        <f>IF(A924="","",MONTH(A924))</f>
      </c>
      <c r="H924" s="22">
        <f>IF(A924="",0,IF(YEAR(A924)&lt;&gt;Properties!$C$5,0,N(E924)))</f>
      </c>
    </row>
    <row r="925" spans="1:8" x14ac:dyDescent="0.25">
      <c r="A925" s="11"/>
      <c r="B925" s="19"/>
      <c r="C925" s="19"/>
      <c r="D925" s="19"/>
      <c r="E925" s="23"/>
      <c r="F925" s="19"/>
      <c r="G925" s="16">
        <f>IF(A925="","",MONTH(A925))</f>
      </c>
      <c r="H925" s="22">
        <f>IF(A925="",0,IF(YEAR(A925)&lt;&gt;Properties!$C$5,0,N(E925)))</f>
      </c>
    </row>
    <row r="926" spans="1:8" x14ac:dyDescent="0.25">
      <c r="A926" s="11"/>
      <c r="B926" s="19"/>
      <c r="C926" s="19"/>
      <c r="D926" s="19"/>
      <c r="E926" s="23"/>
      <c r="F926" s="19"/>
      <c r="G926" s="16">
        <f>IF(A926="","",MONTH(A926))</f>
      </c>
      <c r="H926" s="22">
        <f>IF(A926="",0,IF(YEAR(A926)&lt;&gt;Properties!$C$5,0,N(E926)))</f>
      </c>
    </row>
    <row r="927" spans="1:8" x14ac:dyDescent="0.25">
      <c r="A927" s="11"/>
      <c r="B927" s="19"/>
      <c r="C927" s="19"/>
      <c r="D927" s="19"/>
      <c r="E927" s="23"/>
      <c r="F927" s="19"/>
      <c r="G927" s="16">
        <f>IF(A927="","",MONTH(A927))</f>
      </c>
      <c r="H927" s="22">
        <f>IF(A927="",0,IF(YEAR(A927)&lt;&gt;Properties!$C$5,0,N(E927)))</f>
      </c>
    </row>
    <row r="928" spans="1:8" x14ac:dyDescent="0.25">
      <c r="A928" s="11"/>
      <c r="B928" s="19"/>
      <c r="C928" s="19"/>
      <c r="D928" s="19"/>
      <c r="E928" s="23"/>
      <c r="F928" s="19"/>
      <c r="G928" s="16">
        <f>IF(A928="","",MONTH(A928))</f>
      </c>
      <c r="H928" s="22">
        <f>IF(A928="",0,IF(YEAR(A928)&lt;&gt;Properties!$C$5,0,N(E928)))</f>
      </c>
    </row>
    <row r="929" spans="1:8" x14ac:dyDescent="0.25">
      <c r="A929" s="11"/>
      <c r="B929" s="19"/>
      <c r="C929" s="19"/>
      <c r="D929" s="19"/>
      <c r="E929" s="23"/>
      <c r="F929" s="19"/>
      <c r="G929" s="16">
        <f>IF(A929="","",MONTH(A929))</f>
      </c>
      <c r="H929" s="22">
        <f>IF(A929="",0,IF(YEAR(A929)&lt;&gt;Properties!$C$5,0,N(E929)))</f>
      </c>
    </row>
    <row r="930" spans="1:8" x14ac:dyDescent="0.25">
      <c r="A930" s="11"/>
      <c r="B930" s="19"/>
      <c r="C930" s="19"/>
      <c r="D930" s="19"/>
      <c r="E930" s="23"/>
      <c r="F930" s="19"/>
      <c r="G930" s="16">
        <f>IF(A930="","",MONTH(A930))</f>
      </c>
      <c r="H930" s="22">
        <f>IF(A930="",0,IF(YEAR(A930)&lt;&gt;Properties!$C$5,0,N(E930)))</f>
      </c>
    </row>
    <row r="931" spans="1:8" x14ac:dyDescent="0.25">
      <c r="A931" s="11"/>
      <c r="B931" s="19"/>
      <c r="C931" s="19"/>
      <c r="D931" s="19"/>
      <c r="E931" s="23"/>
      <c r="F931" s="19"/>
      <c r="G931" s="16">
        <f>IF(A931="","",MONTH(A931))</f>
      </c>
      <c r="H931" s="22">
        <f>IF(A931="",0,IF(YEAR(A931)&lt;&gt;Properties!$C$5,0,N(E931)))</f>
      </c>
    </row>
    <row r="932" spans="1:8" x14ac:dyDescent="0.25">
      <c r="A932" s="11"/>
      <c r="B932" s="19"/>
      <c r="C932" s="19"/>
      <c r="D932" s="19"/>
      <c r="E932" s="23"/>
      <c r="F932" s="19"/>
      <c r="G932" s="16">
        <f>IF(A932="","",MONTH(A932))</f>
      </c>
      <c r="H932" s="22">
        <f>IF(A932="",0,IF(YEAR(A932)&lt;&gt;Properties!$C$5,0,N(E932)))</f>
      </c>
    </row>
    <row r="933" spans="1:8" x14ac:dyDescent="0.25">
      <c r="A933" s="11"/>
      <c r="B933" s="19"/>
      <c r="C933" s="19"/>
      <c r="D933" s="19"/>
      <c r="E933" s="23"/>
      <c r="F933" s="19"/>
      <c r="G933" s="16">
        <f>IF(A933="","",MONTH(A933))</f>
      </c>
      <c r="H933" s="22">
        <f>IF(A933="",0,IF(YEAR(A933)&lt;&gt;Properties!$C$5,0,N(E933)))</f>
      </c>
    </row>
    <row r="934" spans="1:8" x14ac:dyDescent="0.25">
      <c r="A934" s="11"/>
      <c r="B934" s="19"/>
      <c r="C934" s="19"/>
      <c r="D934" s="19"/>
      <c r="E934" s="23"/>
      <c r="F934" s="19"/>
      <c r="G934" s="16">
        <f>IF(A934="","",MONTH(A934))</f>
      </c>
      <c r="H934" s="22">
        <f>IF(A934="",0,IF(YEAR(A934)&lt;&gt;Properties!$C$5,0,N(E934)))</f>
      </c>
    </row>
    <row r="935" spans="1:8" x14ac:dyDescent="0.25">
      <c r="A935" s="11"/>
      <c r="B935" s="19"/>
      <c r="C935" s="19"/>
      <c r="D935" s="19"/>
      <c r="E935" s="23"/>
      <c r="F935" s="19"/>
      <c r="G935" s="16">
        <f>IF(A935="","",MONTH(A935))</f>
      </c>
      <c r="H935" s="22">
        <f>IF(A935="",0,IF(YEAR(A935)&lt;&gt;Properties!$C$5,0,N(E935)))</f>
      </c>
    </row>
    <row r="936" spans="1:8" x14ac:dyDescent="0.25">
      <c r="A936" s="11"/>
      <c r="B936" s="19"/>
      <c r="C936" s="19"/>
      <c r="D936" s="19"/>
      <c r="E936" s="23"/>
      <c r="F936" s="19"/>
      <c r="G936" s="16">
        <f>IF(A936="","",MONTH(A936))</f>
      </c>
      <c r="H936" s="22">
        <f>IF(A936="",0,IF(YEAR(A936)&lt;&gt;Properties!$C$5,0,N(E936)))</f>
      </c>
    </row>
    <row r="937" spans="1:8" x14ac:dyDescent="0.25">
      <c r="A937" s="11"/>
      <c r="B937" s="19"/>
      <c r="C937" s="19"/>
      <c r="D937" s="19"/>
      <c r="E937" s="23"/>
      <c r="F937" s="19"/>
      <c r="G937" s="16">
        <f>IF(A937="","",MONTH(A937))</f>
      </c>
      <c r="H937" s="22">
        <f>IF(A937="",0,IF(YEAR(A937)&lt;&gt;Properties!$C$5,0,N(E937)))</f>
      </c>
    </row>
    <row r="938" spans="1:8" x14ac:dyDescent="0.25">
      <c r="A938" s="11"/>
      <c r="B938" s="19"/>
      <c r="C938" s="19"/>
      <c r="D938" s="19"/>
      <c r="E938" s="23"/>
      <c r="F938" s="19"/>
      <c r="G938" s="16">
        <f>IF(A938="","",MONTH(A938))</f>
      </c>
      <c r="H938" s="22">
        <f>IF(A938="",0,IF(YEAR(A938)&lt;&gt;Properties!$C$5,0,N(E938)))</f>
      </c>
    </row>
    <row r="939" spans="1:8" x14ac:dyDescent="0.25">
      <c r="A939" s="11"/>
      <c r="B939" s="19"/>
      <c r="C939" s="19"/>
      <c r="D939" s="19"/>
      <c r="E939" s="23"/>
      <c r="F939" s="19"/>
      <c r="G939" s="16">
        <f>IF(A939="","",MONTH(A939))</f>
      </c>
      <c r="H939" s="22">
        <f>IF(A939="",0,IF(YEAR(A939)&lt;&gt;Properties!$C$5,0,N(E939)))</f>
      </c>
    </row>
    <row r="940" spans="1:8" x14ac:dyDescent="0.25">
      <c r="A940" s="11"/>
      <c r="B940" s="19"/>
      <c r="C940" s="19"/>
      <c r="D940" s="19"/>
      <c r="E940" s="23"/>
      <c r="F940" s="19"/>
      <c r="G940" s="16">
        <f>IF(A940="","",MONTH(A940))</f>
      </c>
      <c r="H940" s="22">
        <f>IF(A940="",0,IF(YEAR(A940)&lt;&gt;Properties!$C$5,0,N(E940)))</f>
      </c>
    </row>
    <row r="941" spans="1:8" x14ac:dyDescent="0.25">
      <c r="A941" s="11"/>
      <c r="B941" s="19"/>
      <c r="C941" s="19"/>
      <c r="D941" s="19"/>
      <c r="E941" s="23"/>
      <c r="F941" s="19"/>
      <c r="G941" s="16">
        <f>IF(A941="","",MONTH(A941))</f>
      </c>
      <c r="H941" s="22">
        <f>IF(A941="",0,IF(YEAR(A941)&lt;&gt;Properties!$C$5,0,N(E941)))</f>
      </c>
    </row>
    <row r="942" spans="1:8" x14ac:dyDescent="0.25">
      <c r="A942" s="11"/>
      <c r="B942" s="19"/>
      <c r="C942" s="19"/>
      <c r="D942" s="19"/>
      <c r="E942" s="23"/>
      <c r="F942" s="19"/>
      <c r="G942" s="16">
        <f>IF(A942="","",MONTH(A942))</f>
      </c>
      <c r="H942" s="22">
        <f>IF(A942="",0,IF(YEAR(A942)&lt;&gt;Properties!$C$5,0,N(E942)))</f>
      </c>
    </row>
    <row r="943" spans="1:8" x14ac:dyDescent="0.25">
      <c r="A943" s="11"/>
      <c r="B943" s="19"/>
      <c r="C943" s="19"/>
      <c r="D943" s="19"/>
      <c r="E943" s="23"/>
      <c r="F943" s="19"/>
      <c r="G943" s="16">
        <f>IF(A943="","",MONTH(A943))</f>
      </c>
      <c r="H943" s="22">
        <f>IF(A943="",0,IF(YEAR(A943)&lt;&gt;Properties!$C$5,0,N(E943)))</f>
      </c>
    </row>
    <row r="944" spans="1:8" x14ac:dyDescent="0.25">
      <c r="A944" s="11"/>
      <c r="B944" s="19"/>
      <c r="C944" s="19"/>
      <c r="D944" s="19"/>
      <c r="E944" s="23"/>
      <c r="F944" s="19"/>
      <c r="G944" s="16">
        <f>IF(A944="","",MONTH(A944))</f>
      </c>
      <c r="H944" s="22">
        <f>IF(A944="",0,IF(YEAR(A944)&lt;&gt;Properties!$C$5,0,N(E944)))</f>
      </c>
    </row>
    <row r="945" spans="1:8" x14ac:dyDescent="0.25">
      <c r="A945" s="11"/>
      <c r="B945" s="19"/>
      <c r="C945" s="19"/>
      <c r="D945" s="19"/>
      <c r="E945" s="23"/>
      <c r="F945" s="19"/>
      <c r="G945" s="16">
        <f>IF(A945="","",MONTH(A945))</f>
      </c>
      <c r="H945" s="22">
        <f>IF(A945="",0,IF(YEAR(A945)&lt;&gt;Properties!$C$5,0,N(E945)))</f>
      </c>
    </row>
    <row r="946" spans="1:8" x14ac:dyDescent="0.25">
      <c r="A946" s="11"/>
      <c r="B946" s="19"/>
      <c r="C946" s="19"/>
      <c r="D946" s="19"/>
      <c r="E946" s="23"/>
      <c r="F946" s="19"/>
      <c r="G946" s="16">
        <f>IF(A946="","",MONTH(A946))</f>
      </c>
      <c r="H946" s="22">
        <f>IF(A946="",0,IF(YEAR(A946)&lt;&gt;Properties!$C$5,0,N(E946)))</f>
      </c>
    </row>
    <row r="947" spans="1:8" x14ac:dyDescent="0.25">
      <c r="A947" s="11"/>
      <c r="B947" s="19"/>
      <c r="C947" s="19"/>
      <c r="D947" s="19"/>
      <c r="E947" s="23"/>
      <c r="F947" s="19"/>
      <c r="G947" s="16">
        <f>IF(A947="","",MONTH(A947))</f>
      </c>
      <c r="H947" s="22">
        <f>IF(A947="",0,IF(YEAR(A947)&lt;&gt;Properties!$C$5,0,N(E947)))</f>
      </c>
    </row>
    <row r="948" spans="1:8" x14ac:dyDescent="0.25">
      <c r="A948" s="11"/>
      <c r="B948" s="19"/>
      <c r="C948" s="19"/>
      <c r="D948" s="19"/>
      <c r="E948" s="23"/>
      <c r="F948" s="19"/>
      <c r="G948" s="16">
        <f>IF(A948="","",MONTH(A948))</f>
      </c>
      <c r="H948" s="22">
        <f>IF(A948="",0,IF(YEAR(A948)&lt;&gt;Properties!$C$5,0,N(E948)))</f>
      </c>
    </row>
    <row r="949" spans="1:8" x14ac:dyDescent="0.25">
      <c r="A949" s="11"/>
      <c r="B949" s="19"/>
      <c r="C949" s="19"/>
      <c r="D949" s="19"/>
      <c r="E949" s="23"/>
      <c r="F949" s="19"/>
      <c r="G949" s="16">
        <f>IF(A949="","",MONTH(A949))</f>
      </c>
      <c r="H949" s="22">
        <f>IF(A949="",0,IF(YEAR(A949)&lt;&gt;Properties!$C$5,0,N(E949)))</f>
      </c>
    </row>
    <row r="950" spans="1:8" x14ac:dyDescent="0.25">
      <c r="A950" s="11"/>
      <c r="B950" s="19"/>
      <c r="C950" s="19"/>
      <c r="D950" s="19"/>
      <c r="E950" s="23"/>
      <c r="F950" s="19"/>
      <c r="G950" s="16">
        <f>IF(A950="","",MONTH(A950))</f>
      </c>
      <c r="H950" s="22">
        <f>IF(A950="",0,IF(YEAR(A950)&lt;&gt;Properties!$C$5,0,N(E950)))</f>
      </c>
    </row>
    <row r="951" spans="1:8" x14ac:dyDescent="0.25">
      <c r="A951" s="11"/>
      <c r="B951" s="19"/>
      <c r="C951" s="19"/>
      <c r="D951" s="19"/>
      <c r="E951" s="23"/>
      <c r="F951" s="19"/>
      <c r="G951" s="16">
        <f>IF(A951="","",MONTH(A951))</f>
      </c>
      <c r="H951" s="22">
        <f>IF(A951="",0,IF(YEAR(A951)&lt;&gt;Properties!$C$5,0,N(E951)))</f>
      </c>
    </row>
    <row r="952" spans="1:8" x14ac:dyDescent="0.25">
      <c r="A952" s="11"/>
      <c r="B952" s="19"/>
      <c r="C952" s="19"/>
      <c r="D952" s="19"/>
      <c r="E952" s="23"/>
      <c r="F952" s="19"/>
      <c r="G952" s="16">
        <f>IF(A952="","",MONTH(A952))</f>
      </c>
      <c r="H952" s="22">
        <f>IF(A952="",0,IF(YEAR(A952)&lt;&gt;Properties!$C$5,0,N(E952)))</f>
      </c>
    </row>
    <row r="953" spans="1:8" x14ac:dyDescent="0.25">
      <c r="A953" s="11"/>
      <c r="B953" s="19"/>
      <c r="C953" s="19"/>
      <c r="D953" s="19"/>
      <c r="E953" s="23"/>
      <c r="F953" s="19"/>
      <c r="G953" s="16">
        <f>IF(A953="","",MONTH(A953))</f>
      </c>
      <c r="H953" s="22">
        <f>IF(A953="",0,IF(YEAR(A953)&lt;&gt;Properties!$C$5,0,N(E953)))</f>
      </c>
    </row>
    <row r="954" spans="1:8" x14ac:dyDescent="0.25">
      <c r="A954" s="11"/>
      <c r="B954" s="19"/>
      <c r="C954" s="19"/>
      <c r="D954" s="19"/>
      <c r="E954" s="23"/>
      <c r="F954" s="19"/>
      <c r="G954" s="16">
        <f>IF(A954="","",MONTH(A954))</f>
      </c>
      <c r="H954" s="22">
        <f>IF(A954="",0,IF(YEAR(A954)&lt;&gt;Properties!$C$5,0,N(E954)))</f>
      </c>
    </row>
    <row r="955" spans="1:8" x14ac:dyDescent="0.25">
      <c r="A955" s="11"/>
      <c r="B955" s="19"/>
      <c r="C955" s="19"/>
      <c r="D955" s="19"/>
      <c r="E955" s="23"/>
      <c r="F955" s="19"/>
      <c r="G955" s="16">
        <f>IF(A955="","",MONTH(A955))</f>
      </c>
      <c r="H955" s="22">
        <f>IF(A955="",0,IF(YEAR(A955)&lt;&gt;Properties!$C$5,0,N(E955)))</f>
      </c>
    </row>
    <row r="956" spans="1:8" x14ac:dyDescent="0.25">
      <c r="A956" s="11"/>
      <c r="B956" s="19"/>
      <c r="C956" s="19"/>
      <c r="D956" s="19"/>
      <c r="E956" s="23"/>
      <c r="F956" s="19"/>
      <c r="G956" s="16">
        <f>IF(A956="","",MONTH(A956))</f>
      </c>
      <c r="H956" s="22">
        <f>IF(A956="",0,IF(YEAR(A956)&lt;&gt;Properties!$C$5,0,N(E956)))</f>
      </c>
    </row>
    <row r="957" spans="1:8" x14ac:dyDescent="0.25">
      <c r="A957" s="11"/>
      <c r="B957" s="19"/>
      <c r="C957" s="19"/>
      <c r="D957" s="19"/>
      <c r="E957" s="23"/>
      <c r="F957" s="19"/>
      <c r="G957" s="16">
        <f>IF(A957="","",MONTH(A957))</f>
      </c>
      <c r="H957" s="22">
        <f>IF(A957="",0,IF(YEAR(A957)&lt;&gt;Properties!$C$5,0,N(E957)))</f>
      </c>
    </row>
    <row r="958" spans="1:8" x14ac:dyDescent="0.25">
      <c r="A958" s="11"/>
      <c r="B958" s="19"/>
      <c r="C958" s="19"/>
      <c r="D958" s="19"/>
      <c r="E958" s="23"/>
      <c r="F958" s="19"/>
      <c r="G958" s="16">
        <f>IF(A958="","",MONTH(A958))</f>
      </c>
      <c r="H958" s="22">
        <f>IF(A958="",0,IF(YEAR(A958)&lt;&gt;Properties!$C$5,0,N(E958)))</f>
      </c>
    </row>
    <row r="959" spans="1:8" x14ac:dyDescent="0.25">
      <c r="A959" s="11"/>
      <c r="B959" s="19"/>
      <c r="C959" s="19"/>
      <c r="D959" s="19"/>
      <c r="E959" s="23"/>
      <c r="F959" s="19"/>
      <c r="G959" s="16">
        <f>IF(A959="","",MONTH(A959))</f>
      </c>
      <c r="H959" s="22">
        <f>IF(A959="",0,IF(YEAR(A959)&lt;&gt;Properties!$C$5,0,N(E959)))</f>
      </c>
    </row>
    <row r="960" spans="1:8" x14ac:dyDescent="0.25">
      <c r="A960" s="11"/>
      <c r="B960" s="19"/>
      <c r="C960" s="19"/>
      <c r="D960" s="19"/>
      <c r="E960" s="23"/>
      <c r="F960" s="19"/>
      <c r="G960" s="16">
        <f>IF(A960="","",MONTH(A960))</f>
      </c>
      <c r="H960" s="22">
        <f>IF(A960="",0,IF(YEAR(A960)&lt;&gt;Properties!$C$5,0,N(E960)))</f>
      </c>
    </row>
    <row r="961" spans="1:8" x14ac:dyDescent="0.25">
      <c r="A961" s="11"/>
      <c r="B961" s="19"/>
      <c r="C961" s="19"/>
      <c r="D961" s="19"/>
      <c r="E961" s="23"/>
      <c r="F961" s="19"/>
      <c r="G961" s="16">
        <f>IF(A961="","",MONTH(A961))</f>
      </c>
      <c r="H961" s="22">
        <f>IF(A961="",0,IF(YEAR(A961)&lt;&gt;Properties!$C$5,0,N(E961)))</f>
      </c>
    </row>
    <row r="962" spans="1:8" x14ac:dyDescent="0.25">
      <c r="A962" s="11"/>
      <c r="B962" s="19"/>
      <c r="C962" s="19"/>
      <c r="D962" s="19"/>
      <c r="E962" s="23"/>
      <c r="F962" s="19"/>
      <c r="G962" s="16">
        <f>IF(A962="","",MONTH(A962))</f>
      </c>
      <c r="H962" s="22">
        <f>IF(A962="",0,IF(YEAR(A962)&lt;&gt;Properties!$C$5,0,N(E962)))</f>
      </c>
    </row>
    <row r="963" spans="1:8" x14ac:dyDescent="0.25">
      <c r="A963" s="11"/>
      <c r="B963" s="19"/>
      <c r="C963" s="19"/>
      <c r="D963" s="19"/>
      <c r="E963" s="23"/>
      <c r="F963" s="19"/>
      <c r="G963" s="16">
        <f>IF(A963="","",MONTH(A963))</f>
      </c>
      <c r="H963" s="22">
        <f>IF(A963="",0,IF(YEAR(A963)&lt;&gt;Properties!$C$5,0,N(E963)))</f>
      </c>
    </row>
    <row r="964" spans="1:8" x14ac:dyDescent="0.25">
      <c r="A964" s="11"/>
      <c r="B964" s="19"/>
      <c r="C964" s="19"/>
      <c r="D964" s="19"/>
      <c r="E964" s="23"/>
      <c r="F964" s="19"/>
      <c r="G964" s="16">
        <f>IF(A964="","",MONTH(A964))</f>
      </c>
      <c r="H964" s="22">
        <f>IF(A964="",0,IF(YEAR(A964)&lt;&gt;Properties!$C$5,0,N(E964)))</f>
      </c>
    </row>
    <row r="965" spans="1:8" x14ac:dyDescent="0.25">
      <c r="A965" s="11"/>
      <c r="B965" s="19"/>
      <c r="C965" s="19"/>
      <c r="D965" s="19"/>
      <c r="E965" s="23"/>
      <c r="F965" s="19"/>
      <c r="G965" s="16">
        <f>IF(A965="","",MONTH(A965))</f>
      </c>
      <c r="H965" s="22">
        <f>IF(A965="",0,IF(YEAR(A965)&lt;&gt;Properties!$C$5,0,N(E965)))</f>
      </c>
    </row>
    <row r="966" spans="1:8" x14ac:dyDescent="0.25">
      <c r="A966" s="11"/>
      <c r="B966" s="19"/>
      <c r="C966" s="19"/>
      <c r="D966" s="19"/>
      <c r="E966" s="23"/>
      <c r="F966" s="19"/>
      <c r="G966" s="16">
        <f>IF(A966="","",MONTH(A966))</f>
      </c>
      <c r="H966" s="22">
        <f>IF(A966="",0,IF(YEAR(A966)&lt;&gt;Properties!$C$5,0,N(E966)))</f>
      </c>
    </row>
    <row r="967" spans="1:8" x14ac:dyDescent="0.25">
      <c r="A967" s="11"/>
      <c r="B967" s="19"/>
      <c r="C967" s="19"/>
      <c r="D967" s="19"/>
      <c r="E967" s="23"/>
      <c r="F967" s="19"/>
      <c r="G967" s="16">
        <f>IF(A967="","",MONTH(A967))</f>
      </c>
      <c r="H967" s="22">
        <f>IF(A967="",0,IF(YEAR(A967)&lt;&gt;Properties!$C$5,0,N(E967)))</f>
      </c>
    </row>
    <row r="968" spans="1:8" x14ac:dyDescent="0.25">
      <c r="A968" s="11"/>
      <c r="B968" s="19"/>
      <c r="C968" s="19"/>
      <c r="D968" s="19"/>
      <c r="E968" s="23"/>
      <c r="F968" s="19"/>
      <c r="G968" s="16">
        <f>IF(A968="","",MONTH(A968))</f>
      </c>
      <c r="H968" s="22">
        <f>IF(A968="",0,IF(YEAR(A968)&lt;&gt;Properties!$C$5,0,N(E968)))</f>
      </c>
    </row>
    <row r="969" spans="1:8" x14ac:dyDescent="0.25">
      <c r="A969" s="11"/>
      <c r="B969" s="19"/>
      <c r="C969" s="19"/>
      <c r="D969" s="19"/>
      <c r="E969" s="23"/>
      <c r="F969" s="19"/>
      <c r="G969" s="16">
        <f>IF(A969="","",MONTH(A969))</f>
      </c>
      <c r="H969" s="22">
        <f>IF(A969="",0,IF(YEAR(A969)&lt;&gt;Properties!$C$5,0,N(E969)))</f>
      </c>
    </row>
    <row r="970" spans="1:8" x14ac:dyDescent="0.25">
      <c r="A970" s="11"/>
      <c r="B970" s="19"/>
      <c r="C970" s="19"/>
      <c r="D970" s="19"/>
      <c r="E970" s="23"/>
      <c r="F970" s="19"/>
      <c r="G970" s="16">
        <f>IF(A970="","",MONTH(A970))</f>
      </c>
      <c r="H970" s="22">
        <f>IF(A970="",0,IF(YEAR(A970)&lt;&gt;Properties!$C$5,0,N(E970)))</f>
      </c>
    </row>
    <row r="971" spans="1:8" x14ac:dyDescent="0.25">
      <c r="A971" s="11"/>
      <c r="B971" s="19"/>
      <c r="C971" s="19"/>
      <c r="D971" s="19"/>
      <c r="E971" s="23"/>
      <c r="F971" s="19"/>
      <c r="G971" s="16">
        <f>IF(A971="","",MONTH(A971))</f>
      </c>
      <c r="H971" s="22">
        <f>IF(A971="",0,IF(YEAR(A971)&lt;&gt;Properties!$C$5,0,N(E971)))</f>
      </c>
    </row>
    <row r="972" spans="1:8" x14ac:dyDescent="0.25">
      <c r="A972" s="11"/>
      <c r="B972" s="19"/>
      <c r="C972" s="19"/>
      <c r="D972" s="19"/>
      <c r="E972" s="23"/>
      <c r="F972" s="19"/>
      <c r="G972" s="16">
        <f>IF(A972="","",MONTH(A972))</f>
      </c>
      <c r="H972" s="22">
        <f>IF(A972="",0,IF(YEAR(A972)&lt;&gt;Properties!$C$5,0,N(E972)))</f>
      </c>
    </row>
    <row r="973" spans="1:8" x14ac:dyDescent="0.25">
      <c r="A973" s="11"/>
      <c r="B973" s="19"/>
      <c r="C973" s="19"/>
      <c r="D973" s="19"/>
      <c r="E973" s="23"/>
      <c r="F973" s="19"/>
      <c r="G973" s="16">
        <f>IF(A973="","",MONTH(A973))</f>
      </c>
      <c r="H973" s="22">
        <f>IF(A973="",0,IF(YEAR(A973)&lt;&gt;Properties!$C$5,0,N(E973)))</f>
      </c>
    </row>
    <row r="974" spans="1:8" x14ac:dyDescent="0.25">
      <c r="A974" s="11"/>
      <c r="B974" s="19"/>
      <c r="C974" s="19"/>
      <c r="D974" s="19"/>
      <c r="E974" s="23"/>
      <c r="F974" s="19"/>
      <c r="G974" s="16">
        <f>IF(A974="","",MONTH(A974))</f>
      </c>
      <c r="H974" s="22">
        <f>IF(A974="",0,IF(YEAR(A974)&lt;&gt;Properties!$C$5,0,N(E974)))</f>
      </c>
    </row>
    <row r="975" spans="1:8" x14ac:dyDescent="0.25">
      <c r="A975" s="11"/>
      <c r="B975" s="19"/>
      <c r="C975" s="19"/>
      <c r="D975" s="19"/>
      <c r="E975" s="23"/>
      <c r="F975" s="19"/>
      <c r="G975" s="16">
        <f>IF(A975="","",MONTH(A975))</f>
      </c>
      <c r="H975" s="22">
        <f>IF(A975="",0,IF(YEAR(A975)&lt;&gt;Properties!$C$5,0,N(E975)))</f>
      </c>
    </row>
    <row r="976" spans="1:8" x14ac:dyDescent="0.25">
      <c r="A976" s="11"/>
      <c r="B976" s="19"/>
      <c r="C976" s="19"/>
      <c r="D976" s="19"/>
      <c r="E976" s="23"/>
      <c r="F976" s="19"/>
      <c r="G976" s="16">
        <f>IF(A976="","",MONTH(A976))</f>
      </c>
      <c r="H976" s="22">
        <f>IF(A976="",0,IF(YEAR(A976)&lt;&gt;Properties!$C$5,0,N(E976)))</f>
      </c>
    </row>
    <row r="977" spans="1:8" x14ac:dyDescent="0.25">
      <c r="A977" s="11"/>
      <c r="B977" s="19"/>
      <c r="C977" s="19"/>
      <c r="D977" s="19"/>
      <c r="E977" s="23"/>
      <c r="F977" s="19"/>
      <c r="G977" s="16">
        <f>IF(A977="","",MONTH(A977))</f>
      </c>
      <c r="H977" s="22">
        <f>IF(A977="",0,IF(YEAR(A977)&lt;&gt;Properties!$C$5,0,N(E977)))</f>
      </c>
    </row>
    <row r="978" spans="1:8" x14ac:dyDescent="0.25">
      <c r="A978" s="11"/>
      <c r="B978" s="19"/>
      <c r="C978" s="19"/>
      <c r="D978" s="19"/>
      <c r="E978" s="23"/>
      <c r="F978" s="19"/>
      <c r="G978" s="16">
        <f>IF(A978="","",MONTH(A978))</f>
      </c>
      <c r="H978" s="22">
        <f>IF(A978="",0,IF(YEAR(A978)&lt;&gt;Properties!$C$5,0,N(E978)))</f>
      </c>
    </row>
    <row r="979" spans="1:8" x14ac:dyDescent="0.25">
      <c r="A979" s="11"/>
      <c r="B979" s="19"/>
      <c r="C979" s="19"/>
      <c r="D979" s="19"/>
      <c r="E979" s="23"/>
      <c r="F979" s="19"/>
      <c r="G979" s="16">
        <f>IF(A979="","",MONTH(A979))</f>
      </c>
      <c r="H979" s="22">
        <f>IF(A979="",0,IF(YEAR(A979)&lt;&gt;Properties!$C$5,0,N(E979)))</f>
      </c>
    </row>
    <row r="980" spans="1:8" x14ac:dyDescent="0.25">
      <c r="A980" s="11"/>
      <c r="B980" s="19"/>
      <c r="C980" s="19"/>
      <c r="D980" s="19"/>
      <c r="E980" s="23"/>
      <c r="F980" s="19"/>
      <c r="G980" s="16">
        <f>IF(A980="","",MONTH(A980))</f>
      </c>
      <c r="H980" s="22">
        <f>IF(A980="",0,IF(YEAR(A980)&lt;&gt;Properties!$C$5,0,N(E980)))</f>
      </c>
    </row>
    <row r="981" spans="1:8" x14ac:dyDescent="0.25">
      <c r="A981" s="11"/>
      <c r="B981" s="19"/>
      <c r="C981" s="19"/>
      <c r="D981" s="19"/>
      <c r="E981" s="23"/>
      <c r="F981" s="19"/>
      <c r="G981" s="16">
        <f>IF(A981="","",MONTH(A981))</f>
      </c>
      <c r="H981" s="22">
        <f>IF(A981="",0,IF(YEAR(A981)&lt;&gt;Properties!$C$5,0,N(E981)))</f>
      </c>
    </row>
    <row r="982" spans="1:8" x14ac:dyDescent="0.25">
      <c r="A982" s="11"/>
      <c r="B982" s="19"/>
      <c r="C982" s="19"/>
      <c r="D982" s="19"/>
      <c r="E982" s="23"/>
      <c r="F982" s="19"/>
      <c r="G982" s="16">
        <f>IF(A982="","",MONTH(A982))</f>
      </c>
      <c r="H982" s="22">
        <f>IF(A982="",0,IF(YEAR(A982)&lt;&gt;Properties!$C$5,0,N(E982)))</f>
      </c>
    </row>
    <row r="983" spans="1:8" x14ac:dyDescent="0.25">
      <c r="A983" s="11"/>
      <c r="B983" s="19"/>
      <c r="C983" s="19"/>
      <c r="D983" s="19"/>
      <c r="E983" s="23"/>
      <c r="F983" s="19"/>
      <c r="G983" s="16">
        <f>IF(A983="","",MONTH(A983))</f>
      </c>
      <c r="H983" s="22">
        <f>IF(A983="",0,IF(YEAR(A983)&lt;&gt;Properties!$C$5,0,N(E983)))</f>
      </c>
    </row>
    <row r="984" spans="1:8" x14ac:dyDescent="0.25">
      <c r="A984" s="11"/>
      <c r="B984" s="19"/>
      <c r="C984" s="19"/>
      <c r="D984" s="19"/>
      <c r="E984" s="23"/>
      <c r="F984" s="19"/>
      <c r="G984" s="16">
        <f>IF(A984="","",MONTH(A984))</f>
      </c>
      <c r="H984" s="22">
        <f>IF(A984="",0,IF(YEAR(A984)&lt;&gt;Properties!$C$5,0,N(E984)))</f>
      </c>
    </row>
    <row r="985" spans="1:8" x14ac:dyDescent="0.25">
      <c r="A985" s="11"/>
      <c r="B985" s="19"/>
      <c r="C985" s="19"/>
      <c r="D985" s="19"/>
      <c r="E985" s="23"/>
      <c r="F985" s="19"/>
      <c r="G985" s="16">
        <f>IF(A985="","",MONTH(A985))</f>
      </c>
      <c r="H985" s="22">
        <f>IF(A985="",0,IF(YEAR(A985)&lt;&gt;Properties!$C$5,0,N(E985)))</f>
      </c>
    </row>
    <row r="986" spans="1:8" x14ac:dyDescent="0.25">
      <c r="A986" s="11"/>
      <c r="B986" s="19"/>
      <c r="C986" s="19"/>
      <c r="D986" s="19"/>
      <c r="E986" s="23"/>
      <c r="F986" s="19"/>
      <c r="G986" s="16">
        <f>IF(A986="","",MONTH(A986))</f>
      </c>
      <c r="H986" s="22">
        <f>IF(A986="",0,IF(YEAR(A986)&lt;&gt;Properties!$C$5,0,N(E986)))</f>
      </c>
    </row>
    <row r="987" spans="1:8" x14ac:dyDescent="0.25">
      <c r="A987" s="11"/>
      <c r="B987" s="19"/>
      <c r="C987" s="19"/>
      <c r="D987" s="19"/>
      <c r="E987" s="23"/>
      <c r="F987" s="19"/>
      <c r="G987" s="16">
        <f>IF(A987="","",MONTH(A987))</f>
      </c>
      <c r="H987" s="22">
        <f>IF(A987="",0,IF(YEAR(A987)&lt;&gt;Properties!$C$5,0,N(E987)))</f>
      </c>
    </row>
    <row r="988" spans="1:8" x14ac:dyDescent="0.25">
      <c r="A988" s="11"/>
      <c r="B988" s="19"/>
      <c r="C988" s="19"/>
      <c r="D988" s="19"/>
      <c r="E988" s="23"/>
      <c r="F988" s="19"/>
      <c r="G988" s="16">
        <f>IF(A988="","",MONTH(A988))</f>
      </c>
      <c r="H988" s="22">
        <f>IF(A988="",0,IF(YEAR(A988)&lt;&gt;Properties!$C$5,0,N(E988)))</f>
      </c>
    </row>
    <row r="989" spans="1:8" x14ac:dyDescent="0.25">
      <c r="A989" s="11"/>
      <c r="B989" s="19"/>
      <c r="C989" s="19"/>
      <c r="D989" s="19"/>
      <c r="E989" s="23"/>
      <c r="F989" s="19"/>
      <c r="G989" s="16">
        <f>IF(A989="","",MONTH(A989))</f>
      </c>
      <c r="H989" s="22">
        <f>IF(A989="",0,IF(YEAR(A989)&lt;&gt;Properties!$C$5,0,N(E989)))</f>
      </c>
    </row>
    <row r="990" spans="1:8" x14ac:dyDescent="0.25">
      <c r="A990" s="11"/>
      <c r="B990" s="19"/>
      <c r="C990" s="19"/>
      <c r="D990" s="19"/>
      <c r="E990" s="23"/>
      <c r="F990" s="19"/>
      <c r="G990" s="16">
        <f>IF(A990="","",MONTH(A990))</f>
      </c>
      <c r="H990" s="22">
        <f>IF(A990="",0,IF(YEAR(A990)&lt;&gt;Properties!$C$5,0,N(E990)))</f>
      </c>
    </row>
    <row r="991" spans="1:8" x14ac:dyDescent="0.25">
      <c r="A991" s="11"/>
      <c r="B991" s="19"/>
      <c r="C991" s="19"/>
      <c r="D991" s="19"/>
      <c r="E991" s="23"/>
      <c r="F991" s="19"/>
      <c r="G991" s="16">
        <f>IF(A991="","",MONTH(A991))</f>
      </c>
      <c r="H991" s="22">
        <f>IF(A991="",0,IF(YEAR(A991)&lt;&gt;Properties!$C$5,0,N(E991)))</f>
      </c>
    </row>
    <row r="992" spans="1:8" x14ac:dyDescent="0.25">
      <c r="A992" s="11"/>
      <c r="B992" s="19"/>
      <c r="C992" s="19"/>
      <c r="D992" s="19"/>
      <c r="E992" s="23"/>
      <c r="F992" s="19"/>
      <c r="G992" s="16">
        <f>IF(A992="","",MONTH(A992))</f>
      </c>
      <c r="H992" s="22">
        <f>IF(A992="",0,IF(YEAR(A992)&lt;&gt;Properties!$C$5,0,N(E992)))</f>
      </c>
    </row>
    <row r="993" spans="1:8" x14ac:dyDescent="0.25">
      <c r="A993" s="11"/>
      <c r="B993" s="19"/>
      <c r="C993" s="19"/>
      <c r="D993" s="19"/>
      <c r="E993" s="23"/>
      <c r="F993" s="19"/>
      <c r="G993" s="16">
        <f>IF(A993="","",MONTH(A993))</f>
      </c>
      <c r="H993" s="22">
        <f>IF(A993="",0,IF(YEAR(A993)&lt;&gt;Properties!$C$5,0,N(E993)))</f>
      </c>
    </row>
    <row r="994" spans="1:8" x14ac:dyDescent="0.25">
      <c r="A994" s="11"/>
      <c r="B994" s="19"/>
      <c r="C994" s="19"/>
      <c r="D994" s="19"/>
      <c r="E994" s="23"/>
      <c r="F994" s="19"/>
      <c r="G994" s="16">
        <f>IF(A994="","",MONTH(A994))</f>
      </c>
      <c r="H994" s="22">
        <f>IF(A994="",0,IF(YEAR(A994)&lt;&gt;Properties!$C$5,0,N(E994)))</f>
      </c>
    </row>
    <row r="995" spans="1:8" x14ac:dyDescent="0.25">
      <c r="A995" s="11"/>
      <c r="B995" s="19"/>
      <c r="C995" s="19"/>
      <c r="D995" s="19"/>
      <c r="E995" s="23"/>
      <c r="F995" s="19"/>
      <c r="G995" s="16">
        <f>IF(A995="","",MONTH(A995))</f>
      </c>
      <c r="H995" s="22">
        <f>IF(A995="",0,IF(YEAR(A995)&lt;&gt;Properties!$C$5,0,N(E995)))</f>
      </c>
    </row>
    <row r="996" spans="1:8" x14ac:dyDescent="0.25">
      <c r="A996" s="11"/>
      <c r="B996" s="19"/>
      <c r="C996" s="19"/>
      <c r="D996" s="19"/>
      <c r="E996" s="23"/>
      <c r="F996" s="19"/>
      <c r="G996" s="16">
        <f>IF(A996="","",MONTH(A996))</f>
      </c>
      <c r="H996" s="22">
        <f>IF(A996="",0,IF(YEAR(A996)&lt;&gt;Properties!$C$5,0,N(E996)))</f>
      </c>
    </row>
    <row r="997" spans="1:8" x14ac:dyDescent="0.25">
      <c r="A997" s="11"/>
      <c r="B997" s="19"/>
      <c r="C997" s="19"/>
      <c r="D997" s="19"/>
      <c r="E997" s="23"/>
      <c r="F997" s="19"/>
      <c r="G997" s="16">
        <f>IF(A997="","",MONTH(A997))</f>
      </c>
      <c r="H997" s="22">
        <f>IF(A997="",0,IF(YEAR(A997)&lt;&gt;Properties!$C$5,0,N(E997)))</f>
      </c>
    </row>
    <row r="998" spans="1:8" x14ac:dyDescent="0.25">
      <c r="A998" s="11"/>
      <c r="B998" s="19"/>
      <c r="C998" s="19"/>
      <c r="D998" s="19"/>
      <c r="E998" s="23"/>
      <c r="F998" s="19"/>
      <c r="G998" s="16">
        <f>IF(A998="","",MONTH(A998))</f>
      </c>
      <c r="H998" s="22">
        <f>IF(A998="",0,IF(YEAR(A998)&lt;&gt;Properties!$C$5,0,N(E998)))</f>
      </c>
    </row>
    <row r="999" spans="1:8" x14ac:dyDescent="0.25">
      <c r="A999" s="11"/>
      <c r="B999" s="19"/>
      <c r="C999" s="19"/>
      <c r="D999" s="19"/>
      <c r="E999" s="23"/>
      <c r="F999" s="19"/>
      <c r="G999" s="16">
        <f>IF(A999="","",MONTH(A999))</f>
      </c>
      <c r="H999" s="22">
        <f>IF(A999="",0,IF(YEAR(A999)&lt;&gt;Properties!$C$5,0,N(E999)))</f>
      </c>
    </row>
    <row r="1000" spans="1:8" x14ac:dyDescent="0.25">
      <c r="A1000" s="11"/>
      <c r="B1000" s="19"/>
      <c r="C1000" s="19"/>
      <c r="D1000" s="19"/>
      <c r="E1000" s="23"/>
      <c r="F1000" s="19"/>
      <c r="G1000" s="16">
        <f>IF(A1000="","",MONTH(A1000))</f>
      </c>
      <c r="H1000" s="22">
        <f>IF(A1000="",0,IF(YEAR(A1000)&lt;&gt;Properties!$C$5,0,N(E1000)))</f>
      </c>
    </row>
    <row r="1001" spans="1:8" x14ac:dyDescent="0.25">
      <c r="A1001" s="11"/>
      <c r="B1001" s="19"/>
      <c r="C1001" s="19"/>
      <c r="D1001" s="19"/>
      <c r="E1001" s="23"/>
      <c r="F1001" s="19"/>
      <c r="G1001" s="16">
        <f>IF(A1001="","",MONTH(A1001))</f>
      </c>
      <c r="H1001" s="22">
        <f>IF(A1001="",0,IF(YEAR(A1001)&lt;&gt;Properties!$C$5,0,N(E1001)))</f>
      </c>
    </row>
    <row r="1002" spans="1:8" x14ac:dyDescent="0.25">
      <c r="A1002" s="11"/>
      <c r="B1002" s="19"/>
      <c r="C1002" s="19"/>
      <c r="D1002" s="19"/>
      <c r="E1002" s="23"/>
      <c r="F1002" s="19"/>
      <c r="G1002" s="16">
        <f>IF(A1002="","",MONTH(A1002))</f>
      </c>
      <c r="H1002" s="22">
        <f>IF(A1002="",0,IF(YEAR(A1002)&lt;&gt;Properties!$C$5,0,N(E1002)))</f>
      </c>
    </row>
    <row r="1003" spans="1:8" x14ac:dyDescent="0.25">
      <c r="A1003" s="11"/>
      <c r="B1003" s="19"/>
      <c r="C1003" s="19"/>
      <c r="D1003" s="19"/>
      <c r="E1003" s="23"/>
      <c r="F1003" s="19"/>
      <c r="G1003" s="16">
        <f>IF(A1003="","",MONTH(A1003))</f>
      </c>
      <c r="H1003" s="22">
        <f>IF(A1003="",0,IF(YEAR(A1003)&lt;&gt;Properties!$C$5,0,N(E1003)))</f>
      </c>
    </row>
    <row r="1004" spans="1:8" x14ac:dyDescent="0.25">
      <c r="A1004" s="11"/>
      <c r="B1004" s="19"/>
      <c r="C1004" s="19"/>
      <c r="D1004" s="19"/>
      <c r="E1004" s="23"/>
      <c r="F1004" s="19"/>
      <c r="G1004" s="16">
        <f>IF(A1004="","",MONTH(A1004))</f>
      </c>
      <c r="H1004" s="22">
        <f>IF(A1004="",0,IF(YEAR(A1004)&lt;&gt;Properties!$C$5,0,N(E1004)))</f>
      </c>
    </row>
    <row r="1005" spans="1:8" x14ac:dyDescent="0.25">
      <c r="A1005" s="11"/>
      <c r="B1005" s="19"/>
      <c r="C1005" s="19"/>
      <c r="D1005" s="19"/>
      <c r="E1005" s="23"/>
      <c r="F1005" s="19"/>
      <c r="G1005" s="16">
        <f>IF(A1005="","",MONTH(A1005))</f>
      </c>
      <c r="H1005" s="22">
        <f>IF(A1005="",0,IF(YEAR(A1005)&lt;&gt;Properties!$C$5,0,N(E1005)))</f>
      </c>
    </row>
    <row r="1006" spans="1:8" x14ac:dyDescent="0.25">
      <c r="A1006" s="11"/>
      <c r="B1006" s="19"/>
      <c r="C1006" s="19"/>
      <c r="D1006" s="19"/>
      <c r="E1006" s="23"/>
      <c r="F1006" s="19"/>
      <c r="G1006" s="16">
        <f>IF(A1006="","",MONTH(A1006))</f>
      </c>
      <c r="H1006" s="22">
        <f>IF(A1006="",0,IF(YEAR(A1006)&lt;&gt;Properties!$C$5,0,N(E1006)))</f>
      </c>
    </row>
    <row r="1007" spans="1:8" x14ac:dyDescent="0.25">
      <c r="A1007" s="11"/>
      <c r="B1007" s="19"/>
      <c r="C1007" s="19"/>
      <c r="D1007" s="19"/>
      <c r="E1007" s="23"/>
      <c r="F1007" s="19"/>
      <c r="G1007" s="16">
        <f>IF(A1007="","",MONTH(A1007))</f>
      </c>
      <c r="H1007" s="22">
        <f>IF(A1007="",0,IF(YEAR(A1007)&lt;&gt;Properties!$C$5,0,N(E1007)))</f>
      </c>
    </row>
    <row r="1008" spans="1:8" x14ac:dyDescent="0.25">
      <c r="A1008" s="11"/>
      <c r="B1008" s="19"/>
      <c r="C1008" s="19"/>
      <c r="D1008" s="19"/>
      <c r="E1008" s="23"/>
      <c r="F1008" s="19"/>
      <c r="G1008" s="16">
        <f>IF(A1008="","",MONTH(A1008))</f>
      </c>
      <c r="H1008" s="22">
        <f>IF(A1008="",0,IF(YEAR(A1008)&lt;&gt;Properties!$C$5,0,N(E1008)))</f>
      </c>
    </row>
    <row r="1009" spans="1:8" x14ac:dyDescent="0.25">
      <c r="A1009" s="11"/>
      <c r="B1009" s="19"/>
      <c r="C1009" s="19"/>
      <c r="D1009" s="19"/>
      <c r="E1009" s="23"/>
      <c r="F1009" s="19"/>
      <c r="G1009" s="16">
        <f>IF(A1009="","",MONTH(A1009))</f>
      </c>
      <c r="H1009" s="22">
        <f>IF(A1009="",0,IF(YEAR(A1009)&lt;&gt;Properties!$C$5,0,N(E1009)))</f>
      </c>
    </row>
    <row r="1010" spans="1:8" x14ac:dyDescent="0.25">
      <c r="A1010" s="11"/>
      <c r="B1010" s="19"/>
      <c r="C1010" s="19"/>
      <c r="D1010" s="19"/>
      <c r="E1010" s="23"/>
      <c r="F1010" s="19"/>
      <c r="G1010" s="16">
        <f>IF(A1010="","",MONTH(A1010))</f>
      </c>
      <c r="H1010" s="22">
        <f>IF(A1010="",0,IF(YEAR(A1010)&lt;&gt;Properties!$C$5,0,N(E1010)))</f>
      </c>
    </row>
    <row r="1011" spans="1:8" x14ac:dyDescent="0.25">
      <c r="A1011" s="11"/>
      <c r="B1011" s="19"/>
      <c r="C1011" s="19"/>
      <c r="D1011" s="19"/>
      <c r="E1011" s="23"/>
      <c r="F1011" s="19"/>
      <c r="G1011" s="16">
        <f>IF(A1011="","",MONTH(A1011))</f>
      </c>
      <c r="H1011" s="22">
        <f>IF(A1011="",0,IF(YEAR(A1011)&lt;&gt;Properties!$C$5,0,N(E1011)))</f>
      </c>
    </row>
    <row r="1012" spans="1:8" x14ac:dyDescent="0.25">
      <c r="A1012" s="11"/>
      <c r="B1012" s="19"/>
      <c r="C1012" s="19"/>
      <c r="D1012" s="19"/>
      <c r="E1012" s="23"/>
      <c r="F1012" s="19"/>
      <c r="G1012" s="16">
        <f>IF(A1012="","",MONTH(A1012))</f>
      </c>
      <c r="H1012" s="22">
        <f>IF(A1012="",0,IF(YEAR(A1012)&lt;&gt;Properties!$C$5,0,N(E1012)))</f>
      </c>
    </row>
    <row r="1013" spans="1:8" x14ac:dyDescent="0.25">
      <c r="A1013" s="11"/>
      <c r="B1013" s="19"/>
      <c r="C1013" s="19"/>
      <c r="D1013" s="19"/>
      <c r="E1013" s="23"/>
      <c r="F1013" s="19"/>
      <c r="G1013" s="16">
        <f>IF(A1013="","",MONTH(A1013))</f>
      </c>
      <c r="H1013" s="22">
        <f>IF(A1013="",0,IF(YEAR(A1013)&lt;&gt;Properties!$C$5,0,N(E1013)))</f>
      </c>
    </row>
    <row r="1014" spans="1:8" x14ac:dyDescent="0.25">
      <c r="A1014" s="11"/>
      <c r="B1014" s="19"/>
      <c r="C1014" s="19"/>
      <c r="D1014" s="19"/>
      <c r="E1014" s="23"/>
      <c r="F1014" s="19"/>
      <c r="G1014" s="16">
        <f>IF(A1014="","",MONTH(A1014))</f>
      </c>
      <c r="H1014" s="22">
        <f>IF(A1014="",0,IF(YEAR(A1014)&lt;&gt;Properties!$C$5,0,N(E1014)))</f>
      </c>
    </row>
    <row r="1015" spans="1:8" x14ac:dyDescent="0.25">
      <c r="A1015" s="11"/>
      <c r="B1015" s="19"/>
      <c r="C1015" s="19"/>
      <c r="D1015" s="19"/>
      <c r="E1015" s="23"/>
      <c r="F1015" s="19"/>
      <c r="G1015" s="16">
        <f>IF(A1015="","",MONTH(A1015))</f>
      </c>
      <c r="H1015" s="22">
        <f>IF(A1015="",0,IF(YEAR(A1015)&lt;&gt;Properties!$C$5,0,N(E1015)))</f>
      </c>
    </row>
    <row r="1016" spans="1:8" x14ac:dyDescent="0.25">
      <c r="A1016" s="11"/>
      <c r="B1016" s="19"/>
      <c r="C1016" s="19"/>
      <c r="D1016" s="19"/>
      <c r="E1016" s="23"/>
      <c r="F1016" s="19"/>
      <c r="G1016" s="16">
        <f>IF(A1016="","",MONTH(A1016))</f>
      </c>
      <c r="H1016" s="22">
        <f>IF(A1016="",0,IF(YEAR(A1016)&lt;&gt;Properties!$C$5,0,N(E1016)))</f>
      </c>
    </row>
    <row r="1017" spans="1:8" x14ac:dyDescent="0.25">
      <c r="A1017" s="11"/>
      <c r="B1017" s="19"/>
      <c r="C1017" s="19"/>
      <c r="D1017" s="19"/>
      <c r="E1017" s="23"/>
      <c r="F1017" s="19"/>
      <c r="G1017" s="16">
        <f>IF(A1017="","",MONTH(A1017))</f>
      </c>
      <c r="H1017" s="22">
        <f>IF(A1017="",0,IF(YEAR(A1017)&lt;&gt;Properties!$C$5,0,N(E1017)))</f>
      </c>
    </row>
    <row r="1018" spans="1:8" x14ac:dyDescent="0.25">
      <c r="A1018" s="11"/>
      <c r="B1018" s="19"/>
      <c r="C1018" s="19"/>
      <c r="D1018" s="19"/>
      <c r="E1018" s="23"/>
      <c r="F1018" s="19"/>
      <c r="G1018" s="16">
        <f>IF(A1018="","",MONTH(A1018))</f>
      </c>
      <c r="H1018" s="22">
        <f>IF(A1018="",0,IF(YEAR(A1018)&lt;&gt;Properties!$C$5,0,N(E1018)))</f>
      </c>
    </row>
    <row r="1019" spans="1:8" x14ac:dyDescent="0.25">
      <c r="A1019" s="11"/>
      <c r="B1019" s="19"/>
      <c r="C1019" s="19"/>
      <c r="D1019" s="19"/>
      <c r="E1019" s="23"/>
      <c r="F1019" s="19"/>
      <c r="G1019" s="16">
        <f>IF(A1019="","",MONTH(A1019))</f>
      </c>
      <c r="H1019" s="22">
        <f>IF(A1019="",0,IF(YEAR(A1019)&lt;&gt;Properties!$C$5,0,N(E1019)))</f>
      </c>
    </row>
    <row r="1020" spans="1:8" x14ac:dyDescent="0.25">
      <c r="A1020" s="11"/>
      <c r="B1020" s="19"/>
      <c r="C1020" s="19"/>
      <c r="D1020" s="19"/>
      <c r="E1020" s="23"/>
      <c r="F1020" s="19"/>
      <c r="G1020" s="16">
        <f>IF(A1020="","",MONTH(A1020))</f>
      </c>
      <c r="H1020" s="22">
        <f>IF(A1020="",0,IF(YEAR(A1020)&lt;&gt;Properties!$C$5,0,N(E1020)))</f>
      </c>
    </row>
    <row r="1021" spans="1:8" x14ac:dyDescent="0.25">
      <c r="A1021" s="11"/>
      <c r="B1021" s="19"/>
      <c r="C1021" s="19"/>
      <c r="D1021" s="19"/>
      <c r="E1021" s="23"/>
      <c r="F1021" s="19"/>
      <c r="G1021" s="16">
        <f>IF(A1021="","",MONTH(A1021))</f>
      </c>
      <c r="H1021" s="22">
        <f>IF(A1021="",0,IF(YEAR(A1021)&lt;&gt;Properties!$C$5,0,N(E1021)))</f>
      </c>
    </row>
    <row r="1022" spans="1:8" x14ac:dyDescent="0.25">
      <c r="A1022" s="11"/>
      <c r="B1022" s="19"/>
      <c r="C1022" s="19"/>
      <c r="D1022" s="19"/>
      <c r="E1022" s="23"/>
      <c r="F1022" s="19"/>
      <c r="G1022" s="16">
        <f>IF(A1022="","",MONTH(A1022))</f>
      </c>
      <c r="H1022" s="22">
        <f>IF(A1022="",0,IF(YEAR(A1022)&lt;&gt;Properties!$C$5,0,N(E1022)))</f>
      </c>
    </row>
    <row r="1023" spans="1:8" x14ac:dyDescent="0.25">
      <c r="A1023" s="11"/>
      <c r="B1023" s="19"/>
      <c r="C1023" s="19"/>
      <c r="D1023" s="19"/>
      <c r="E1023" s="23"/>
      <c r="F1023" s="19"/>
      <c r="G1023" s="16">
        <f>IF(A1023="","",MONTH(A1023))</f>
      </c>
      <c r="H1023" s="22">
        <f>IF(A1023="",0,IF(YEAR(A1023)&lt;&gt;Properties!$C$5,0,N(E1023)))</f>
      </c>
    </row>
    <row r="1024" spans="1:8" x14ac:dyDescent="0.25">
      <c r="A1024" s="11"/>
      <c r="B1024" s="19"/>
      <c r="C1024" s="19"/>
      <c r="D1024" s="19"/>
      <c r="E1024" s="23"/>
      <c r="F1024" s="19"/>
      <c r="G1024" s="16">
        <f>IF(A1024="","",MONTH(A1024))</f>
      </c>
      <c r="H1024" s="22">
        <f>IF(A1024="",0,IF(YEAR(A1024)&lt;&gt;Properties!$C$5,0,N(E1024)))</f>
      </c>
    </row>
    <row r="1025" spans="1:8" x14ac:dyDescent="0.25">
      <c r="A1025" s="11"/>
      <c r="B1025" s="19"/>
      <c r="C1025" s="19"/>
      <c r="D1025" s="19"/>
      <c r="E1025" s="23"/>
      <c r="F1025" s="19"/>
      <c r="G1025" s="16">
        <f>IF(A1025="","",MONTH(A1025))</f>
      </c>
      <c r="H1025" s="22">
        <f>IF(A1025="",0,IF(YEAR(A1025)&lt;&gt;Properties!$C$5,0,N(E1025)))</f>
      </c>
    </row>
    <row r="1026" spans="1:8" x14ac:dyDescent="0.25">
      <c r="A1026" s="11"/>
      <c r="B1026" s="19"/>
      <c r="C1026" s="19"/>
      <c r="D1026" s="19"/>
      <c r="E1026" s="23"/>
      <c r="F1026" s="19"/>
      <c r="G1026" s="16">
        <f>IF(A1026="","",MONTH(A1026))</f>
      </c>
      <c r="H1026" s="22">
        <f>IF(A1026="",0,IF(YEAR(A1026)&lt;&gt;Properties!$C$5,0,N(E1026)))</f>
      </c>
    </row>
    <row r="1027" spans="1:8" x14ac:dyDescent="0.25">
      <c r="A1027" s="11"/>
      <c r="B1027" s="19"/>
      <c r="C1027" s="19"/>
      <c r="D1027" s="19"/>
      <c r="E1027" s="23"/>
      <c r="F1027" s="19"/>
      <c r="G1027" s="16">
        <f>IF(A1027="","",MONTH(A1027))</f>
      </c>
      <c r="H1027" s="22">
        <f>IF(A1027="",0,IF(YEAR(A1027)&lt;&gt;Properties!$C$5,0,N(E1027)))</f>
      </c>
    </row>
    <row r="1028" spans="1:8" x14ac:dyDescent="0.25">
      <c r="A1028" s="11"/>
      <c r="B1028" s="19"/>
      <c r="C1028" s="19"/>
      <c r="D1028" s="19"/>
      <c r="E1028" s="23"/>
      <c r="F1028" s="19"/>
      <c r="G1028" s="16">
        <f>IF(A1028="","",MONTH(A1028))</f>
      </c>
      <c r="H1028" s="22">
        <f>IF(A1028="",0,IF(YEAR(A1028)&lt;&gt;Properties!$C$5,0,N(E1028)))</f>
      </c>
    </row>
    <row r="1029" spans="1:8" x14ac:dyDescent="0.25">
      <c r="A1029" s="11"/>
      <c r="B1029" s="19"/>
      <c r="C1029" s="19"/>
      <c r="D1029" s="19"/>
      <c r="E1029" s="23"/>
      <c r="F1029" s="19"/>
      <c r="G1029" s="16">
        <f>IF(A1029="","",MONTH(A1029))</f>
      </c>
      <c r="H1029" s="22">
        <f>IF(A1029="",0,IF(YEAR(A1029)&lt;&gt;Properties!$C$5,0,N(E1029)))</f>
      </c>
    </row>
    <row r="1030" spans="1:8" x14ac:dyDescent="0.25">
      <c r="A1030" s="11"/>
      <c r="B1030" s="19"/>
      <c r="C1030" s="19"/>
      <c r="D1030" s="19"/>
      <c r="E1030" s="23"/>
      <c r="F1030" s="19"/>
      <c r="G1030" s="16">
        <f>IF(A1030="","",MONTH(A1030))</f>
      </c>
      <c r="H1030" s="22">
        <f>IF(A1030="",0,IF(YEAR(A1030)&lt;&gt;Properties!$C$5,0,N(E1030)))</f>
      </c>
    </row>
    <row r="1031" spans="1:8" x14ac:dyDescent="0.25">
      <c r="A1031" s="11"/>
      <c r="B1031" s="19"/>
      <c r="C1031" s="19"/>
      <c r="D1031" s="19"/>
      <c r="E1031" s="23"/>
      <c r="F1031" s="19"/>
      <c r="G1031" s="16">
        <f>IF(A1031="","",MONTH(A1031))</f>
      </c>
      <c r="H1031" s="22">
        <f>IF(A1031="",0,IF(YEAR(A1031)&lt;&gt;Properties!$C$5,0,N(E1031)))</f>
      </c>
    </row>
    <row r="1032" spans="1:8" x14ac:dyDescent="0.25">
      <c r="A1032" s="11"/>
      <c r="B1032" s="19"/>
      <c r="C1032" s="19"/>
      <c r="D1032" s="19"/>
      <c r="E1032" s="23"/>
      <c r="F1032" s="19"/>
      <c r="G1032" s="16">
        <f>IF(A1032="","",MONTH(A1032))</f>
      </c>
      <c r="H1032" s="22">
        <f>IF(A1032="",0,IF(YEAR(A1032)&lt;&gt;Properties!$C$5,0,N(E1032)))</f>
      </c>
    </row>
    <row r="1033" spans="1:8" x14ac:dyDescent="0.25">
      <c r="A1033" s="11"/>
      <c r="B1033" s="19"/>
      <c r="C1033" s="19"/>
      <c r="D1033" s="19"/>
      <c r="E1033" s="23"/>
      <c r="F1033" s="19"/>
      <c r="G1033" s="16">
        <f>IF(A1033="","",MONTH(A1033))</f>
      </c>
      <c r="H1033" s="22">
        <f>IF(A1033="",0,IF(YEAR(A1033)&lt;&gt;Properties!$C$5,0,N(E1033)))</f>
      </c>
    </row>
    <row r="1034" spans="1:8" x14ac:dyDescent="0.25">
      <c r="A1034" s="11"/>
      <c r="B1034" s="19"/>
      <c r="C1034" s="19"/>
      <c r="D1034" s="19"/>
      <c r="E1034" s="23"/>
      <c r="F1034" s="19"/>
      <c r="G1034" s="16">
        <f>IF(A1034="","",MONTH(A1034))</f>
      </c>
      <c r="H1034" s="22">
        <f>IF(A1034="",0,IF(YEAR(A1034)&lt;&gt;Properties!$C$5,0,N(E1034)))</f>
      </c>
    </row>
    <row r="1035" spans="1:8" x14ac:dyDescent="0.25">
      <c r="A1035" s="11"/>
      <c r="B1035" s="19"/>
      <c r="C1035" s="19"/>
      <c r="D1035" s="19"/>
      <c r="E1035" s="23"/>
      <c r="F1035" s="19"/>
      <c r="G1035" s="16">
        <f>IF(A1035="","",MONTH(A1035))</f>
      </c>
      <c r="H1035" s="22">
        <f>IF(A1035="",0,IF(YEAR(A1035)&lt;&gt;Properties!$C$5,0,N(E1035)))</f>
      </c>
    </row>
    <row r="1036" spans="1:8" x14ac:dyDescent="0.25">
      <c r="A1036" s="11"/>
      <c r="B1036" s="19"/>
      <c r="C1036" s="19"/>
      <c r="D1036" s="19"/>
      <c r="E1036" s="23"/>
      <c r="F1036" s="19"/>
      <c r="G1036" s="16">
        <f>IF(A1036="","",MONTH(A1036))</f>
      </c>
      <c r="H1036" s="22">
        <f>IF(A1036="",0,IF(YEAR(A1036)&lt;&gt;Properties!$C$5,0,N(E1036)))</f>
      </c>
    </row>
    <row r="1037" spans="1:8" x14ac:dyDescent="0.25">
      <c r="A1037" s="11"/>
      <c r="B1037" s="19"/>
      <c r="C1037" s="19"/>
      <c r="D1037" s="19"/>
      <c r="E1037" s="23"/>
      <c r="F1037" s="19"/>
      <c r="G1037" s="16">
        <f>IF(A1037="","",MONTH(A1037))</f>
      </c>
      <c r="H1037" s="22">
        <f>IF(A1037="",0,IF(YEAR(A1037)&lt;&gt;Properties!$C$5,0,N(E1037)))</f>
      </c>
    </row>
    <row r="1038" spans="1:8" x14ac:dyDescent="0.25">
      <c r="A1038" s="11"/>
      <c r="B1038" s="19"/>
      <c r="C1038" s="19"/>
      <c r="D1038" s="19"/>
      <c r="E1038" s="23"/>
      <c r="F1038" s="19"/>
      <c r="G1038" s="16">
        <f>IF(A1038="","",MONTH(A1038))</f>
      </c>
      <c r="H1038" s="22">
        <f>IF(A1038="",0,IF(YEAR(A1038)&lt;&gt;Properties!$C$5,0,N(E1038)))</f>
      </c>
    </row>
    <row r="1039" spans="1:8" x14ac:dyDescent="0.25">
      <c r="A1039" s="11"/>
      <c r="B1039" s="19"/>
      <c r="C1039" s="19"/>
      <c r="D1039" s="19"/>
      <c r="E1039" s="23"/>
      <c r="F1039" s="19"/>
      <c r="G1039" s="16">
        <f>IF(A1039="","",MONTH(A1039))</f>
      </c>
      <c r="H1039" s="22">
        <f>IF(A1039="",0,IF(YEAR(A1039)&lt;&gt;Properties!$C$5,0,N(E1039)))</f>
      </c>
    </row>
    <row r="1040" spans="1:8" x14ac:dyDescent="0.25">
      <c r="A1040" s="11"/>
      <c r="B1040" s="19"/>
      <c r="C1040" s="19"/>
      <c r="D1040" s="19"/>
      <c r="E1040" s="23"/>
      <c r="F1040" s="19"/>
      <c r="G1040" s="16">
        <f>IF(A1040="","",MONTH(A1040))</f>
      </c>
      <c r="H1040" s="22">
        <f>IF(A1040="",0,IF(YEAR(A1040)&lt;&gt;Properties!$C$5,0,N(E1040)))</f>
      </c>
    </row>
    <row r="1041" spans="1:8" x14ac:dyDescent="0.25">
      <c r="A1041" s="11"/>
      <c r="B1041" s="19"/>
      <c r="C1041" s="19"/>
      <c r="D1041" s="19"/>
      <c r="E1041" s="23"/>
      <c r="F1041" s="19"/>
      <c r="G1041" s="16">
        <f>IF(A1041="","",MONTH(A1041))</f>
      </c>
      <c r="H1041" s="22">
        <f>IF(A1041="",0,IF(YEAR(A1041)&lt;&gt;Properties!$C$5,0,N(E1041)))</f>
      </c>
    </row>
    <row r="1042" spans="1:8" x14ac:dyDescent="0.25">
      <c r="A1042" s="11"/>
      <c r="B1042" s="19"/>
      <c r="C1042" s="19"/>
      <c r="D1042" s="19"/>
      <c r="E1042" s="23"/>
      <c r="F1042" s="19"/>
      <c r="G1042" s="16">
        <f>IF(A1042="","",MONTH(A1042))</f>
      </c>
      <c r="H1042" s="22">
        <f>IF(A1042="",0,IF(YEAR(A1042)&lt;&gt;Properties!$C$5,0,N(E1042)))</f>
      </c>
    </row>
    <row r="1043" spans="1:8" x14ac:dyDescent="0.25">
      <c r="A1043" s="11"/>
      <c r="B1043" s="19"/>
      <c r="C1043" s="19"/>
      <c r="D1043" s="19"/>
      <c r="E1043" s="23"/>
      <c r="F1043" s="19"/>
      <c r="G1043" s="16">
        <f>IF(A1043="","",MONTH(A1043))</f>
      </c>
      <c r="H1043" s="22">
        <f>IF(A1043="",0,IF(YEAR(A1043)&lt;&gt;Properties!$C$5,0,N(E1043)))</f>
      </c>
    </row>
    <row r="1044" spans="1:8" x14ac:dyDescent="0.25">
      <c r="A1044" s="11"/>
      <c r="B1044" s="19"/>
      <c r="C1044" s="19"/>
      <c r="D1044" s="19"/>
      <c r="E1044" s="23"/>
      <c r="F1044" s="19"/>
      <c r="G1044" s="16">
        <f>IF(A1044="","",MONTH(A1044))</f>
      </c>
      <c r="H1044" s="22">
        <f>IF(A1044="",0,IF(YEAR(A1044)&lt;&gt;Properties!$C$5,0,N(E1044)))</f>
      </c>
    </row>
    <row r="1045" spans="1:8" x14ac:dyDescent="0.25">
      <c r="A1045" s="11"/>
      <c r="B1045" s="19"/>
      <c r="C1045" s="19"/>
      <c r="D1045" s="19"/>
      <c r="E1045" s="23"/>
      <c r="F1045" s="19"/>
      <c r="G1045" s="16">
        <f>IF(A1045="","",MONTH(A1045))</f>
      </c>
      <c r="H1045" s="22">
        <f>IF(A1045="",0,IF(YEAR(A1045)&lt;&gt;Properties!$C$5,0,N(E1045)))</f>
      </c>
    </row>
    <row r="1046" spans="1:8" x14ac:dyDescent="0.25">
      <c r="A1046" s="11"/>
      <c r="B1046" s="19"/>
      <c r="C1046" s="19"/>
      <c r="D1046" s="19"/>
      <c r="E1046" s="23"/>
      <c r="F1046" s="19"/>
      <c r="G1046" s="16">
        <f>IF(A1046="","",MONTH(A1046))</f>
      </c>
      <c r="H1046" s="22">
        <f>IF(A1046="",0,IF(YEAR(A1046)&lt;&gt;Properties!$C$5,0,N(E1046)))</f>
      </c>
    </row>
    <row r="1047" spans="1:8" x14ac:dyDescent="0.25">
      <c r="A1047" s="11"/>
      <c r="B1047" s="19"/>
      <c r="C1047" s="19"/>
      <c r="D1047" s="19"/>
      <c r="E1047" s="23"/>
      <c r="F1047" s="19"/>
      <c r="G1047" s="16">
        <f>IF(A1047="","",MONTH(A1047))</f>
      </c>
      <c r="H1047" s="22">
        <f>IF(A1047="",0,IF(YEAR(A1047)&lt;&gt;Properties!$C$5,0,N(E1047)))</f>
      </c>
    </row>
    <row r="1048" spans="1:8" x14ac:dyDescent="0.25">
      <c r="A1048" s="11"/>
      <c r="B1048" s="19"/>
      <c r="C1048" s="19"/>
      <c r="D1048" s="19"/>
      <c r="E1048" s="23"/>
      <c r="F1048" s="19"/>
      <c r="G1048" s="16">
        <f>IF(A1048="","",MONTH(A1048))</f>
      </c>
      <c r="H1048" s="22">
        <f>IF(A1048="",0,IF(YEAR(A1048)&lt;&gt;Properties!$C$5,0,N(E1048)))</f>
      </c>
    </row>
    <row r="1049" spans="1:8" x14ac:dyDescent="0.25">
      <c r="A1049" s="11"/>
      <c r="B1049" s="19"/>
      <c r="C1049" s="19"/>
      <c r="D1049" s="19"/>
      <c r="E1049" s="23"/>
      <c r="F1049" s="19"/>
      <c r="G1049" s="16">
        <f>IF(A1049="","",MONTH(A1049))</f>
      </c>
      <c r="H1049" s="22">
        <f>IF(A1049="",0,IF(YEAR(A1049)&lt;&gt;Properties!$C$5,0,N(E1049)))</f>
      </c>
    </row>
    <row r="1050" spans="1:8" x14ac:dyDescent="0.25">
      <c r="A1050" s="11"/>
      <c r="B1050" s="19"/>
      <c r="C1050" s="19"/>
      <c r="D1050" s="19"/>
      <c r="E1050" s="23"/>
      <c r="F1050" s="19"/>
      <c r="G1050" s="16">
        <f>IF(A1050="","",MONTH(A1050))</f>
      </c>
      <c r="H1050" s="22">
        <f>IF(A1050="",0,IF(YEAR(A1050)&lt;&gt;Properties!$C$5,0,N(E1050)))</f>
      </c>
    </row>
    <row r="1051" spans="1:8" x14ac:dyDescent="0.25">
      <c r="A1051" s="11"/>
      <c r="B1051" s="19"/>
      <c r="C1051" s="19"/>
      <c r="D1051" s="19"/>
      <c r="E1051" s="23"/>
      <c r="F1051" s="19"/>
      <c r="G1051" s="16">
        <f>IF(A1051="","",MONTH(A1051))</f>
      </c>
      <c r="H1051" s="22">
        <f>IF(A1051="",0,IF(YEAR(A1051)&lt;&gt;Properties!$C$5,0,N(E1051)))</f>
      </c>
    </row>
    <row r="1052" spans="1:8" x14ac:dyDescent="0.25">
      <c r="A1052" s="11"/>
      <c r="B1052" s="19"/>
      <c r="C1052" s="19"/>
      <c r="D1052" s="19"/>
      <c r="E1052" s="23"/>
      <c r="F1052" s="19"/>
      <c r="G1052" s="16">
        <f>IF(A1052="","",MONTH(A1052))</f>
      </c>
      <c r="H1052" s="22">
        <f>IF(A1052="",0,IF(YEAR(A1052)&lt;&gt;Properties!$C$5,0,N(E1052)))</f>
      </c>
    </row>
    <row r="1053" spans="1:8" x14ac:dyDescent="0.25">
      <c r="A1053" s="11"/>
      <c r="B1053" s="19"/>
      <c r="C1053" s="19"/>
      <c r="D1053" s="19"/>
      <c r="E1053" s="23"/>
      <c r="F1053" s="19"/>
      <c r="G1053" s="16">
        <f>IF(A1053="","",MONTH(A1053))</f>
      </c>
      <c r="H1053" s="22">
        <f>IF(A1053="",0,IF(YEAR(A1053)&lt;&gt;Properties!$C$5,0,N(E1053)))</f>
      </c>
    </row>
    <row r="1054" spans="1:8" x14ac:dyDescent="0.25">
      <c r="A1054" s="11"/>
      <c r="B1054" s="19"/>
      <c r="C1054" s="19"/>
      <c r="D1054" s="19"/>
      <c r="E1054" s="23"/>
      <c r="F1054" s="19"/>
      <c r="G1054" s="16">
        <f>IF(A1054="","",MONTH(A1054))</f>
      </c>
      <c r="H1054" s="22">
        <f>IF(A1054="",0,IF(YEAR(A1054)&lt;&gt;Properties!$C$5,0,N(E1054)))</f>
      </c>
    </row>
    <row r="1055" spans="1:8" x14ac:dyDescent="0.25">
      <c r="A1055" s="11"/>
      <c r="B1055" s="19"/>
      <c r="C1055" s="19"/>
      <c r="D1055" s="19"/>
      <c r="E1055" s="23"/>
      <c r="F1055" s="19"/>
      <c r="G1055" s="16">
        <f>IF(A1055="","",MONTH(A1055))</f>
      </c>
      <c r="H1055" s="22">
        <f>IF(A1055="",0,IF(YEAR(A1055)&lt;&gt;Properties!$C$5,0,N(E1055)))</f>
      </c>
    </row>
    <row r="1056" spans="1:8" x14ac:dyDescent="0.25">
      <c r="A1056" s="11"/>
      <c r="B1056" s="19"/>
      <c r="C1056" s="19"/>
      <c r="D1056" s="19"/>
      <c r="E1056" s="23"/>
      <c r="F1056" s="19"/>
      <c r="G1056" s="16">
        <f>IF(A1056="","",MONTH(A1056))</f>
      </c>
      <c r="H1056" s="22">
        <f>IF(A1056="",0,IF(YEAR(A1056)&lt;&gt;Properties!$C$5,0,N(E1056)))</f>
      </c>
    </row>
    <row r="1057" spans="1:8" x14ac:dyDescent="0.25">
      <c r="A1057" s="11"/>
      <c r="B1057" s="19"/>
      <c r="C1057" s="19"/>
      <c r="D1057" s="19"/>
      <c r="E1057" s="23"/>
      <c r="F1057" s="19"/>
      <c r="G1057" s="16">
        <f>IF(A1057="","",MONTH(A1057))</f>
      </c>
      <c r="H1057" s="22">
        <f>IF(A1057="",0,IF(YEAR(A1057)&lt;&gt;Properties!$C$5,0,N(E1057)))</f>
      </c>
    </row>
    <row r="1058" spans="1:8" x14ac:dyDescent="0.25">
      <c r="A1058" s="11"/>
      <c r="B1058" s="19"/>
      <c r="C1058" s="19"/>
      <c r="D1058" s="19"/>
      <c r="E1058" s="23"/>
      <c r="F1058" s="19"/>
      <c r="G1058" s="16">
        <f>IF(A1058="","",MONTH(A1058))</f>
      </c>
      <c r="H1058" s="22">
        <f>IF(A1058="",0,IF(YEAR(A1058)&lt;&gt;Properties!$C$5,0,N(E1058)))</f>
      </c>
    </row>
    <row r="1059" spans="1:8" x14ac:dyDescent="0.25">
      <c r="A1059" s="11"/>
      <c r="B1059" s="19"/>
      <c r="C1059" s="19"/>
      <c r="D1059" s="19"/>
      <c r="E1059" s="23"/>
      <c r="F1059" s="19"/>
      <c r="G1059" s="16">
        <f>IF(A1059="","",MONTH(A1059))</f>
      </c>
      <c r="H1059" s="22">
        <f>IF(A1059="",0,IF(YEAR(A1059)&lt;&gt;Properties!$C$5,0,N(E1059)))</f>
      </c>
    </row>
    <row r="1060" spans="1:8" x14ac:dyDescent="0.25">
      <c r="A1060" s="11"/>
      <c r="B1060" s="19"/>
      <c r="C1060" s="19"/>
      <c r="D1060" s="19"/>
      <c r="E1060" s="23"/>
      <c r="F1060" s="19"/>
      <c r="G1060" s="16">
        <f>IF(A1060="","",MONTH(A1060))</f>
      </c>
      <c r="H1060" s="22">
        <f>IF(A1060="",0,IF(YEAR(A1060)&lt;&gt;Properties!$C$5,0,N(E1060)))</f>
      </c>
    </row>
    <row r="1061" spans="1:8" x14ac:dyDescent="0.25">
      <c r="A1061" s="11"/>
      <c r="B1061" s="19"/>
      <c r="C1061" s="19"/>
      <c r="D1061" s="19"/>
      <c r="E1061" s="23"/>
      <c r="F1061" s="19"/>
      <c r="G1061" s="16">
        <f>IF(A1061="","",MONTH(A1061))</f>
      </c>
      <c r="H1061" s="22">
        <f>IF(A1061="",0,IF(YEAR(A1061)&lt;&gt;Properties!$C$5,0,N(E1061)))</f>
      </c>
    </row>
    <row r="1062" spans="1:8" x14ac:dyDescent="0.25">
      <c r="A1062" s="11"/>
      <c r="B1062" s="19"/>
      <c r="C1062" s="19"/>
      <c r="D1062" s="19"/>
      <c r="E1062" s="23"/>
      <c r="F1062" s="19"/>
      <c r="G1062" s="16">
        <f>IF(A1062="","",MONTH(A1062))</f>
      </c>
      <c r="H1062" s="22">
        <f>IF(A1062="",0,IF(YEAR(A1062)&lt;&gt;Properties!$C$5,0,N(E1062)))</f>
      </c>
    </row>
    <row r="1063" spans="1:8" x14ac:dyDescent="0.25">
      <c r="A1063" s="11"/>
      <c r="B1063" s="19"/>
      <c r="C1063" s="19"/>
      <c r="D1063" s="19"/>
      <c r="E1063" s="23"/>
      <c r="F1063" s="19"/>
      <c r="G1063" s="16">
        <f>IF(A1063="","",MONTH(A1063))</f>
      </c>
      <c r="H1063" s="22">
        <f>IF(A1063="",0,IF(YEAR(A1063)&lt;&gt;Properties!$C$5,0,N(E1063)))</f>
      </c>
    </row>
    <row r="1064" spans="1:8" x14ac:dyDescent="0.25">
      <c r="A1064" s="11"/>
      <c r="B1064" s="19"/>
      <c r="C1064" s="19"/>
      <c r="D1064" s="19"/>
      <c r="E1064" s="23"/>
      <c r="F1064" s="19"/>
      <c r="G1064" s="16">
        <f>IF(A1064="","",MONTH(A1064))</f>
      </c>
      <c r="H1064" s="22">
        <f>IF(A1064="",0,IF(YEAR(A1064)&lt;&gt;Properties!$C$5,0,N(E1064)))</f>
      </c>
    </row>
    <row r="1065" spans="1:8" x14ac:dyDescent="0.25">
      <c r="A1065" s="11"/>
      <c r="B1065" s="19"/>
      <c r="C1065" s="19"/>
      <c r="D1065" s="19"/>
      <c r="E1065" s="23"/>
      <c r="F1065" s="19"/>
      <c r="G1065" s="16">
        <f>IF(A1065="","",MONTH(A1065))</f>
      </c>
      <c r="H1065" s="22">
        <f>IF(A1065="",0,IF(YEAR(A1065)&lt;&gt;Properties!$C$5,0,N(E1065)))</f>
      </c>
    </row>
    <row r="1066" spans="1:8" x14ac:dyDescent="0.25">
      <c r="A1066" s="11"/>
      <c r="B1066" s="19"/>
      <c r="C1066" s="19"/>
      <c r="D1066" s="19"/>
      <c r="E1066" s="23"/>
      <c r="F1066" s="19"/>
      <c r="G1066" s="16">
        <f>IF(A1066="","",MONTH(A1066))</f>
      </c>
      <c r="H1066" s="22">
        <f>IF(A1066="",0,IF(YEAR(A1066)&lt;&gt;Properties!$C$5,0,N(E1066)))</f>
      </c>
    </row>
    <row r="1067" spans="1:8" x14ac:dyDescent="0.25">
      <c r="A1067" s="11"/>
      <c r="B1067" s="19"/>
      <c r="C1067" s="19"/>
      <c r="D1067" s="19"/>
      <c r="E1067" s="23"/>
      <c r="F1067" s="19"/>
      <c r="G1067" s="16">
        <f>IF(A1067="","",MONTH(A1067))</f>
      </c>
      <c r="H1067" s="22">
        <f>IF(A1067="",0,IF(YEAR(A1067)&lt;&gt;Properties!$C$5,0,N(E1067)))</f>
      </c>
    </row>
    <row r="1068" spans="1:8" x14ac:dyDescent="0.25">
      <c r="A1068" s="11"/>
      <c r="B1068" s="19"/>
      <c r="C1068" s="19"/>
      <c r="D1068" s="19"/>
      <c r="E1068" s="23"/>
      <c r="F1068" s="19"/>
      <c r="G1068" s="16">
        <f>IF(A1068="","",MONTH(A1068))</f>
      </c>
      <c r="H1068" s="22">
        <f>IF(A1068="",0,IF(YEAR(A1068)&lt;&gt;Properties!$C$5,0,N(E1068)))</f>
      </c>
    </row>
    <row r="1069" spans="1:8" x14ac:dyDescent="0.25">
      <c r="A1069" s="11"/>
      <c r="B1069" s="19"/>
      <c r="C1069" s="19"/>
      <c r="D1069" s="19"/>
      <c r="E1069" s="23"/>
      <c r="F1069" s="19"/>
      <c r="G1069" s="16">
        <f>IF(A1069="","",MONTH(A1069))</f>
      </c>
      <c r="H1069" s="22">
        <f>IF(A1069="",0,IF(YEAR(A1069)&lt;&gt;Properties!$C$5,0,N(E1069)))</f>
      </c>
    </row>
    <row r="1070" spans="1:8" x14ac:dyDescent="0.25">
      <c r="A1070" s="11"/>
      <c r="B1070" s="19"/>
      <c r="C1070" s="19"/>
      <c r="D1070" s="19"/>
      <c r="E1070" s="23"/>
      <c r="F1070" s="19"/>
      <c r="G1070" s="16">
        <f>IF(A1070="","",MONTH(A1070))</f>
      </c>
      <c r="H1070" s="22">
        <f>IF(A1070="",0,IF(YEAR(A1070)&lt;&gt;Properties!$C$5,0,N(E1070)))</f>
      </c>
    </row>
    <row r="1071" spans="1:8" x14ac:dyDescent="0.25">
      <c r="A1071" s="11"/>
      <c r="B1071" s="19"/>
      <c r="C1071" s="19"/>
      <c r="D1071" s="19"/>
      <c r="E1071" s="23"/>
      <c r="F1071" s="19"/>
      <c r="G1071" s="16">
        <f>IF(A1071="","",MONTH(A1071))</f>
      </c>
      <c r="H1071" s="22">
        <f>IF(A1071="",0,IF(YEAR(A1071)&lt;&gt;Properties!$C$5,0,N(E1071)))</f>
      </c>
    </row>
    <row r="1072" spans="1:8" x14ac:dyDescent="0.25">
      <c r="A1072" s="11"/>
      <c r="B1072" s="19"/>
      <c r="C1072" s="19"/>
      <c r="D1072" s="19"/>
      <c r="E1072" s="23"/>
      <c r="F1072" s="19"/>
      <c r="G1072" s="16">
        <f>IF(A1072="","",MONTH(A1072))</f>
      </c>
      <c r="H1072" s="22">
        <f>IF(A1072="",0,IF(YEAR(A1072)&lt;&gt;Properties!$C$5,0,N(E1072)))</f>
      </c>
    </row>
    <row r="1073" spans="1:8" x14ac:dyDescent="0.25">
      <c r="A1073" s="11"/>
      <c r="B1073" s="19"/>
      <c r="C1073" s="19"/>
      <c r="D1073" s="19"/>
      <c r="E1073" s="23"/>
      <c r="F1073" s="19"/>
      <c r="G1073" s="16">
        <f>IF(A1073="","",MONTH(A1073))</f>
      </c>
      <c r="H1073" s="22">
        <f>IF(A1073="",0,IF(YEAR(A1073)&lt;&gt;Properties!$C$5,0,N(E1073)))</f>
      </c>
    </row>
    <row r="1074" spans="1:8" x14ac:dyDescent="0.25">
      <c r="A1074" s="11"/>
      <c r="B1074" s="19"/>
      <c r="C1074" s="19"/>
      <c r="D1074" s="19"/>
      <c r="E1074" s="23"/>
      <c r="F1074" s="19"/>
      <c r="G1074" s="16">
        <f>IF(A1074="","",MONTH(A1074))</f>
      </c>
      <c r="H1074" s="22">
        <f>IF(A1074="",0,IF(YEAR(A1074)&lt;&gt;Properties!$C$5,0,N(E1074)))</f>
      </c>
    </row>
    <row r="1075" spans="1:8" x14ac:dyDescent="0.25">
      <c r="A1075" s="11"/>
      <c r="B1075" s="19"/>
      <c r="C1075" s="19"/>
      <c r="D1075" s="19"/>
      <c r="E1075" s="23"/>
      <c r="F1075" s="19"/>
      <c r="G1075" s="16">
        <f>IF(A1075="","",MONTH(A1075))</f>
      </c>
      <c r="H1075" s="22">
        <f>IF(A1075="",0,IF(YEAR(A1075)&lt;&gt;Properties!$C$5,0,N(E1075)))</f>
      </c>
    </row>
    <row r="1076" spans="1:8" x14ac:dyDescent="0.25">
      <c r="A1076" s="11"/>
      <c r="B1076" s="19"/>
      <c r="C1076" s="19"/>
      <c r="D1076" s="19"/>
      <c r="E1076" s="23"/>
      <c r="F1076" s="19"/>
      <c r="G1076" s="16">
        <f>IF(A1076="","",MONTH(A1076))</f>
      </c>
      <c r="H1076" s="22">
        <f>IF(A1076="",0,IF(YEAR(A1076)&lt;&gt;Properties!$C$5,0,N(E1076)))</f>
      </c>
    </row>
    <row r="1077" spans="1:8" x14ac:dyDescent="0.25">
      <c r="A1077" s="11"/>
      <c r="B1077" s="19"/>
      <c r="C1077" s="19"/>
      <c r="D1077" s="19"/>
      <c r="E1077" s="23"/>
      <c r="F1077" s="19"/>
      <c r="G1077" s="16">
        <f>IF(A1077="","",MONTH(A1077))</f>
      </c>
      <c r="H1077" s="22">
        <f>IF(A1077="",0,IF(YEAR(A1077)&lt;&gt;Properties!$C$5,0,N(E1077)))</f>
      </c>
    </row>
    <row r="1078" spans="1:8" x14ac:dyDescent="0.25">
      <c r="A1078" s="11"/>
      <c r="B1078" s="19"/>
      <c r="C1078" s="19"/>
      <c r="D1078" s="19"/>
      <c r="E1078" s="23"/>
      <c r="F1078" s="19"/>
      <c r="G1078" s="16">
        <f>IF(A1078="","",MONTH(A1078))</f>
      </c>
      <c r="H1078" s="22">
        <f>IF(A1078="",0,IF(YEAR(A1078)&lt;&gt;Properties!$C$5,0,N(E1078)))</f>
      </c>
    </row>
    <row r="1079" spans="1:8" x14ac:dyDescent="0.25">
      <c r="A1079" s="11"/>
      <c r="B1079" s="19"/>
      <c r="C1079" s="19"/>
      <c r="D1079" s="19"/>
      <c r="E1079" s="23"/>
      <c r="F1079" s="19"/>
      <c r="G1079" s="16">
        <f>IF(A1079="","",MONTH(A1079))</f>
      </c>
      <c r="H1079" s="22">
        <f>IF(A1079="",0,IF(YEAR(A1079)&lt;&gt;Properties!$C$5,0,N(E1079)))</f>
      </c>
    </row>
    <row r="1080" spans="1:8" x14ac:dyDescent="0.25">
      <c r="A1080" s="11"/>
      <c r="B1080" s="19"/>
      <c r="C1080" s="19"/>
      <c r="D1080" s="19"/>
      <c r="E1080" s="23"/>
      <c r="F1080" s="19"/>
      <c r="G1080" s="16">
        <f>IF(A1080="","",MONTH(A1080))</f>
      </c>
      <c r="H1080" s="22">
        <f>IF(A1080="",0,IF(YEAR(A1080)&lt;&gt;Properties!$C$5,0,N(E1080)))</f>
      </c>
    </row>
    <row r="1081" spans="1:8" x14ac:dyDescent="0.25">
      <c r="A1081" s="11"/>
      <c r="B1081" s="19"/>
      <c r="C1081" s="19"/>
      <c r="D1081" s="19"/>
      <c r="E1081" s="23"/>
      <c r="F1081" s="19"/>
      <c r="G1081" s="16">
        <f>IF(A1081="","",MONTH(A1081))</f>
      </c>
      <c r="H1081" s="22">
        <f>IF(A1081="",0,IF(YEAR(A1081)&lt;&gt;Properties!$C$5,0,N(E1081)))</f>
      </c>
    </row>
    <row r="1082" spans="1:8" x14ac:dyDescent="0.25">
      <c r="A1082" s="11"/>
      <c r="B1082" s="19"/>
      <c r="C1082" s="19"/>
      <c r="D1082" s="19"/>
      <c r="E1082" s="23"/>
      <c r="F1082" s="19"/>
      <c r="G1082" s="16">
        <f>IF(A1082="","",MONTH(A1082))</f>
      </c>
      <c r="H1082" s="22">
        <f>IF(A1082="",0,IF(YEAR(A1082)&lt;&gt;Properties!$C$5,0,N(E1082)))</f>
      </c>
    </row>
    <row r="1083" spans="1:8" x14ac:dyDescent="0.25">
      <c r="A1083" s="11"/>
      <c r="B1083" s="19"/>
      <c r="C1083" s="19"/>
      <c r="D1083" s="19"/>
      <c r="E1083" s="23"/>
      <c r="F1083" s="19"/>
      <c r="G1083" s="16">
        <f>IF(A1083="","",MONTH(A1083))</f>
      </c>
      <c r="H1083" s="22">
        <f>IF(A1083="",0,IF(YEAR(A1083)&lt;&gt;Properties!$C$5,0,N(E1083)))</f>
      </c>
    </row>
    <row r="1084" spans="1:8" x14ac:dyDescent="0.25">
      <c r="A1084" s="11"/>
      <c r="B1084" s="19"/>
      <c r="C1084" s="19"/>
      <c r="D1084" s="19"/>
      <c r="E1084" s="23"/>
      <c r="F1084" s="19"/>
      <c r="G1084" s="16">
        <f>IF(A1084="","",MONTH(A1084))</f>
      </c>
      <c r="H1084" s="22">
        <f>IF(A1084="",0,IF(YEAR(A1084)&lt;&gt;Properties!$C$5,0,N(E1084)))</f>
      </c>
    </row>
    <row r="1085" spans="1:8" x14ac:dyDescent="0.25">
      <c r="A1085" s="11"/>
      <c r="B1085" s="19"/>
      <c r="C1085" s="19"/>
      <c r="D1085" s="19"/>
      <c r="E1085" s="23"/>
      <c r="F1085" s="19"/>
      <c r="G1085" s="16">
        <f>IF(A1085="","",MONTH(A1085))</f>
      </c>
      <c r="H1085" s="22">
        <f>IF(A1085="",0,IF(YEAR(A1085)&lt;&gt;Properties!$C$5,0,N(E1085)))</f>
      </c>
    </row>
    <row r="1086" spans="1:8" x14ac:dyDescent="0.25">
      <c r="A1086" s="11"/>
      <c r="B1086" s="19"/>
      <c r="C1086" s="19"/>
      <c r="D1086" s="19"/>
      <c r="E1086" s="23"/>
      <c r="F1086" s="19"/>
      <c r="G1086" s="16">
        <f>IF(A1086="","",MONTH(A1086))</f>
      </c>
      <c r="H1086" s="22">
        <f>IF(A1086="",0,IF(YEAR(A1086)&lt;&gt;Properties!$C$5,0,N(E1086)))</f>
      </c>
    </row>
    <row r="1087" spans="1:8" x14ac:dyDescent="0.25">
      <c r="A1087" s="11"/>
      <c r="B1087" s="19"/>
      <c r="C1087" s="19"/>
      <c r="D1087" s="19"/>
      <c r="E1087" s="23"/>
      <c r="F1087" s="19"/>
      <c r="G1087" s="16">
        <f>IF(A1087="","",MONTH(A1087))</f>
      </c>
      <c r="H1087" s="22">
        <f>IF(A1087="",0,IF(YEAR(A1087)&lt;&gt;Properties!$C$5,0,N(E1087)))</f>
      </c>
    </row>
    <row r="1088" spans="1:8" x14ac:dyDescent="0.25">
      <c r="A1088" s="11"/>
      <c r="B1088" s="19"/>
      <c r="C1088" s="19"/>
      <c r="D1088" s="19"/>
      <c r="E1088" s="23"/>
      <c r="F1088" s="19"/>
      <c r="G1088" s="16">
        <f>IF(A1088="","",MONTH(A1088))</f>
      </c>
      <c r="H1088" s="22">
        <f>IF(A1088="",0,IF(YEAR(A1088)&lt;&gt;Properties!$C$5,0,N(E1088)))</f>
      </c>
    </row>
    <row r="1089" spans="1:8" x14ac:dyDescent="0.25">
      <c r="A1089" s="11"/>
      <c r="B1089" s="19"/>
      <c r="C1089" s="19"/>
      <c r="D1089" s="19"/>
      <c r="E1089" s="23"/>
      <c r="F1089" s="19"/>
      <c r="G1089" s="16">
        <f>IF(A1089="","",MONTH(A1089))</f>
      </c>
      <c r="H1089" s="22">
        <f>IF(A1089="",0,IF(YEAR(A1089)&lt;&gt;Properties!$C$5,0,N(E1089)))</f>
      </c>
    </row>
    <row r="1090" spans="1:8" x14ac:dyDescent="0.25">
      <c r="A1090" s="11"/>
      <c r="B1090" s="19"/>
      <c r="C1090" s="19"/>
      <c r="D1090" s="19"/>
      <c r="E1090" s="23"/>
      <c r="F1090" s="19"/>
      <c r="G1090" s="16">
        <f>IF(A1090="","",MONTH(A1090))</f>
      </c>
      <c r="H1090" s="22">
        <f>IF(A1090="",0,IF(YEAR(A1090)&lt;&gt;Properties!$C$5,0,N(E1090)))</f>
      </c>
    </row>
    <row r="1091" spans="1:8" x14ac:dyDescent="0.25">
      <c r="A1091" s="11"/>
      <c r="B1091" s="19"/>
      <c r="C1091" s="19"/>
      <c r="D1091" s="19"/>
      <c r="E1091" s="23"/>
      <c r="F1091" s="19"/>
      <c r="G1091" s="16">
        <f>IF(A1091="","",MONTH(A1091))</f>
      </c>
      <c r="H1091" s="22">
        <f>IF(A1091="",0,IF(YEAR(A1091)&lt;&gt;Properties!$C$5,0,N(E1091)))</f>
      </c>
    </row>
    <row r="1092" spans="1:8" x14ac:dyDescent="0.25">
      <c r="A1092" s="11"/>
      <c r="B1092" s="19"/>
      <c r="C1092" s="19"/>
      <c r="D1092" s="19"/>
      <c r="E1092" s="23"/>
      <c r="F1092" s="19"/>
      <c r="G1092" s="16">
        <f>IF(A1092="","",MONTH(A1092))</f>
      </c>
      <c r="H1092" s="22">
        <f>IF(A1092="",0,IF(YEAR(A1092)&lt;&gt;Properties!$C$5,0,N(E1092)))</f>
      </c>
    </row>
    <row r="1093" spans="1:8" x14ac:dyDescent="0.25">
      <c r="A1093" s="11"/>
      <c r="B1093" s="19"/>
      <c r="C1093" s="19"/>
      <c r="D1093" s="19"/>
      <c r="E1093" s="23"/>
      <c r="F1093" s="19"/>
      <c r="G1093" s="16">
        <f>IF(A1093="","",MONTH(A1093))</f>
      </c>
      <c r="H1093" s="22">
        <f>IF(A1093="",0,IF(YEAR(A1093)&lt;&gt;Properties!$C$5,0,N(E1093)))</f>
      </c>
    </row>
    <row r="1094" spans="1:8" x14ac:dyDescent="0.25">
      <c r="A1094" s="11"/>
      <c r="B1094" s="19"/>
      <c r="C1094" s="19"/>
      <c r="D1094" s="19"/>
      <c r="E1094" s="23"/>
      <c r="F1094" s="19"/>
      <c r="G1094" s="16">
        <f>IF(A1094="","",MONTH(A1094))</f>
      </c>
      <c r="H1094" s="22">
        <f>IF(A1094="",0,IF(YEAR(A1094)&lt;&gt;Properties!$C$5,0,N(E1094)))</f>
      </c>
    </row>
    <row r="1095" spans="1:8" x14ac:dyDescent="0.25">
      <c r="A1095" s="11"/>
      <c r="B1095" s="19"/>
      <c r="C1095" s="19"/>
      <c r="D1095" s="19"/>
      <c r="E1095" s="23"/>
      <c r="F1095" s="19"/>
      <c r="G1095" s="16">
        <f>IF(A1095="","",MONTH(A1095))</f>
      </c>
      <c r="H1095" s="22">
        <f>IF(A1095="",0,IF(YEAR(A1095)&lt;&gt;Properties!$C$5,0,N(E1095)))</f>
      </c>
    </row>
    <row r="1096" spans="1:8" x14ac:dyDescent="0.25">
      <c r="A1096" s="11"/>
      <c r="B1096" s="19"/>
      <c r="C1096" s="19"/>
      <c r="D1096" s="19"/>
      <c r="E1096" s="23"/>
      <c r="F1096" s="19"/>
      <c r="G1096" s="16">
        <f>IF(A1096="","",MONTH(A1096))</f>
      </c>
      <c r="H1096" s="22">
        <f>IF(A1096="",0,IF(YEAR(A1096)&lt;&gt;Properties!$C$5,0,N(E1096)))</f>
      </c>
    </row>
    <row r="1097" spans="1:8" x14ac:dyDescent="0.25">
      <c r="A1097" s="11"/>
      <c r="B1097" s="19"/>
      <c r="C1097" s="19"/>
      <c r="D1097" s="19"/>
      <c r="E1097" s="23"/>
      <c r="F1097" s="19"/>
      <c r="G1097" s="16">
        <f>IF(A1097="","",MONTH(A1097))</f>
      </c>
      <c r="H1097" s="22">
        <f>IF(A1097="",0,IF(YEAR(A1097)&lt;&gt;Properties!$C$5,0,N(E1097)))</f>
      </c>
    </row>
    <row r="1098" spans="1:8" x14ac:dyDescent="0.25">
      <c r="A1098" s="11"/>
      <c r="B1098" s="19"/>
      <c r="C1098" s="19"/>
      <c r="D1098" s="19"/>
      <c r="E1098" s="23"/>
      <c r="F1098" s="19"/>
      <c r="G1098" s="16">
        <f>IF(A1098="","",MONTH(A1098))</f>
      </c>
      <c r="H1098" s="22">
        <f>IF(A1098="",0,IF(YEAR(A1098)&lt;&gt;Properties!$C$5,0,N(E1098)))</f>
      </c>
    </row>
    <row r="1099" spans="1:8" x14ac:dyDescent="0.25">
      <c r="A1099" s="11"/>
      <c r="B1099" s="19"/>
      <c r="C1099" s="19"/>
      <c r="D1099" s="19"/>
      <c r="E1099" s="23"/>
      <c r="F1099" s="19"/>
      <c r="G1099" s="16">
        <f>IF(A1099="","",MONTH(A1099))</f>
      </c>
      <c r="H1099" s="22">
        <f>IF(A1099="",0,IF(YEAR(A1099)&lt;&gt;Properties!$C$5,0,N(E1099)))</f>
      </c>
    </row>
    <row r="1100" spans="1:8" x14ac:dyDescent="0.25">
      <c r="A1100" s="11"/>
      <c r="B1100" s="19"/>
      <c r="C1100" s="19"/>
      <c r="D1100" s="19"/>
      <c r="E1100" s="23"/>
      <c r="F1100" s="19"/>
      <c r="G1100" s="16">
        <f>IF(A1100="","",MONTH(A1100))</f>
      </c>
      <c r="H1100" s="22">
        <f>IF(A1100="",0,IF(YEAR(A1100)&lt;&gt;Properties!$C$5,0,N(E1100)))</f>
      </c>
    </row>
    <row r="1101" spans="1:8" x14ac:dyDescent="0.25">
      <c r="A1101" s="11"/>
      <c r="B1101" s="19"/>
      <c r="C1101" s="19"/>
      <c r="D1101" s="19"/>
      <c r="E1101" s="23"/>
      <c r="F1101" s="19"/>
      <c r="G1101" s="16">
        <f>IF(A1101="","",MONTH(A1101))</f>
      </c>
      <c r="H1101" s="22">
        <f>IF(A1101="",0,IF(YEAR(A1101)&lt;&gt;Properties!$C$5,0,N(E1101)))</f>
      </c>
    </row>
    <row r="1102" spans="1:8" x14ac:dyDescent="0.25">
      <c r="A1102" s="11"/>
      <c r="B1102" s="19"/>
      <c r="C1102" s="19"/>
      <c r="D1102" s="19"/>
      <c r="E1102" s="23"/>
      <c r="F1102" s="19"/>
      <c r="G1102" s="16">
        <f>IF(A1102="","",MONTH(A1102))</f>
      </c>
      <c r="H1102" s="22">
        <f>IF(A1102="",0,IF(YEAR(A1102)&lt;&gt;Properties!$C$5,0,N(E1102)))</f>
      </c>
    </row>
    <row r="1103" spans="1:8" x14ac:dyDescent="0.25">
      <c r="A1103" s="11"/>
      <c r="B1103" s="19"/>
      <c r="C1103" s="19"/>
      <c r="D1103" s="19"/>
      <c r="E1103" s="23"/>
      <c r="F1103" s="19"/>
      <c r="G1103" s="16">
        <f>IF(A1103="","",MONTH(A1103))</f>
      </c>
      <c r="H1103" s="22">
        <f>IF(A1103="",0,IF(YEAR(A1103)&lt;&gt;Properties!$C$5,0,N(E1103)))</f>
      </c>
    </row>
    <row r="1104" spans="1:8" x14ac:dyDescent="0.25">
      <c r="A1104" s="11"/>
      <c r="B1104" s="19"/>
      <c r="C1104" s="19"/>
      <c r="D1104" s="19"/>
      <c r="E1104" s="23"/>
      <c r="F1104" s="19"/>
      <c r="G1104" s="16">
        <f>IF(A1104="","",MONTH(A1104))</f>
      </c>
      <c r="H1104" s="22">
        <f>IF(A1104="",0,IF(YEAR(A1104)&lt;&gt;Properties!$C$5,0,N(E1104)))</f>
      </c>
    </row>
    <row r="1105" spans="1:8" x14ac:dyDescent="0.25">
      <c r="A1105" s="11"/>
      <c r="B1105" s="19"/>
      <c r="C1105" s="19"/>
      <c r="D1105" s="19"/>
      <c r="E1105" s="23"/>
      <c r="F1105" s="19"/>
      <c r="G1105" s="16">
        <f>IF(A1105="","",MONTH(A1105))</f>
      </c>
      <c r="H1105" s="22">
        <f>IF(A1105="",0,IF(YEAR(A1105)&lt;&gt;Properties!$C$5,0,N(E1105)))</f>
      </c>
    </row>
    <row r="1106" spans="1:8" x14ac:dyDescent="0.25">
      <c r="A1106" s="11"/>
      <c r="B1106" s="19"/>
      <c r="C1106" s="19"/>
      <c r="D1106" s="19"/>
      <c r="E1106" s="23"/>
      <c r="F1106" s="19"/>
      <c r="G1106" s="16">
        <f>IF(A1106="","",MONTH(A1106))</f>
      </c>
      <c r="H1106" s="22">
        <f>IF(A1106="",0,IF(YEAR(A1106)&lt;&gt;Properties!$C$5,0,N(E1106)))</f>
      </c>
    </row>
    <row r="1107" spans="1:8" x14ac:dyDescent="0.25">
      <c r="A1107" s="11"/>
      <c r="B1107" s="19"/>
      <c r="C1107" s="19"/>
      <c r="D1107" s="19"/>
      <c r="E1107" s="23"/>
      <c r="F1107" s="19"/>
      <c r="G1107" s="16">
        <f>IF(A1107="","",MONTH(A1107))</f>
      </c>
      <c r="H1107" s="22">
        <f>IF(A1107="",0,IF(YEAR(A1107)&lt;&gt;Properties!$C$5,0,N(E1107)))</f>
      </c>
    </row>
    <row r="1108" spans="1:8" x14ac:dyDescent="0.25">
      <c r="A1108" s="11"/>
      <c r="B1108" s="19"/>
      <c r="C1108" s="19"/>
      <c r="D1108" s="19"/>
      <c r="E1108" s="23"/>
      <c r="F1108" s="19"/>
      <c r="G1108" s="16">
        <f>IF(A1108="","",MONTH(A1108))</f>
      </c>
      <c r="H1108" s="22">
        <f>IF(A1108="",0,IF(YEAR(A1108)&lt;&gt;Properties!$C$5,0,N(E1108)))</f>
      </c>
    </row>
    <row r="1109" spans="1:8" x14ac:dyDescent="0.25">
      <c r="A1109" s="11"/>
      <c r="B1109" s="19"/>
      <c r="C1109" s="19"/>
      <c r="D1109" s="19"/>
      <c r="E1109" s="23"/>
      <c r="F1109" s="19"/>
      <c r="G1109" s="16">
        <f>IF(A1109="","",MONTH(A1109))</f>
      </c>
      <c r="H1109" s="22">
        <f>IF(A1109="",0,IF(YEAR(A1109)&lt;&gt;Properties!$C$5,0,N(E1109)))</f>
      </c>
    </row>
    <row r="1110" spans="1:8" x14ac:dyDescent="0.25">
      <c r="A1110" s="11"/>
      <c r="B1110" s="19"/>
      <c r="C1110" s="19"/>
      <c r="D1110" s="19"/>
      <c r="E1110" s="23"/>
      <c r="F1110" s="19"/>
      <c r="G1110" s="16">
        <f>IF(A1110="","",MONTH(A1110))</f>
      </c>
      <c r="H1110" s="22">
        <f>IF(A1110="",0,IF(YEAR(A1110)&lt;&gt;Properties!$C$5,0,N(E1110)))</f>
      </c>
    </row>
    <row r="1111" spans="1:8" x14ac:dyDescent="0.25">
      <c r="A1111" s="11"/>
      <c r="B1111" s="19"/>
      <c r="C1111" s="19"/>
      <c r="D1111" s="19"/>
      <c r="E1111" s="23"/>
      <c r="F1111" s="19"/>
      <c r="G1111" s="16">
        <f>IF(A1111="","",MONTH(A1111))</f>
      </c>
      <c r="H1111" s="22">
        <f>IF(A1111="",0,IF(YEAR(A1111)&lt;&gt;Properties!$C$5,0,N(E1111)))</f>
      </c>
    </row>
    <row r="1112" spans="1:8" x14ac:dyDescent="0.25">
      <c r="A1112" s="11"/>
      <c r="B1112" s="19"/>
      <c r="C1112" s="19"/>
      <c r="D1112" s="19"/>
      <c r="E1112" s="23"/>
      <c r="F1112" s="19"/>
      <c r="G1112" s="16">
        <f>IF(A1112="","",MONTH(A1112))</f>
      </c>
      <c r="H1112" s="22">
        <f>IF(A1112="",0,IF(YEAR(A1112)&lt;&gt;Properties!$C$5,0,N(E1112)))</f>
      </c>
    </row>
    <row r="1113" spans="1:8" x14ac:dyDescent="0.25">
      <c r="A1113" s="11"/>
      <c r="B1113" s="19"/>
      <c r="C1113" s="19"/>
      <c r="D1113" s="19"/>
      <c r="E1113" s="23"/>
      <c r="F1113" s="19"/>
      <c r="G1113" s="16">
        <f>IF(A1113="","",MONTH(A1113))</f>
      </c>
      <c r="H1113" s="22">
        <f>IF(A1113="",0,IF(YEAR(A1113)&lt;&gt;Properties!$C$5,0,N(E1113)))</f>
      </c>
    </row>
    <row r="1114" spans="1:8" x14ac:dyDescent="0.25">
      <c r="A1114" s="11"/>
      <c r="B1114" s="19"/>
      <c r="C1114" s="19"/>
      <c r="D1114" s="19"/>
      <c r="E1114" s="23"/>
      <c r="F1114" s="19"/>
      <c r="G1114" s="16">
        <f>IF(A1114="","",MONTH(A1114))</f>
      </c>
      <c r="H1114" s="22">
        <f>IF(A1114="",0,IF(YEAR(A1114)&lt;&gt;Properties!$C$5,0,N(E1114)))</f>
      </c>
    </row>
    <row r="1115" spans="1:8" x14ac:dyDescent="0.25">
      <c r="A1115" s="11"/>
      <c r="B1115" s="19"/>
      <c r="C1115" s="19"/>
      <c r="D1115" s="19"/>
      <c r="E1115" s="23"/>
      <c r="F1115" s="19"/>
      <c r="G1115" s="16">
        <f>IF(A1115="","",MONTH(A1115))</f>
      </c>
      <c r="H1115" s="22">
        <f>IF(A1115="",0,IF(YEAR(A1115)&lt;&gt;Properties!$C$5,0,N(E1115)))</f>
      </c>
    </row>
    <row r="1116" spans="1:8" x14ac:dyDescent="0.25">
      <c r="A1116" s="11"/>
      <c r="B1116" s="19"/>
      <c r="C1116" s="19"/>
      <c r="D1116" s="19"/>
      <c r="E1116" s="23"/>
      <c r="F1116" s="19"/>
      <c r="G1116" s="16">
        <f>IF(A1116="","",MONTH(A1116))</f>
      </c>
      <c r="H1116" s="22">
        <f>IF(A1116="",0,IF(YEAR(A1116)&lt;&gt;Properties!$C$5,0,N(E1116)))</f>
      </c>
    </row>
    <row r="1117" spans="1:8" x14ac:dyDescent="0.25">
      <c r="A1117" s="11"/>
      <c r="B1117" s="19"/>
      <c r="C1117" s="19"/>
      <c r="D1117" s="19"/>
      <c r="E1117" s="23"/>
      <c r="F1117" s="19"/>
      <c r="G1117" s="16">
        <f>IF(A1117="","",MONTH(A1117))</f>
      </c>
      <c r="H1117" s="22">
        <f>IF(A1117="",0,IF(YEAR(A1117)&lt;&gt;Properties!$C$5,0,N(E1117)))</f>
      </c>
    </row>
    <row r="1118" spans="1:8" x14ac:dyDescent="0.25">
      <c r="A1118" s="11"/>
      <c r="B1118" s="19"/>
      <c r="C1118" s="19"/>
      <c r="D1118" s="19"/>
      <c r="E1118" s="23"/>
      <c r="F1118" s="19"/>
      <c r="G1118" s="16">
        <f>IF(A1118="","",MONTH(A1118))</f>
      </c>
      <c r="H1118" s="22">
        <f>IF(A1118="",0,IF(YEAR(A1118)&lt;&gt;Properties!$C$5,0,N(E1118)))</f>
      </c>
    </row>
    <row r="1119" spans="1:8" x14ac:dyDescent="0.25">
      <c r="A1119" s="11"/>
      <c r="B1119" s="19"/>
      <c r="C1119" s="19"/>
      <c r="D1119" s="19"/>
      <c r="E1119" s="23"/>
      <c r="F1119" s="19"/>
      <c r="G1119" s="16">
        <f>IF(A1119="","",MONTH(A1119))</f>
      </c>
      <c r="H1119" s="22">
        <f>IF(A1119="",0,IF(YEAR(A1119)&lt;&gt;Properties!$C$5,0,N(E1119)))</f>
      </c>
    </row>
    <row r="1120" spans="1:8" x14ac:dyDescent="0.25">
      <c r="A1120" s="11"/>
      <c r="B1120" s="19"/>
      <c r="C1120" s="19"/>
      <c r="D1120" s="19"/>
      <c r="E1120" s="23"/>
      <c r="F1120" s="19"/>
      <c r="G1120" s="16">
        <f>IF(A1120="","",MONTH(A1120))</f>
      </c>
      <c r="H1120" s="22">
        <f>IF(A1120="",0,IF(YEAR(A1120)&lt;&gt;Properties!$C$5,0,N(E1120)))</f>
      </c>
    </row>
    <row r="1121" spans="1:8" x14ac:dyDescent="0.25">
      <c r="A1121" s="11"/>
      <c r="B1121" s="19"/>
      <c r="C1121" s="19"/>
      <c r="D1121" s="19"/>
      <c r="E1121" s="23"/>
      <c r="F1121" s="19"/>
      <c r="G1121" s="16">
        <f>IF(A1121="","",MONTH(A1121))</f>
      </c>
      <c r="H1121" s="22">
        <f>IF(A1121="",0,IF(YEAR(A1121)&lt;&gt;Properties!$C$5,0,N(E1121)))</f>
      </c>
    </row>
    <row r="1122" spans="1:8" x14ac:dyDescent="0.25">
      <c r="A1122" s="11"/>
      <c r="B1122" s="19"/>
      <c r="C1122" s="19"/>
      <c r="D1122" s="19"/>
      <c r="E1122" s="23"/>
      <c r="F1122" s="19"/>
      <c r="G1122" s="16">
        <f>IF(A1122="","",MONTH(A1122))</f>
      </c>
      <c r="H1122" s="22">
        <f>IF(A1122="",0,IF(YEAR(A1122)&lt;&gt;Properties!$C$5,0,N(E1122)))</f>
      </c>
    </row>
    <row r="1123" spans="1:8" x14ac:dyDescent="0.25">
      <c r="A1123" s="11"/>
      <c r="B1123" s="19"/>
      <c r="C1123" s="19"/>
      <c r="D1123" s="19"/>
      <c r="E1123" s="23"/>
      <c r="F1123" s="19"/>
      <c r="G1123" s="16">
        <f>IF(A1123="","",MONTH(A1123))</f>
      </c>
      <c r="H1123" s="22">
        <f>IF(A1123="",0,IF(YEAR(A1123)&lt;&gt;Properties!$C$5,0,N(E1123)))</f>
      </c>
    </row>
    <row r="1124" spans="1:8" x14ac:dyDescent="0.25">
      <c r="A1124" s="11"/>
      <c r="B1124" s="19"/>
      <c r="C1124" s="19"/>
      <c r="D1124" s="19"/>
      <c r="E1124" s="23"/>
      <c r="F1124" s="19"/>
      <c r="G1124" s="16">
        <f>IF(A1124="","",MONTH(A1124))</f>
      </c>
      <c r="H1124" s="22">
        <f>IF(A1124="",0,IF(YEAR(A1124)&lt;&gt;Properties!$C$5,0,N(E1124)))</f>
      </c>
    </row>
    <row r="1125" spans="1:8" x14ac:dyDescent="0.25">
      <c r="A1125" s="11"/>
      <c r="B1125" s="19"/>
      <c r="C1125" s="19"/>
      <c r="D1125" s="19"/>
      <c r="E1125" s="23"/>
      <c r="F1125" s="19"/>
      <c r="G1125" s="16">
        <f>IF(A1125="","",MONTH(A1125))</f>
      </c>
      <c r="H1125" s="22">
        <f>IF(A1125="",0,IF(YEAR(A1125)&lt;&gt;Properties!$C$5,0,N(E1125)))</f>
      </c>
    </row>
    <row r="1126" spans="1:8" x14ac:dyDescent="0.25">
      <c r="A1126" s="11"/>
      <c r="B1126" s="19"/>
      <c r="C1126" s="19"/>
      <c r="D1126" s="19"/>
      <c r="E1126" s="23"/>
      <c r="F1126" s="19"/>
      <c r="G1126" s="16">
        <f>IF(A1126="","",MONTH(A1126))</f>
      </c>
      <c r="H1126" s="22">
        <f>IF(A1126="",0,IF(YEAR(A1126)&lt;&gt;Properties!$C$5,0,N(E1126)))</f>
      </c>
    </row>
    <row r="1127" spans="1:8" x14ac:dyDescent="0.25">
      <c r="A1127" s="11"/>
      <c r="B1127" s="19"/>
      <c r="C1127" s="19"/>
      <c r="D1127" s="19"/>
      <c r="E1127" s="23"/>
      <c r="F1127" s="19"/>
      <c r="G1127" s="16">
        <f>IF(A1127="","",MONTH(A1127))</f>
      </c>
      <c r="H1127" s="22">
        <f>IF(A1127="",0,IF(YEAR(A1127)&lt;&gt;Properties!$C$5,0,N(E1127)))</f>
      </c>
    </row>
    <row r="1128" spans="1:8" x14ac:dyDescent="0.25">
      <c r="A1128" s="11"/>
      <c r="B1128" s="19"/>
      <c r="C1128" s="19"/>
      <c r="D1128" s="19"/>
      <c r="E1128" s="23"/>
      <c r="F1128" s="19"/>
      <c r="G1128" s="16">
        <f>IF(A1128="","",MONTH(A1128))</f>
      </c>
      <c r="H1128" s="22">
        <f>IF(A1128="",0,IF(YEAR(A1128)&lt;&gt;Properties!$C$5,0,N(E1128)))</f>
      </c>
    </row>
    <row r="1129" spans="1:8" x14ac:dyDescent="0.25">
      <c r="A1129" s="11"/>
      <c r="B1129" s="19"/>
      <c r="C1129" s="19"/>
      <c r="D1129" s="19"/>
      <c r="E1129" s="23"/>
      <c r="F1129" s="19"/>
      <c r="G1129" s="16">
        <f>IF(A1129="","",MONTH(A1129))</f>
      </c>
      <c r="H1129" s="22">
        <f>IF(A1129="",0,IF(YEAR(A1129)&lt;&gt;Properties!$C$5,0,N(E1129)))</f>
      </c>
    </row>
    <row r="1130" spans="1:8" x14ac:dyDescent="0.25">
      <c r="A1130" s="11"/>
      <c r="B1130" s="19"/>
      <c r="C1130" s="19"/>
      <c r="D1130" s="19"/>
      <c r="E1130" s="23"/>
      <c r="F1130" s="19"/>
      <c r="G1130" s="16">
        <f>IF(A1130="","",MONTH(A1130))</f>
      </c>
      <c r="H1130" s="22">
        <f>IF(A1130="",0,IF(YEAR(A1130)&lt;&gt;Properties!$C$5,0,N(E1130)))</f>
      </c>
    </row>
    <row r="1131" spans="1:8" x14ac:dyDescent="0.25">
      <c r="A1131" s="11"/>
      <c r="B1131" s="19"/>
      <c r="C1131" s="19"/>
      <c r="D1131" s="19"/>
      <c r="E1131" s="23"/>
      <c r="F1131" s="19"/>
      <c r="G1131" s="16">
        <f>IF(A1131="","",MONTH(A1131))</f>
      </c>
      <c r="H1131" s="22">
        <f>IF(A1131="",0,IF(YEAR(A1131)&lt;&gt;Properties!$C$5,0,N(E1131)))</f>
      </c>
    </row>
    <row r="1132" spans="1:8" x14ac:dyDescent="0.25">
      <c r="A1132" s="11"/>
      <c r="B1132" s="19"/>
      <c r="C1132" s="19"/>
      <c r="D1132" s="19"/>
      <c r="E1132" s="23"/>
      <c r="F1132" s="19"/>
      <c r="G1132" s="16">
        <f>IF(A1132="","",MONTH(A1132))</f>
      </c>
      <c r="H1132" s="22">
        <f>IF(A1132="",0,IF(YEAR(A1132)&lt;&gt;Properties!$C$5,0,N(E1132)))</f>
      </c>
    </row>
    <row r="1133" spans="1:8" x14ac:dyDescent="0.25">
      <c r="A1133" s="11"/>
      <c r="B1133" s="19"/>
      <c r="C1133" s="19"/>
      <c r="D1133" s="19"/>
      <c r="E1133" s="23"/>
      <c r="F1133" s="19"/>
      <c r="G1133" s="16">
        <f>IF(A1133="","",MONTH(A1133))</f>
      </c>
      <c r="H1133" s="22">
        <f>IF(A1133="",0,IF(YEAR(A1133)&lt;&gt;Properties!$C$5,0,N(E1133)))</f>
      </c>
    </row>
    <row r="1134" spans="1:8" x14ac:dyDescent="0.25">
      <c r="A1134" s="11"/>
      <c r="B1134" s="19"/>
      <c r="C1134" s="19"/>
      <c r="D1134" s="19"/>
      <c r="E1134" s="23"/>
      <c r="F1134" s="19"/>
      <c r="G1134" s="16">
        <f>IF(A1134="","",MONTH(A1134))</f>
      </c>
      <c r="H1134" s="22">
        <f>IF(A1134="",0,IF(YEAR(A1134)&lt;&gt;Properties!$C$5,0,N(E1134)))</f>
      </c>
    </row>
    <row r="1135" spans="1:8" x14ac:dyDescent="0.25">
      <c r="A1135" s="11"/>
      <c r="B1135" s="19"/>
      <c r="C1135" s="19"/>
      <c r="D1135" s="19"/>
      <c r="E1135" s="23"/>
      <c r="F1135" s="19"/>
      <c r="G1135" s="16">
        <f>IF(A1135="","",MONTH(A1135))</f>
      </c>
      <c r="H1135" s="22">
        <f>IF(A1135="",0,IF(YEAR(A1135)&lt;&gt;Properties!$C$5,0,N(E1135)))</f>
      </c>
    </row>
    <row r="1136" spans="1:8" x14ac:dyDescent="0.25">
      <c r="A1136" s="11"/>
      <c r="B1136" s="19"/>
      <c r="C1136" s="19"/>
      <c r="D1136" s="19"/>
      <c r="E1136" s="23"/>
      <c r="F1136" s="19"/>
      <c r="G1136" s="16">
        <f>IF(A1136="","",MONTH(A1136))</f>
      </c>
      <c r="H1136" s="22">
        <f>IF(A1136="",0,IF(YEAR(A1136)&lt;&gt;Properties!$C$5,0,N(E1136)))</f>
      </c>
    </row>
    <row r="1137" spans="1:8" x14ac:dyDescent="0.25">
      <c r="A1137" s="11"/>
      <c r="B1137" s="19"/>
      <c r="C1137" s="19"/>
      <c r="D1137" s="19"/>
      <c r="E1137" s="23"/>
      <c r="F1137" s="19"/>
      <c r="G1137" s="16">
        <f>IF(A1137="","",MONTH(A1137))</f>
      </c>
      <c r="H1137" s="22">
        <f>IF(A1137="",0,IF(YEAR(A1137)&lt;&gt;Properties!$C$5,0,N(E1137)))</f>
      </c>
    </row>
    <row r="1138" spans="1:8" x14ac:dyDescent="0.25">
      <c r="A1138" s="11"/>
      <c r="B1138" s="19"/>
      <c r="C1138" s="19"/>
      <c r="D1138" s="19"/>
      <c r="E1138" s="23"/>
      <c r="F1138" s="19"/>
      <c r="G1138" s="16">
        <f>IF(A1138="","",MONTH(A1138))</f>
      </c>
      <c r="H1138" s="22">
        <f>IF(A1138="",0,IF(YEAR(A1138)&lt;&gt;Properties!$C$5,0,N(E1138)))</f>
      </c>
    </row>
    <row r="1139" spans="1:8" x14ac:dyDescent="0.25">
      <c r="A1139" s="11"/>
      <c r="B1139" s="19"/>
      <c r="C1139" s="19"/>
      <c r="D1139" s="19"/>
      <c r="E1139" s="23"/>
      <c r="F1139" s="19"/>
      <c r="G1139" s="16">
        <f>IF(A1139="","",MONTH(A1139))</f>
      </c>
      <c r="H1139" s="22">
        <f>IF(A1139="",0,IF(YEAR(A1139)&lt;&gt;Properties!$C$5,0,N(E1139)))</f>
      </c>
    </row>
    <row r="1140" spans="1:8" x14ac:dyDescent="0.25">
      <c r="A1140" s="11"/>
      <c r="B1140" s="19"/>
      <c r="C1140" s="19"/>
      <c r="D1140" s="19"/>
      <c r="E1140" s="23"/>
      <c r="F1140" s="19"/>
      <c r="G1140" s="16">
        <f>IF(A1140="","",MONTH(A1140))</f>
      </c>
      <c r="H1140" s="22">
        <f>IF(A1140="",0,IF(YEAR(A1140)&lt;&gt;Properties!$C$5,0,N(E1140)))</f>
      </c>
    </row>
    <row r="1141" spans="1:8" x14ac:dyDescent="0.25">
      <c r="A1141" s="11"/>
      <c r="B1141" s="19"/>
      <c r="C1141" s="19"/>
      <c r="D1141" s="19"/>
      <c r="E1141" s="23"/>
      <c r="F1141" s="19"/>
      <c r="G1141" s="16">
        <f>IF(A1141="","",MONTH(A1141))</f>
      </c>
      <c r="H1141" s="22">
        <f>IF(A1141="",0,IF(YEAR(A1141)&lt;&gt;Properties!$C$5,0,N(E1141)))</f>
      </c>
    </row>
    <row r="1142" spans="1:8" x14ac:dyDescent="0.25">
      <c r="A1142" s="11"/>
      <c r="B1142" s="19"/>
      <c r="C1142" s="19"/>
      <c r="D1142" s="19"/>
      <c r="E1142" s="23"/>
      <c r="F1142" s="19"/>
      <c r="G1142" s="16">
        <f>IF(A1142="","",MONTH(A1142))</f>
      </c>
      <c r="H1142" s="22">
        <f>IF(A1142="",0,IF(YEAR(A1142)&lt;&gt;Properties!$C$5,0,N(E1142)))</f>
      </c>
    </row>
    <row r="1143" spans="1:8" x14ac:dyDescent="0.25">
      <c r="A1143" s="11"/>
      <c r="B1143" s="19"/>
      <c r="C1143" s="19"/>
      <c r="D1143" s="19"/>
      <c r="E1143" s="23"/>
      <c r="F1143" s="19"/>
      <c r="G1143" s="16">
        <f>IF(A1143="","",MONTH(A1143))</f>
      </c>
      <c r="H1143" s="22">
        <f>IF(A1143="",0,IF(YEAR(A1143)&lt;&gt;Properties!$C$5,0,N(E1143)))</f>
      </c>
    </row>
    <row r="1144" spans="1:8" x14ac:dyDescent="0.25">
      <c r="A1144" s="11"/>
      <c r="B1144" s="19"/>
      <c r="C1144" s="19"/>
      <c r="D1144" s="19"/>
      <c r="E1144" s="23"/>
      <c r="F1144" s="19"/>
      <c r="G1144" s="16">
        <f>IF(A1144="","",MONTH(A1144))</f>
      </c>
      <c r="H1144" s="22">
        <f>IF(A1144="",0,IF(YEAR(A1144)&lt;&gt;Properties!$C$5,0,N(E1144)))</f>
      </c>
    </row>
    <row r="1145" spans="1:8" x14ac:dyDescent="0.25">
      <c r="A1145" s="11"/>
      <c r="B1145" s="19"/>
      <c r="C1145" s="19"/>
      <c r="D1145" s="19"/>
      <c r="E1145" s="23"/>
      <c r="F1145" s="19"/>
      <c r="G1145" s="16">
        <f>IF(A1145="","",MONTH(A1145))</f>
      </c>
      <c r="H1145" s="22">
        <f>IF(A1145="",0,IF(YEAR(A1145)&lt;&gt;Properties!$C$5,0,N(E1145)))</f>
      </c>
    </row>
    <row r="1146" spans="1:8" x14ac:dyDescent="0.25">
      <c r="A1146" s="11"/>
      <c r="B1146" s="19"/>
      <c r="C1146" s="19"/>
      <c r="D1146" s="19"/>
      <c r="E1146" s="23"/>
      <c r="F1146" s="19"/>
      <c r="G1146" s="16">
        <f>IF(A1146="","",MONTH(A1146))</f>
      </c>
      <c r="H1146" s="22">
        <f>IF(A1146="",0,IF(YEAR(A1146)&lt;&gt;Properties!$C$5,0,N(E1146)))</f>
      </c>
    </row>
    <row r="1147" spans="1:8" x14ac:dyDescent="0.25">
      <c r="A1147" s="11"/>
      <c r="B1147" s="19"/>
      <c r="C1147" s="19"/>
      <c r="D1147" s="19"/>
      <c r="E1147" s="23"/>
      <c r="F1147" s="19"/>
      <c r="G1147" s="16">
        <f>IF(A1147="","",MONTH(A1147))</f>
      </c>
      <c r="H1147" s="22">
        <f>IF(A1147="",0,IF(YEAR(A1147)&lt;&gt;Properties!$C$5,0,N(E1147)))</f>
      </c>
    </row>
    <row r="1148" spans="1:8" x14ac:dyDescent="0.25">
      <c r="A1148" s="11"/>
      <c r="B1148" s="19"/>
      <c r="C1148" s="19"/>
      <c r="D1148" s="19"/>
      <c r="E1148" s="23"/>
      <c r="F1148" s="19"/>
      <c r="G1148" s="16">
        <f>IF(A1148="","",MONTH(A1148))</f>
      </c>
      <c r="H1148" s="22">
        <f>IF(A1148="",0,IF(YEAR(A1148)&lt;&gt;Properties!$C$5,0,N(E1148)))</f>
      </c>
    </row>
    <row r="1149" spans="1:8" x14ac:dyDescent="0.25">
      <c r="A1149" s="11"/>
      <c r="B1149" s="19"/>
      <c r="C1149" s="19"/>
      <c r="D1149" s="19"/>
      <c r="E1149" s="23"/>
      <c r="F1149" s="19"/>
      <c r="G1149" s="16">
        <f>IF(A1149="","",MONTH(A1149))</f>
      </c>
      <c r="H1149" s="22">
        <f>IF(A1149="",0,IF(YEAR(A1149)&lt;&gt;Properties!$C$5,0,N(E1149)))</f>
      </c>
    </row>
    <row r="1150" spans="1:8" x14ac:dyDescent="0.25">
      <c r="A1150" s="11"/>
      <c r="B1150" s="19"/>
      <c r="C1150" s="19"/>
      <c r="D1150" s="19"/>
      <c r="E1150" s="23"/>
      <c r="F1150" s="19"/>
      <c r="G1150" s="16">
        <f>IF(A1150="","",MONTH(A1150))</f>
      </c>
      <c r="H1150" s="22">
        <f>IF(A1150="",0,IF(YEAR(A1150)&lt;&gt;Properties!$C$5,0,N(E1150)))</f>
      </c>
    </row>
    <row r="1151" spans="1:8" x14ac:dyDescent="0.25">
      <c r="A1151" s="11"/>
      <c r="B1151" s="19"/>
      <c r="C1151" s="19"/>
      <c r="D1151" s="19"/>
      <c r="E1151" s="23"/>
      <c r="F1151" s="19"/>
      <c r="G1151" s="16">
        <f>IF(A1151="","",MONTH(A1151))</f>
      </c>
      <c r="H1151" s="22">
        <f>IF(A1151="",0,IF(YEAR(A1151)&lt;&gt;Properties!$C$5,0,N(E1151)))</f>
      </c>
    </row>
    <row r="1152" spans="1:8" x14ac:dyDescent="0.25">
      <c r="A1152" s="11"/>
      <c r="B1152" s="19"/>
      <c r="C1152" s="19"/>
      <c r="D1152" s="19"/>
      <c r="E1152" s="23"/>
      <c r="F1152" s="19"/>
      <c r="G1152" s="16">
        <f>IF(A1152="","",MONTH(A1152))</f>
      </c>
      <c r="H1152" s="22">
        <f>IF(A1152="",0,IF(YEAR(A1152)&lt;&gt;Properties!$C$5,0,N(E1152)))</f>
      </c>
    </row>
    <row r="1153" spans="1:8" x14ac:dyDescent="0.25">
      <c r="A1153" s="11"/>
      <c r="B1153" s="19"/>
      <c r="C1153" s="19"/>
      <c r="D1153" s="19"/>
      <c r="E1153" s="23"/>
      <c r="F1153" s="19"/>
      <c r="G1153" s="16">
        <f>IF(A1153="","",MONTH(A1153))</f>
      </c>
      <c r="H1153" s="22">
        <f>IF(A1153="",0,IF(YEAR(A1153)&lt;&gt;Properties!$C$5,0,N(E1153)))</f>
      </c>
    </row>
    <row r="1154" spans="1:8" x14ac:dyDescent="0.25">
      <c r="A1154" s="11"/>
      <c r="B1154" s="19"/>
      <c r="C1154" s="19"/>
      <c r="D1154" s="19"/>
      <c r="E1154" s="23"/>
      <c r="F1154" s="19"/>
      <c r="G1154" s="16">
        <f>IF(A1154="","",MONTH(A1154))</f>
      </c>
      <c r="H1154" s="22">
        <f>IF(A1154="",0,IF(YEAR(A1154)&lt;&gt;Properties!$C$5,0,N(E1154)))</f>
      </c>
    </row>
    <row r="1155" spans="1:8" x14ac:dyDescent="0.25">
      <c r="A1155" s="11"/>
      <c r="B1155" s="19"/>
      <c r="C1155" s="19"/>
      <c r="D1155" s="19"/>
      <c r="E1155" s="23"/>
      <c r="F1155" s="19"/>
      <c r="G1155" s="16">
        <f>IF(A1155="","",MONTH(A1155))</f>
      </c>
      <c r="H1155" s="22">
        <f>IF(A1155="",0,IF(YEAR(A1155)&lt;&gt;Properties!$C$5,0,N(E1155)))</f>
      </c>
    </row>
    <row r="1156" spans="1:8" x14ac:dyDescent="0.25">
      <c r="A1156" s="11"/>
      <c r="B1156" s="19"/>
      <c r="C1156" s="19"/>
      <c r="D1156" s="19"/>
      <c r="E1156" s="23"/>
      <c r="F1156" s="19"/>
      <c r="G1156" s="16">
        <f>IF(A1156="","",MONTH(A1156))</f>
      </c>
      <c r="H1156" s="22">
        <f>IF(A1156="",0,IF(YEAR(A1156)&lt;&gt;Properties!$C$5,0,N(E1156)))</f>
      </c>
    </row>
    <row r="1157" spans="1:8" x14ac:dyDescent="0.25">
      <c r="A1157" s="11"/>
      <c r="B1157" s="19"/>
      <c r="C1157" s="19"/>
      <c r="D1157" s="19"/>
      <c r="E1157" s="23"/>
      <c r="F1157" s="19"/>
      <c r="G1157" s="16">
        <f>IF(A1157="","",MONTH(A1157))</f>
      </c>
      <c r="H1157" s="22">
        <f>IF(A1157="",0,IF(YEAR(A1157)&lt;&gt;Properties!$C$5,0,N(E1157)))</f>
      </c>
    </row>
    <row r="1158" spans="1:8" x14ac:dyDescent="0.25">
      <c r="A1158" s="11"/>
      <c r="B1158" s="19"/>
      <c r="C1158" s="19"/>
      <c r="D1158" s="19"/>
      <c r="E1158" s="23"/>
      <c r="F1158" s="19"/>
      <c r="G1158" s="16">
        <f>IF(A1158="","",MONTH(A1158))</f>
      </c>
      <c r="H1158" s="22">
        <f>IF(A1158="",0,IF(YEAR(A1158)&lt;&gt;Properties!$C$5,0,N(E1158)))</f>
      </c>
    </row>
    <row r="1159" spans="1:8" x14ac:dyDescent="0.25">
      <c r="A1159" s="11"/>
      <c r="B1159" s="19"/>
      <c r="C1159" s="19"/>
      <c r="D1159" s="19"/>
      <c r="E1159" s="23"/>
      <c r="F1159" s="19"/>
      <c r="G1159" s="16">
        <f>IF(A1159="","",MONTH(A1159))</f>
      </c>
      <c r="H1159" s="22">
        <f>IF(A1159="",0,IF(YEAR(A1159)&lt;&gt;Properties!$C$5,0,N(E1159)))</f>
      </c>
    </row>
    <row r="1160" spans="1:8" x14ac:dyDescent="0.25">
      <c r="A1160" s="11"/>
      <c r="B1160" s="19"/>
      <c r="C1160" s="19"/>
      <c r="D1160" s="19"/>
      <c r="E1160" s="23"/>
      <c r="F1160" s="19"/>
      <c r="G1160" s="16">
        <f>IF(A1160="","",MONTH(A1160))</f>
      </c>
      <c r="H1160" s="22">
        <f>IF(A1160="",0,IF(YEAR(A1160)&lt;&gt;Properties!$C$5,0,N(E1160)))</f>
      </c>
    </row>
    <row r="1161" spans="1:8" x14ac:dyDescent="0.25">
      <c r="A1161" s="11"/>
      <c r="B1161" s="19"/>
      <c r="C1161" s="19"/>
      <c r="D1161" s="19"/>
      <c r="E1161" s="23"/>
      <c r="F1161" s="19"/>
      <c r="G1161" s="16">
        <f>IF(A1161="","",MONTH(A1161))</f>
      </c>
      <c r="H1161" s="22">
        <f>IF(A1161="",0,IF(YEAR(A1161)&lt;&gt;Properties!$C$5,0,N(E1161)))</f>
      </c>
    </row>
    <row r="1162" spans="1:8" x14ac:dyDescent="0.25">
      <c r="A1162" s="11"/>
      <c r="B1162" s="19"/>
      <c r="C1162" s="19"/>
      <c r="D1162" s="19"/>
      <c r="E1162" s="23"/>
      <c r="F1162" s="19"/>
      <c r="G1162" s="16">
        <f>IF(A1162="","",MONTH(A1162))</f>
      </c>
      <c r="H1162" s="22">
        <f>IF(A1162="",0,IF(YEAR(A1162)&lt;&gt;Properties!$C$5,0,N(E1162)))</f>
      </c>
    </row>
    <row r="1163" spans="1:8" x14ac:dyDescent="0.25">
      <c r="A1163" s="11"/>
      <c r="B1163" s="19"/>
      <c r="C1163" s="19"/>
      <c r="D1163" s="19"/>
      <c r="E1163" s="23"/>
      <c r="F1163" s="19"/>
      <c r="G1163" s="16">
        <f>IF(A1163="","",MONTH(A1163))</f>
      </c>
      <c r="H1163" s="22">
        <f>IF(A1163="",0,IF(YEAR(A1163)&lt;&gt;Properties!$C$5,0,N(E1163)))</f>
      </c>
    </row>
    <row r="1164" spans="1:8" x14ac:dyDescent="0.25">
      <c r="A1164" s="11"/>
      <c r="B1164" s="19"/>
      <c r="C1164" s="19"/>
      <c r="D1164" s="19"/>
      <c r="E1164" s="23"/>
      <c r="F1164" s="19"/>
      <c r="G1164" s="16">
        <f>IF(A1164="","",MONTH(A1164))</f>
      </c>
      <c r="H1164" s="22">
        <f>IF(A1164="",0,IF(YEAR(A1164)&lt;&gt;Properties!$C$5,0,N(E1164)))</f>
      </c>
    </row>
    <row r="1165" spans="1:8" x14ac:dyDescent="0.25">
      <c r="A1165" s="11"/>
      <c r="B1165" s="19"/>
      <c r="C1165" s="19"/>
      <c r="D1165" s="19"/>
      <c r="E1165" s="23"/>
      <c r="F1165" s="19"/>
      <c r="G1165" s="16">
        <f>IF(A1165="","",MONTH(A1165))</f>
      </c>
      <c r="H1165" s="22">
        <f>IF(A1165="",0,IF(YEAR(A1165)&lt;&gt;Properties!$C$5,0,N(E1165)))</f>
      </c>
    </row>
    <row r="1166" spans="1:8" x14ac:dyDescent="0.25">
      <c r="A1166" s="11"/>
      <c r="B1166" s="19"/>
      <c r="C1166" s="19"/>
      <c r="D1166" s="19"/>
      <c r="E1166" s="23"/>
      <c r="F1166" s="19"/>
      <c r="G1166" s="16">
        <f>IF(A1166="","",MONTH(A1166))</f>
      </c>
      <c r="H1166" s="22">
        <f>IF(A1166="",0,IF(YEAR(A1166)&lt;&gt;Properties!$C$5,0,N(E1166)))</f>
      </c>
    </row>
    <row r="1167" spans="1:8" x14ac:dyDescent="0.25">
      <c r="A1167" s="11"/>
      <c r="B1167" s="19"/>
      <c r="C1167" s="19"/>
      <c r="D1167" s="19"/>
      <c r="E1167" s="23"/>
      <c r="F1167" s="19"/>
      <c r="G1167" s="16">
        <f>IF(A1167="","",MONTH(A1167))</f>
      </c>
      <c r="H1167" s="22">
        <f>IF(A1167="",0,IF(YEAR(A1167)&lt;&gt;Properties!$C$5,0,N(E1167)))</f>
      </c>
    </row>
    <row r="1168" spans="1:8" x14ac:dyDescent="0.25">
      <c r="A1168" s="11"/>
      <c r="B1168" s="19"/>
      <c r="C1168" s="19"/>
      <c r="D1168" s="19"/>
      <c r="E1168" s="23"/>
      <c r="F1168" s="19"/>
      <c r="G1168" s="16">
        <f>IF(A1168="","",MONTH(A1168))</f>
      </c>
      <c r="H1168" s="22">
        <f>IF(A1168="",0,IF(YEAR(A1168)&lt;&gt;Properties!$C$5,0,N(E1168)))</f>
      </c>
    </row>
    <row r="1169" spans="1:8" x14ac:dyDescent="0.25">
      <c r="A1169" s="11"/>
      <c r="B1169" s="19"/>
      <c r="C1169" s="19"/>
      <c r="D1169" s="19"/>
      <c r="E1169" s="23"/>
      <c r="F1169" s="19"/>
      <c r="G1169" s="16">
        <f>IF(A1169="","",MONTH(A1169))</f>
      </c>
      <c r="H1169" s="22">
        <f>IF(A1169="",0,IF(YEAR(A1169)&lt;&gt;Properties!$C$5,0,N(E1169)))</f>
      </c>
    </row>
    <row r="1170" spans="1:8" x14ac:dyDescent="0.25">
      <c r="A1170" s="11"/>
      <c r="B1170" s="19"/>
      <c r="C1170" s="19"/>
      <c r="D1170" s="19"/>
      <c r="E1170" s="23"/>
      <c r="F1170" s="19"/>
      <c r="G1170" s="16">
        <f>IF(A1170="","",MONTH(A1170))</f>
      </c>
      <c r="H1170" s="22">
        <f>IF(A1170="",0,IF(YEAR(A1170)&lt;&gt;Properties!$C$5,0,N(E1170)))</f>
      </c>
    </row>
    <row r="1171" spans="1:8" x14ac:dyDescent="0.25">
      <c r="A1171" s="11"/>
      <c r="B1171" s="19"/>
      <c r="C1171" s="19"/>
      <c r="D1171" s="19"/>
      <c r="E1171" s="23"/>
      <c r="F1171" s="19"/>
      <c r="G1171" s="16">
        <f>IF(A1171="","",MONTH(A1171))</f>
      </c>
      <c r="H1171" s="22">
        <f>IF(A1171="",0,IF(YEAR(A1171)&lt;&gt;Properties!$C$5,0,N(E1171)))</f>
      </c>
    </row>
    <row r="1172" spans="1:8" x14ac:dyDescent="0.25">
      <c r="A1172" s="11"/>
      <c r="B1172" s="19"/>
      <c r="C1172" s="19"/>
      <c r="D1172" s="19"/>
      <c r="E1172" s="23"/>
      <c r="F1172" s="19"/>
      <c r="G1172" s="16">
        <f>IF(A1172="","",MONTH(A1172))</f>
      </c>
      <c r="H1172" s="22">
        <f>IF(A1172="",0,IF(YEAR(A1172)&lt;&gt;Properties!$C$5,0,N(E1172)))</f>
      </c>
    </row>
    <row r="1173" spans="1:8" x14ac:dyDescent="0.25">
      <c r="A1173" s="11"/>
      <c r="B1173" s="19"/>
      <c r="C1173" s="19"/>
      <c r="D1173" s="19"/>
      <c r="E1173" s="23"/>
      <c r="F1173" s="19"/>
      <c r="G1173" s="16">
        <f>IF(A1173="","",MONTH(A1173))</f>
      </c>
      <c r="H1173" s="22">
        <f>IF(A1173="",0,IF(YEAR(A1173)&lt;&gt;Properties!$C$5,0,N(E1173)))</f>
      </c>
    </row>
    <row r="1174" spans="1:8" x14ac:dyDescent="0.25">
      <c r="A1174" s="11"/>
      <c r="B1174" s="19"/>
      <c r="C1174" s="19"/>
      <c r="D1174" s="19"/>
      <c r="E1174" s="23"/>
      <c r="F1174" s="19"/>
      <c r="G1174" s="16">
        <f>IF(A1174="","",MONTH(A1174))</f>
      </c>
      <c r="H1174" s="22">
        <f>IF(A1174="",0,IF(YEAR(A1174)&lt;&gt;Properties!$C$5,0,N(E1174)))</f>
      </c>
    </row>
    <row r="1175" spans="1:8" x14ac:dyDescent="0.25">
      <c r="A1175" s="11"/>
      <c r="B1175" s="19"/>
      <c r="C1175" s="19"/>
      <c r="D1175" s="19"/>
      <c r="E1175" s="23"/>
      <c r="F1175" s="19"/>
      <c r="G1175" s="16">
        <f>IF(A1175="","",MONTH(A1175))</f>
      </c>
      <c r="H1175" s="22">
        <f>IF(A1175="",0,IF(YEAR(A1175)&lt;&gt;Properties!$C$5,0,N(E1175)))</f>
      </c>
    </row>
    <row r="1176" spans="1:8" x14ac:dyDescent="0.25">
      <c r="A1176" s="11"/>
      <c r="B1176" s="19"/>
      <c r="C1176" s="19"/>
      <c r="D1176" s="19"/>
      <c r="E1176" s="23"/>
      <c r="F1176" s="19"/>
      <c r="G1176" s="16">
        <f>IF(A1176="","",MONTH(A1176))</f>
      </c>
      <c r="H1176" s="22">
        <f>IF(A1176="",0,IF(YEAR(A1176)&lt;&gt;Properties!$C$5,0,N(E1176)))</f>
      </c>
    </row>
    <row r="1177" spans="1:8" x14ac:dyDescent="0.25">
      <c r="A1177" s="11"/>
      <c r="B1177" s="19"/>
      <c r="C1177" s="19"/>
      <c r="D1177" s="19"/>
      <c r="E1177" s="23"/>
      <c r="F1177" s="19"/>
      <c r="G1177" s="16">
        <f>IF(A1177="","",MONTH(A1177))</f>
      </c>
      <c r="H1177" s="22">
        <f>IF(A1177="",0,IF(YEAR(A1177)&lt;&gt;Properties!$C$5,0,N(E1177)))</f>
      </c>
    </row>
    <row r="1178" spans="1:8" x14ac:dyDescent="0.25">
      <c r="A1178" s="11"/>
      <c r="B1178" s="19"/>
      <c r="C1178" s="19"/>
      <c r="D1178" s="19"/>
      <c r="E1178" s="23"/>
      <c r="F1178" s="19"/>
      <c r="G1178" s="16">
        <f>IF(A1178="","",MONTH(A1178))</f>
      </c>
      <c r="H1178" s="22">
        <f>IF(A1178="",0,IF(YEAR(A1178)&lt;&gt;Properties!$C$5,0,N(E1178)))</f>
      </c>
    </row>
    <row r="1179" spans="1:8" x14ac:dyDescent="0.25">
      <c r="A1179" s="11"/>
      <c r="B1179" s="19"/>
      <c r="C1179" s="19"/>
      <c r="D1179" s="19"/>
      <c r="E1179" s="23"/>
      <c r="F1179" s="19"/>
      <c r="G1179" s="16">
        <f>IF(A1179="","",MONTH(A1179))</f>
      </c>
      <c r="H1179" s="22">
        <f>IF(A1179="",0,IF(YEAR(A1179)&lt;&gt;Properties!$C$5,0,N(E1179)))</f>
      </c>
    </row>
    <row r="1180" spans="1:8" x14ac:dyDescent="0.25">
      <c r="A1180" s="11"/>
      <c r="B1180" s="19"/>
      <c r="C1180" s="19"/>
      <c r="D1180" s="19"/>
      <c r="E1180" s="23"/>
      <c r="F1180" s="19"/>
      <c r="G1180" s="16">
        <f>IF(A1180="","",MONTH(A1180))</f>
      </c>
      <c r="H1180" s="22">
        <f>IF(A1180="",0,IF(YEAR(A1180)&lt;&gt;Properties!$C$5,0,N(E1180)))</f>
      </c>
    </row>
    <row r="1181" spans="1:8" x14ac:dyDescent="0.25">
      <c r="A1181" s="11"/>
      <c r="B1181" s="19"/>
      <c r="C1181" s="19"/>
      <c r="D1181" s="19"/>
      <c r="E1181" s="23"/>
      <c r="F1181" s="19"/>
      <c r="G1181" s="16">
        <f>IF(A1181="","",MONTH(A1181))</f>
      </c>
      <c r="H1181" s="22">
        <f>IF(A1181="",0,IF(YEAR(A1181)&lt;&gt;Properties!$C$5,0,N(E1181)))</f>
      </c>
    </row>
    <row r="1182" spans="1:8" x14ac:dyDescent="0.25">
      <c r="A1182" s="11"/>
      <c r="B1182" s="19"/>
      <c r="C1182" s="19"/>
      <c r="D1182" s="19"/>
      <c r="E1182" s="23"/>
      <c r="F1182" s="19"/>
      <c r="G1182" s="16">
        <f>IF(A1182="","",MONTH(A1182))</f>
      </c>
      <c r="H1182" s="22">
        <f>IF(A1182="",0,IF(YEAR(A1182)&lt;&gt;Properties!$C$5,0,N(E1182)))</f>
      </c>
    </row>
    <row r="1183" spans="1:8" x14ac:dyDescent="0.25">
      <c r="A1183" s="11"/>
      <c r="B1183" s="19"/>
      <c r="C1183" s="19"/>
      <c r="D1183" s="19"/>
      <c r="E1183" s="23"/>
      <c r="F1183" s="19"/>
      <c r="G1183" s="16">
        <f>IF(A1183="","",MONTH(A1183))</f>
      </c>
      <c r="H1183" s="22">
        <f>IF(A1183="",0,IF(YEAR(A1183)&lt;&gt;Properties!$C$5,0,N(E1183)))</f>
      </c>
    </row>
    <row r="1184" spans="1:8" x14ac:dyDescent="0.25">
      <c r="A1184" s="11"/>
      <c r="B1184" s="19"/>
      <c r="C1184" s="19"/>
      <c r="D1184" s="19"/>
      <c r="E1184" s="23"/>
      <c r="F1184" s="19"/>
      <c r="G1184" s="16">
        <f>IF(A1184="","",MONTH(A1184))</f>
      </c>
      <c r="H1184" s="22">
        <f>IF(A1184="",0,IF(YEAR(A1184)&lt;&gt;Properties!$C$5,0,N(E1184)))</f>
      </c>
    </row>
    <row r="1185" spans="1:8" x14ac:dyDescent="0.25">
      <c r="A1185" s="11"/>
      <c r="B1185" s="19"/>
      <c r="C1185" s="19"/>
      <c r="D1185" s="19"/>
      <c r="E1185" s="23"/>
      <c r="F1185" s="19"/>
      <c r="G1185" s="16">
        <f>IF(A1185="","",MONTH(A1185))</f>
      </c>
      <c r="H1185" s="22">
        <f>IF(A1185="",0,IF(YEAR(A1185)&lt;&gt;Properties!$C$5,0,N(E1185)))</f>
      </c>
    </row>
    <row r="1186" spans="1:8" x14ac:dyDescent="0.25">
      <c r="A1186" s="11"/>
      <c r="B1186" s="19"/>
      <c r="C1186" s="19"/>
      <c r="D1186" s="19"/>
      <c r="E1186" s="23"/>
      <c r="F1186" s="19"/>
      <c r="G1186" s="16">
        <f>IF(A1186="","",MONTH(A1186))</f>
      </c>
      <c r="H1186" s="22">
        <f>IF(A1186="",0,IF(YEAR(A1186)&lt;&gt;Properties!$C$5,0,N(E1186)))</f>
      </c>
    </row>
    <row r="1187" spans="1:8" x14ac:dyDescent="0.25">
      <c r="A1187" s="11"/>
      <c r="B1187" s="19"/>
      <c r="C1187" s="19"/>
      <c r="D1187" s="19"/>
      <c r="E1187" s="23"/>
      <c r="F1187" s="19"/>
      <c r="G1187" s="16">
        <f>IF(A1187="","",MONTH(A1187))</f>
      </c>
      <c r="H1187" s="22">
        <f>IF(A1187="",0,IF(YEAR(A1187)&lt;&gt;Properties!$C$5,0,N(E1187)))</f>
      </c>
    </row>
    <row r="1188" spans="1:8" x14ac:dyDescent="0.25">
      <c r="A1188" s="11"/>
      <c r="B1188" s="19"/>
      <c r="C1188" s="19"/>
      <c r="D1188" s="19"/>
      <c r="E1188" s="23"/>
      <c r="F1188" s="19"/>
      <c r="G1188" s="16">
        <f>IF(A1188="","",MONTH(A1188))</f>
      </c>
      <c r="H1188" s="22">
        <f>IF(A1188="",0,IF(YEAR(A1188)&lt;&gt;Properties!$C$5,0,N(E1188)))</f>
      </c>
    </row>
    <row r="1189" spans="1:8" x14ac:dyDescent="0.25">
      <c r="A1189" s="11"/>
      <c r="B1189" s="19"/>
      <c r="C1189" s="19"/>
      <c r="D1189" s="19"/>
      <c r="E1189" s="23"/>
      <c r="F1189" s="19"/>
      <c r="G1189" s="16">
        <f>IF(A1189="","",MONTH(A1189))</f>
      </c>
      <c r="H1189" s="22">
        <f>IF(A1189="",0,IF(YEAR(A1189)&lt;&gt;Properties!$C$5,0,N(E1189)))</f>
      </c>
    </row>
    <row r="1190" spans="1:8" x14ac:dyDescent="0.25">
      <c r="A1190" s="11"/>
      <c r="B1190" s="19"/>
      <c r="C1190" s="19"/>
      <c r="D1190" s="19"/>
      <c r="E1190" s="23"/>
      <c r="F1190" s="19"/>
      <c r="G1190" s="16">
        <f>IF(A1190="","",MONTH(A1190))</f>
      </c>
      <c r="H1190" s="22">
        <f>IF(A1190="",0,IF(YEAR(A1190)&lt;&gt;Properties!$C$5,0,N(E1190)))</f>
      </c>
    </row>
    <row r="1191" spans="1:8" x14ac:dyDescent="0.25">
      <c r="A1191" s="11"/>
      <c r="B1191" s="19"/>
      <c r="C1191" s="19"/>
      <c r="D1191" s="19"/>
      <c r="E1191" s="23"/>
      <c r="F1191" s="19"/>
      <c r="G1191" s="16">
        <f>IF(A1191="","",MONTH(A1191))</f>
      </c>
      <c r="H1191" s="22">
        <f>IF(A1191="",0,IF(YEAR(A1191)&lt;&gt;Properties!$C$5,0,N(E1191)))</f>
      </c>
    </row>
    <row r="1192" spans="1:8" x14ac:dyDescent="0.25">
      <c r="A1192" s="11"/>
      <c r="B1192" s="19"/>
      <c r="C1192" s="19"/>
      <c r="D1192" s="19"/>
      <c r="E1192" s="23"/>
      <c r="F1192" s="19"/>
      <c r="G1192" s="16">
        <f>IF(A1192="","",MONTH(A1192))</f>
      </c>
      <c r="H1192" s="22">
        <f>IF(A1192="",0,IF(YEAR(A1192)&lt;&gt;Properties!$C$5,0,N(E1192)))</f>
      </c>
    </row>
    <row r="1193" spans="1:8" x14ac:dyDescent="0.25">
      <c r="A1193" s="11"/>
      <c r="B1193" s="19"/>
      <c r="C1193" s="19"/>
      <c r="D1193" s="19"/>
      <c r="E1193" s="23"/>
      <c r="F1193" s="19"/>
      <c r="G1193" s="16">
        <f>IF(A1193="","",MONTH(A1193))</f>
      </c>
      <c r="H1193" s="22">
        <f>IF(A1193="",0,IF(YEAR(A1193)&lt;&gt;Properties!$C$5,0,N(E1193)))</f>
      </c>
    </row>
    <row r="1194" spans="1:8" x14ac:dyDescent="0.25">
      <c r="A1194" s="11"/>
      <c r="B1194" s="19"/>
      <c r="C1194" s="19"/>
      <c r="D1194" s="19"/>
      <c r="E1194" s="23"/>
      <c r="F1194" s="19"/>
      <c r="G1194" s="16">
        <f>IF(A1194="","",MONTH(A1194))</f>
      </c>
      <c r="H1194" s="22">
        <f>IF(A1194="",0,IF(YEAR(A1194)&lt;&gt;Properties!$C$5,0,N(E1194)))</f>
      </c>
    </row>
    <row r="1195" spans="1:8" x14ac:dyDescent="0.25">
      <c r="A1195" s="11"/>
      <c r="B1195" s="19"/>
      <c r="C1195" s="19"/>
      <c r="D1195" s="19"/>
      <c r="E1195" s="23"/>
      <c r="F1195" s="19"/>
      <c r="G1195" s="16">
        <f>IF(A1195="","",MONTH(A1195))</f>
      </c>
      <c r="H1195" s="22">
        <f>IF(A1195="",0,IF(YEAR(A1195)&lt;&gt;Properties!$C$5,0,N(E1195)))</f>
      </c>
    </row>
    <row r="1196" spans="1:8" x14ac:dyDescent="0.25">
      <c r="A1196" s="11"/>
      <c r="B1196" s="19"/>
      <c r="C1196" s="19"/>
      <c r="D1196" s="19"/>
      <c r="E1196" s="23"/>
      <c r="F1196" s="19"/>
      <c r="G1196" s="16">
        <f>IF(A1196="","",MONTH(A1196))</f>
      </c>
      <c r="H1196" s="22">
        <f>IF(A1196="",0,IF(YEAR(A1196)&lt;&gt;Properties!$C$5,0,N(E1196)))</f>
      </c>
    </row>
    <row r="1197" spans="1:8" x14ac:dyDescent="0.25">
      <c r="A1197" s="11"/>
      <c r="B1197" s="19"/>
      <c r="C1197" s="19"/>
      <c r="D1197" s="19"/>
      <c r="E1197" s="23"/>
      <c r="F1197" s="19"/>
      <c r="G1197" s="16">
        <f>IF(A1197="","",MONTH(A1197))</f>
      </c>
      <c r="H1197" s="22">
        <f>IF(A1197="",0,IF(YEAR(A1197)&lt;&gt;Properties!$C$5,0,N(E1197)))</f>
      </c>
    </row>
    <row r="1198" spans="1:8" x14ac:dyDescent="0.25">
      <c r="A1198" s="11"/>
      <c r="B1198" s="19"/>
      <c r="C1198" s="19"/>
      <c r="D1198" s="19"/>
      <c r="E1198" s="23"/>
      <c r="F1198" s="19"/>
      <c r="G1198" s="16">
        <f>IF(A1198="","",MONTH(A1198))</f>
      </c>
      <c r="H1198" s="22">
        <f>IF(A1198="",0,IF(YEAR(A1198)&lt;&gt;Properties!$C$5,0,N(E1198)))</f>
      </c>
    </row>
    <row r="1199" spans="1:8" x14ac:dyDescent="0.25">
      <c r="A1199" s="11"/>
      <c r="B1199" s="19"/>
      <c r="C1199" s="19"/>
      <c r="D1199" s="19"/>
      <c r="E1199" s="23"/>
      <c r="F1199" s="19"/>
      <c r="G1199" s="16">
        <f>IF(A1199="","",MONTH(A1199))</f>
      </c>
      <c r="H1199" s="22">
        <f>IF(A1199="",0,IF(YEAR(A1199)&lt;&gt;Properties!$C$5,0,N(E1199)))</f>
      </c>
    </row>
    <row r="1200" spans="1:8" x14ac:dyDescent="0.25">
      <c r="A1200" s="11"/>
      <c r="B1200" s="19"/>
      <c r="C1200" s="19"/>
      <c r="D1200" s="19"/>
      <c r="E1200" s="23"/>
      <c r="F1200" s="19"/>
      <c r="G1200" s="16">
        <f>IF(A1200="","",MONTH(A1200))</f>
      </c>
      <c r="H1200" s="22">
        <f>IF(A1200="",0,IF(YEAR(A1200)&lt;&gt;Properties!$C$5,0,N(E1200)))</f>
      </c>
    </row>
    <row r="1201" spans="1:8" x14ac:dyDescent="0.25">
      <c r="A1201" s="11"/>
      <c r="B1201" s="19"/>
      <c r="C1201" s="19"/>
      <c r="D1201" s="19"/>
      <c r="E1201" s="23"/>
      <c r="F1201" s="19"/>
      <c r="G1201" s="16">
        <f>IF(A1201="","",MONTH(A1201))</f>
      </c>
      <c r="H1201" s="22">
        <f>IF(A1201="",0,IF(YEAR(A1201)&lt;&gt;Properties!$C$5,0,N(E1201)))</f>
      </c>
    </row>
    <row r="1202" spans="1:8" x14ac:dyDescent="0.25">
      <c r="A1202" s="11"/>
      <c r="B1202" s="19"/>
      <c r="C1202" s="19"/>
      <c r="D1202" s="19"/>
      <c r="E1202" s="23"/>
      <c r="F1202" s="19"/>
      <c r="G1202" s="16">
        <f>IF(A1202="","",MONTH(A1202))</f>
      </c>
      <c r="H1202" s="22">
        <f>IF(A1202="",0,IF(YEAR(A1202)&lt;&gt;Properties!$C$5,0,N(E1202)))</f>
      </c>
    </row>
    <row r="1203" spans="1:8" x14ac:dyDescent="0.25">
      <c r="A1203" s="11"/>
      <c r="B1203" s="19"/>
      <c r="C1203" s="19"/>
      <c r="D1203" s="19"/>
      <c r="E1203" s="23"/>
      <c r="F1203" s="19"/>
      <c r="G1203" s="16">
        <f>IF(A1203="","",MONTH(A1203))</f>
      </c>
      <c r="H1203" s="22">
        <f>IF(A1203="",0,IF(YEAR(A1203)&lt;&gt;Properties!$C$5,0,N(E1203)))</f>
      </c>
    </row>
    <row r="1204" spans="1:8" x14ac:dyDescent="0.25">
      <c r="A1204" s="11"/>
      <c r="B1204" s="19"/>
      <c r="C1204" s="19"/>
      <c r="D1204" s="19"/>
      <c r="E1204" s="23"/>
      <c r="F1204" s="19"/>
      <c r="G1204" s="16">
        <f>IF(A1204="","",MONTH(A1204))</f>
      </c>
      <c r="H1204" s="22">
        <f>IF(A1204="",0,IF(YEAR(A1204)&lt;&gt;Properties!$C$5,0,N(E1204)))</f>
      </c>
    </row>
    <row r="1205" spans="1:8" x14ac:dyDescent="0.25">
      <c r="A1205" s="11"/>
      <c r="B1205" s="19"/>
      <c r="C1205" s="19"/>
      <c r="D1205" s="19"/>
      <c r="E1205" s="23"/>
      <c r="F1205" s="19"/>
      <c r="G1205" s="16">
        <f>IF(A1205="","",MONTH(A1205))</f>
      </c>
      <c r="H1205" s="22">
        <f>IF(A1205="",0,IF(YEAR(A1205)&lt;&gt;Properties!$C$5,0,N(E1205)))</f>
      </c>
    </row>
    <row r="1206" spans="1:8" x14ac:dyDescent="0.25">
      <c r="A1206" s="11"/>
      <c r="B1206" s="19"/>
      <c r="C1206" s="19"/>
      <c r="D1206" s="19"/>
      <c r="E1206" s="23"/>
      <c r="F1206" s="19"/>
      <c r="G1206" s="16">
        <f>IF(A1206="","",MONTH(A1206))</f>
      </c>
      <c r="H1206" s="22">
        <f>IF(A1206="",0,IF(YEAR(A1206)&lt;&gt;Properties!$C$5,0,N(E1206)))</f>
      </c>
    </row>
    <row r="1207" spans="1:8" x14ac:dyDescent="0.25">
      <c r="A1207" s="11"/>
      <c r="B1207" s="19"/>
      <c r="C1207" s="19"/>
      <c r="D1207" s="19"/>
      <c r="E1207" s="23"/>
      <c r="F1207" s="19"/>
      <c r="G1207" s="16">
        <f>IF(A1207="","",MONTH(A1207))</f>
      </c>
      <c r="H1207" s="22">
        <f>IF(A1207="",0,IF(YEAR(A1207)&lt;&gt;Properties!$C$5,0,N(E1207)))</f>
      </c>
    </row>
    <row r="1208" spans="1:8" x14ac:dyDescent="0.25">
      <c r="A1208" s="11"/>
      <c r="B1208" s="19"/>
      <c r="C1208" s="19"/>
      <c r="D1208" s="19"/>
      <c r="E1208" s="23"/>
      <c r="F1208" s="19"/>
      <c r="G1208" s="16">
        <f>IF(A1208="","",MONTH(A1208))</f>
      </c>
      <c r="H1208" s="22">
        <f>IF(A1208="",0,IF(YEAR(A1208)&lt;&gt;Properties!$C$5,0,N(E1208)))</f>
      </c>
    </row>
    <row r="1209" spans="1:8" x14ac:dyDescent="0.25">
      <c r="A1209" s="11"/>
      <c r="B1209" s="19"/>
      <c r="C1209" s="19"/>
      <c r="D1209" s="19"/>
      <c r="E1209" s="23"/>
      <c r="F1209" s="19"/>
      <c r="G1209" s="16">
        <f>IF(A1209="","",MONTH(A1209))</f>
      </c>
      <c r="H1209" s="22">
        <f>IF(A1209="",0,IF(YEAR(A1209)&lt;&gt;Properties!$C$5,0,N(E1209)))</f>
      </c>
    </row>
    <row r="1210" spans="1:8" x14ac:dyDescent="0.25">
      <c r="A1210" s="11"/>
      <c r="B1210" s="19"/>
      <c r="C1210" s="19"/>
      <c r="D1210" s="19"/>
      <c r="E1210" s="23"/>
      <c r="F1210" s="19"/>
      <c r="G1210" s="16">
        <f>IF(A1210="","",MONTH(A1210))</f>
      </c>
      <c r="H1210" s="22">
        <f>IF(A1210="",0,IF(YEAR(A1210)&lt;&gt;Properties!$C$5,0,N(E1210)))</f>
      </c>
    </row>
    <row r="1211" spans="1:8" x14ac:dyDescent="0.25">
      <c r="A1211" s="11"/>
      <c r="B1211" s="19"/>
      <c r="C1211" s="19"/>
      <c r="D1211" s="19"/>
      <c r="E1211" s="23"/>
      <c r="F1211" s="19"/>
      <c r="G1211" s="16">
        <f>IF(A1211="","",MONTH(A1211))</f>
      </c>
      <c r="H1211" s="22">
        <f>IF(A1211="",0,IF(YEAR(A1211)&lt;&gt;Properties!$C$5,0,N(E1211)))</f>
      </c>
    </row>
    <row r="1212" spans="1:8" x14ac:dyDescent="0.25">
      <c r="A1212" s="11"/>
      <c r="B1212" s="19"/>
      <c r="C1212" s="19"/>
      <c r="D1212" s="19"/>
      <c r="E1212" s="23"/>
      <c r="F1212" s="19"/>
      <c r="G1212" s="16">
        <f>IF(A1212="","",MONTH(A1212))</f>
      </c>
      <c r="H1212" s="22">
        <f>IF(A1212="",0,IF(YEAR(A1212)&lt;&gt;Properties!$C$5,0,N(E1212)))</f>
      </c>
    </row>
    <row r="1213" spans="1:8" x14ac:dyDescent="0.25">
      <c r="A1213" s="11"/>
      <c r="B1213" s="19"/>
      <c r="C1213" s="19"/>
      <c r="D1213" s="19"/>
      <c r="E1213" s="23"/>
      <c r="F1213" s="19"/>
      <c r="G1213" s="16">
        <f>IF(A1213="","",MONTH(A1213))</f>
      </c>
      <c r="H1213" s="22">
        <f>IF(A1213="",0,IF(YEAR(A1213)&lt;&gt;Properties!$C$5,0,N(E1213)))</f>
      </c>
    </row>
    <row r="1214" spans="1:8" x14ac:dyDescent="0.25">
      <c r="A1214" s="11"/>
      <c r="B1214" s="19"/>
      <c r="C1214" s="19"/>
      <c r="D1214" s="19"/>
      <c r="E1214" s="23"/>
      <c r="F1214" s="19"/>
      <c r="G1214" s="16">
        <f>IF(A1214="","",MONTH(A1214))</f>
      </c>
      <c r="H1214" s="22">
        <f>IF(A1214="",0,IF(YEAR(A1214)&lt;&gt;Properties!$C$5,0,N(E1214)))</f>
      </c>
    </row>
    <row r="1215" spans="1:8" x14ac:dyDescent="0.25">
      <c r="A1215" s="11"/>
      <c r="B1215" s="19"/>
      <c r="C1215" s="19"/>
      <c r="D1215" s="19"/>
      <c r="E1215" s="23"/>
      <c r="F1215" s="19"/>
      <c r="G1215" s="16">
        <f>IF(A1215="","",MONTH(A1215))</f>
      </c>
      <c r="H1215" s="22">
        <f>IF(A1215="",0,IF(YEAR(A1215)&lt;&gt;Properties!$C$5,0,N(E1215)))</f>
      </c>
    </row>
    <row r="1216" spans="1:8" x14ac:dyDescent="0.25">
      <c r="A1216" s="11"/>
      <c r="B1216" s="19"/>
      <c r="C1216" s="19"/>
      <c r="D1216" s="19"/>
      <c r="E1216" s="23"/>
      <c r="F1216" s="19"/>
      <c r="G1216" s="16">
        <f>IF(A1216="","",MONTH(A1216))</f>
      </c>
      <c r="H1216" s="22">
        <f>IF(A1216="",0,IF(YEAR(A1216)&lt;&gt;Properties!$C$5,0,N(E1216)))</f>
      </c>
    </row>
    <row r="1217" spans="1:8" x14ac:dyDescent="0.25">
      <c r="A1217" s="11"/>
      <c r="B1217" s="19"/>
      <c r="C1217" s="19"/>
      <c r="D1217" s="19"/>
      <c r="E1217" s="23"/>
      <c r="F1217" s="19"/>
      <c r="G1217" s="16">
        <f>IF(A1217="","",MONTH(A1217))</f>
      </c>
      <c r="H1217" s="22">
        <f>IF(A1217="",0,IF(YEAR(A1217)&lt;&gt;Properties!$C$5,0,N(E1217)))</f>
      </c>
    </row>
    <row r="1218" spans="1:8" x14ac:dyDescent="0.25">
      <c r="A1218" s="11"/>
      <c r="B1218" s="19"/>
      <c r="C1218" s="19"/>
      <c r="D1218" s="19"/>
      <c r="E1218" s="23"/>
      <c r="F1218" s="19"/>
      <c r="G1218" s="16">
        <f>IF(A1218="","",MONTH(A1218))</f>
      </c>
      <c r="H1218" s="22">
        <f>IF(A1218="",0,IF(YEAR(A1218)&lt;&gt;Properties!$C$5,0,N(E1218)))</f>
      </c>
    </row>
    <row r="1219" spans="1:8" x14ac:dyDescent="0.25">
      <c r="A1219" s="11"/>
      <c r="B1219" s="19"/>
      <c r="C1219" s="19"/>
      <c r="D1219" s="19"/>
      <c r="E1219" s="23"/>
      <c r="F1219" s="19"/>
      <c r="G1219" s="16">
        <f>IF(A1219="","",MONTH(A1219))</f>
      </c>
      <c r="H1219" s="22">
        <f>IF(A1219="",0,IF(YEAR(A1219)&lt;&gt;Properties!$C$5,0,N(E1219)))</f>
      </c>
    </row>
    <row r="1220" spans="1:8" x14ac:dyDescent="0.25">
      <c r="A1220" s="11"/>
      <c r="B1220" s="19"/>
      <c r="C1220" s="19"/>
      <c r="D1220" s="19"/>
      <c r="E1220" s="23"/>
      <c r="F1220" s="19"/>
      <c r="G1220" s="16">
        <f>IF(A1220="","",MONTH(A1220))</f>
      </c>
      <c r="H1220" s="22">
        <f>IF(A1220="",0,IF(YEAR(A1220)&lt;&gt;Properties!$C$5,0,N(E1220)))</f>
      </c>
    </row>
    <row r="1221" spans="1:8" x14ac:dyDescent="0.25">
      <c r="A1221" s="11"/>
      <c r="B1221" s="19"/>
      <c r="C1221" s="19"/>
      <c r="D1221" s="19"/>
      <c r="E1221" s="23"/>
      <c r="F1221" s="19"/>
      <c r="G1221" s="16">
        <f>IF(A1221="","",MONTH(A1221))</f>
      </c>
      <c r="H1221" s="22">
        <f>IF(A1221="",0,IF(YEAR(A1221)&lt;&gt;Properties!$C$5,0,N(E1221)))</f>
      </c>
    </row>
    <row r="1222" spans="1:8" x14ac:dyDescent="0.25">
      <c r="A1222" s="11"/>
      <c r="B1222" s="19"/>
      <c r="C1222" s="19"/>
      <c r="D1222" s="19"/>
      <c r="E1222" s="23"/>
      <c r="F1222" s="19"/>
      <c r="G1222" s="16">
        <f>IF(A1222="","",MONTH(A1222))</f>
      </c>
      <c r="H1222" s="22">
        <f>IF(A1222="",0,IF(YEAR(A1222)&lt;&gt;Properties!$C$5,0,N(E1222)))</f>
      </c>
    </row>
    <row r="1223" spans="1:8" x14ac:dyDescent="0.25">
      <c r="A1223" s="11"/>
      <c r="B1223" s="19"/>
      <c r="C1223" s="19"/>
      <c r="D1223" s="19"/>
      <c r="E1223" s="23"/>
      <c r="F1223" s="19"/>
      <c r="G1223" s="16">
        <f>IF(A1223="","",MONTH(A1223))</f>
      </c>
      <c r="H1223" s="22">
        <f>IF(A1223="",0,IF(YEAR(A1223)&lt;&gt;Properties!$C$5,0,N(E1223)))</f>
      </c>
    </row>
    <row r="1224" spans="1:8" x14ac:dyDescent="0.25">
      <c r="A1224" s="11"/>
      <c r="B1224" s="19"/>
      <c r="C1224" s="19"/>
      <c r="D1224" s="19"/>
      <c r="E1224" s="23"/>
      <c r="F1224" s="19"/>
      <c r="G1224" s="16">
        <f>IF(A1224="","",MONTH(A1224))</f>
      </c>
      <c r="H1224" s="22">
        <f>IF(A1224="",0,IF(YEAR(A1224)&lt;&gt;Properties!$C$5,0,N(E1224)))</f>
      </c>
    </row>
    <row r="1225" spans="1:8" x14ac:dyDescent="0.25">
      <c r="A1225" s="11"/>
      <c r="B1225" s="19"/>
      <c r="C1225" s="19"/>
      <c r="D1225" s="19"/>
      <c r="E1225" s="23"/>
      <c r="F1225" s="19"/>
      <c r="G1225" s="16">
        <f>IF(A1225="","",MONTH(A1225))</f>
      </c>
      <c r="H1225" s="22">
        <f>IF(A1225="",0,IF(YEAR(A1225)&lt;&gt;Properties!$C$5,0,N(E1225)))</f>
      </c>
    </row>
    <row r="1226" spans="1:8" x14ac:dyDescent="0.25">
      <c r="A1226" s="11"/>
      <c r="B1226" s="19"/>
      <c r="C1226" s="19"/>
      <c r="D1226" s="19"/>
      <c r="E1226" s="23"/>
      <c r="F1226" s="19"/>
      <c r="G1226" s="16">
        <f>IF(A1226="","",MONTH(A1226))</f>
      </c>
      <c r="H1226" s="22">
        <f>IF(A1226="",0,IF(YEAR(A1226)&lt;&gt;Properties!$C$5,0,N(E1226)))</f>
      </c>
    </row>
    <row r="1227" spans="1:8" x14ac:dyDescent="0.25">
      <c r="A1227" s="11"/>
      <c r="B1227" s="19"/>
      <c r="C1227" s="19"/>
      <c r="D1227" s="19"/>
      <c r="E1227" s="23"/>
      <c r="F1227" s="19"/>
      <c r="G1227" s="16">
        <f>IF(A1227="","",MONTH(A1227))</f>
      </c>
      <c r="H1227" s="22">
        <f>IF(A1227="",0,IF(YEAR(A1227)&lt;&gt;Properties!$C$5,0,N(E1227)))</f>
      </c>
    </row>
    <row r="1228" spans="1:8" x14ac:dyDescent="0.25">
      <c r="A1228" s="11"/>
      <c r="B1228" s="19"/>
      <c r="C1228" s="19"/>
      <c r="D1228" s="19"/>
      <c r="E1228" s="23"/>
      <c r="F1228" s="19"/>
      <c r="G1228" s="16">
        <f>IF(A1228="","",MONTH(A1228))</f>
      </c>
      <c r="H1228" s="22">
        <f>IF(A1228="",0,IF(YEAR(A1228)&lt;&gt;Properties!$C$5,0,N(E1228)))</f>
      </c>
    </row>
    <row r="1229" spans="1:8" x14ac:dyDescent="0.25">
      <c r="A1229" s="11"/>
      <c r="B1229" s="19"/>
      <c r="C1229" s="19"/>
      <c r="D1229" s="19"/>
      <c r="E1229" s="23"/>
      <c r="F1229" s="19"/>
      <c r="G1229" s="16">
        <f>IF(A1229="","",MONTH(A1229))</f>
      </c>
      <c r="H1229" s="22">
        <f>IF(A1229="",0,IF(YEAR(A1229)&lt;&gt;Properties!$C$5,0,N(E1229)))</f>
      </c>
    </row>
    <row r="1230" spans="1:8" x14ac:dyDescent="0.25">
      <c r="A1230" s="11"/>
      <c r="B1230" s="19"/>
      <c r="C1230" s="19"/>
      <c r="D1230" s="19"/>
      <c r="E1230" s="23"/>
      <c r="F1230" s="19"/>
      <c r="G1230" s="16">
        <f>IF(A1230="","",MONTH(A1230))</f>
      </c>
      <c r="H1230" s="22">
        <f>IF(A1230="",0,IF(YEAR(A1230)&lt;&gt;Properties!$C$5,0,N(E1230)))</f>
      </c>
    </row>
    <row r="1231" spans="1:8" x14ac:dyDescent="0.25">
      <c r="A1231" s="11"/>
      <c r="B1231" s="19"/>
      <c r="C1231" s="19"/>
      <c r="D1231" s="19"/>
      <c r="E1231" s="23"/>
      <c r="F1231" s="19"/>
      <c r="G1231" s="16">
        <f>IF(A1231="","",MONTH(A1231))</f>
      </c>
      <c r="H1231" s="22">
        <f>IF(A1231="",0,IF(YEAR(A1231)&lt;&gt;Properties!$C$5,0,N(E1231)))</f>
      </c>
    </row>
    <row r="1232" spans="1:8" x14ac:dyDescent="0.25">
      <c r="A1232" s="11"/>
      <c r="B1232" s="19"/>
      <c r="C1232" s="19"/>
      <c r="D1232" s="19"/>
      <c r="E1232" s="23"/>
      <c r="F1232" s="19"/>
      <c r="G1232" s="16">
        <f>IF(A1232="","",MONTH(A1232))</f>
      </c>
      <c r="H1232" s="22">
        <f>IF(A1232="",0,IF(YEAR(A1232)&lt;&gt;Properties!$C$5,0,N(E1232)))</f>
      </c>
    </row>
    <row r="1233" spans="1:8" x14ac:dyDescent="0.25">
      <c r="A1233" s="11"/>
      <c r="B1233" s="19"/>
      <c r="C1233" s="19"/>
      <c r="D1233" s="19"/>
      <c r="E1233" s="23"/>
      <c r="F1233" s="19"/>
      <c r="G1233" s="16">
        <f>IF(A1233="","",MONTH(A1233))</f>
      </c>
      <c r="H1233" s="22">
        <f>IF(A1233="",0,IF(YEAR(A1233)&lt;&gt;Properties!$C$5,0,N(E1233)))</f>
      </c>
    </row>
    <row r="1234" spans="1:8" x14ac:dyDescent="0.25">
      <c r="A1234" s="11"/>
      <c r="B1234" s="19"/>
      <c r="C1234" s="19"/>
      <c r="D1234" s="19"/>
      <c r="E1234" s="23"/>
      <c r="F1234" s="19"/>
      <c r="G1234" s="16">
        <f>IF(A1234="","",MONTH(A1234))</f>
      </c>
      <c r="H1234" s="22">
        <f>IF(A1234="",0,IF(YEAR(A1234)&lt;&gt;Properties!$C$5,0,N(E1234)))</f>
      </c>
    </row>
    <row r="1235" spans="1:8" x14ac:dyDescent="0.25">
      <c r="A1235" s="11"/>
      <c r="B1235" s="19"/>
      <c r="C1235" s="19"/>
      <c r="D1235" s="19"/>
      <c r="E1235" s="23"/>
      <c r="F1235" s="19"/>
      <c r="G1235" s="16">
        <f>IF(A1235="","",MONTH(A1235))</f>
      </c>
      <c r="H1235" s="22">
        <f>IF(A1235="",0,IF(YEAR(A1235)&lt;&gt;Properties!$C$5,0,N(E1235)))</f>
      </c>
    </row>
    <row r="1236" spans="1:8" x14ac:dyDescent="0.25">
      <c r="A1236" s="11"/>
      <c r="B1236" s="19"/>
      <c r="C1236" s="19"/>
      <c r="D1236" s="19"/>
      <c r="E1236" s="23"/>
      <c r="F1236" s="19"/>
      <c r="G1236" s="16">
        <f>IF(A1236="","",MONTH(A1236))</f>
      </c>
      <c r="H1236" s="22">
        <f>IF(A1236="",0,IF(YEAR(A1236)&lt;&gt;Properties!$C$5,0,N(E1236)))</f>
      </c>
    </row>
    <row r="1237" spans="1:8" x14ac:dyDescent="0.25">
      <c r="A1237" s="11"/>
      <c r="B1237" s="19"/>
      <c r="C1237" s="19"/>
      <c r="D1237" s="19"/>
      <c r="E1237" s="23"/>
      <c r="F1237" s="19"/>
      <c r="G1237" s="16">
        <f>IF(A1237="","",MONTH(A1237))</f>
      </c>
      <c r="H1237" s="22">
        <f>IF(A1237="",0,IF(YEAR(A1237)&lt;&gt;Properties!$C$5,0,N(E1237)))</f>
      </c>
    </row>
    <row r="1238" spans="1:8" x14ac:dyDescent="0.25">
      <c r="A1238" s="11"/>
      <c r="B1238" s="19"/>
      <c r="C1238" s="19"/>
      <c r="D1238" s="19"/>
      <c r="E1238" s="23"/>
      <c r="F1238" s="19"/>
      <c r="G1238" s="16">
        <f>IF(A1238="","",MONTH(A1238))</f>
      </c>
      <c r="H1238" s="22">
        <f>IF(A1238="",0,IF(YEAR(A1238)&lt;&gt;Properties!$C$5,0,N(E1238)))</f>
      </c>
    </row>
    <row r="1239" spans="1:8" x14ac:dyDescent="0.25">
      <c r="A1239" s="11"/>
      <c r="B1239" s="19"/>
      <c r="C1239" s="19"/>
      <c r="D1239" s="19"/>
      <c r="E1239" s="23"/>
      <c r="F1239" s="19"/>
      <c r="G1239" s="16">
        <f>IF(A1239="","",MONTH(A1239))</f>
      </c>
      <c r="H1239" s="22">
        <f>IF(A1239="",0,IF(YEAR(A1239)&lt;&gt;Properties!$C$5,0,N(E1239)))</f>
      </c>
    </row>
    <row r="1240" spans="1:8" x14ac:dyDescent="0.25">
      <c r="A1240" s="11"/>
      <c r="B1240" s="19"/>
      <c r="C1240" s="19"/>
      <c r="D1240" s="19"/>
      <c r="E1240" s="23"/>
      <c r="F1240" s="19"/>
      <c r="G1240" s="16">
        <f>IF(A1240="","",MONTH(A1240))</f>
      </c>
      <c r="H1240" s="22">
        <f>IF(A1240="",0,IF(YEAR(A1240)&lt;&gt;Properties!$C$5,0,N(E1240)))</f>
      </c>
    </row>
    <row r="1241" spans="1:8" x14ac:dyDescent="0.25">
      <c r="A1241" s="11"/>
      <c r="B1241" s="19"/>
      <c r="C1241" s="19"/>
      <c r="D1241" s="19"/>
      <c r="E1241" s="23"/>
      <c r="F1241" s="19"/>
      <c r="G1241" s="16">
        <f>IF(A1241="","",MONTH(A1241))</f>
      </c>
      <c r="H1241" s="22">
        <f>IF(A1241="",0,IF(YEAR(A1241)&lt;&gt;Properties!$C$5,0,N(E1241)))</f>
      </c>
    </row>
    <row r="1242" spans="1:8" x14ac:dyDescent="0.25">
      <c r="A1242" s="11"/>
      <c r="B1242" s="19"/>
      <c r="C1242" s="19"/>
      <c r="D1242" s="19"/>
      <c r="E1242" s="23"/>
      <c r="F1242" s="19"/>
      <c r="G1242" s="16">
        <f>IF(A1242="","",MONTH(A1242))</f>
      </c>
      <c r="H1242" s="22">
        <f>IF(A1242="",0,IF(YEAR(A1242)&lt;&gt;Properties!$C$5,0,N(E1242)))</f>
      </c>
    </row>
    <row r="1243" spans="1:8" x14ac:dyDescent="0.25">
      <c r="A1243" s="11"/>
      <c r="B1243" s="19"/>
      <c r="C1243" s="19"/>
      <c r="D1243" s="19"/>
      <c r="E1243" s="23"/>
      <c r="F1243" s="19"/>
      <c r="G1243" s="16">
        <f>IF(A1243="","",MONTH(A1243))</f>
      </c>
      <c r="H1243" s="22">
        <f>IF(A1243="",0,IF(YEAR(A1243)&lt;&gt;Properties!$C$5,0,N(E1243)))</f>
      </c>
    </row>
    <row r="1244" spans="1:8" x14ac:dyDescent="0.25">
      <c r="A1244" s="11"/>
      <c r="B1244" s="19"/>
      <c r="C1244" s="19"/>
      <c r="D1244" s="19"/>
      <c r="E1244" s="23"/>
      <c r="F1244" s="19"/>
      <c r="G1244" s="16">
        <f>IF(A1244="","",MONTH(A1244))</f>
      </c>
      <c r="H1244" s="22">
        <f>IF(A1244="",0,IF(YEAR(A1244)&lt;&gt;Properties!$C$5,0,N(E1244)))</f>
      </c>
    </row>
    <row r="1245" spans="1:8" x14ac:dyDescent="0.25">
      <c r="A1245" s="11"/>
      <c r="B1245" s="19"/>
      <c r="C1245" s="19"/>
      <c r="D1245" s="19"/>
      <c r="E1245" s="23"/>
      <c r="F1245" s="19"/>
      <c r="G1245" s="16">
        <f>IF(A1245="","",MONTH(A1245))</f>
      </c>
      <c r="H1245" s="22">
        <f>IF(A1245="",0,IF(YEAR(A1245)&lt;&gt;Properties!$C$5,0,N(E1245)))</f>
      </c>
    </row>
    <row r="1246" spans="1:8" x14ac:dyDescent="0.25">
      <c r="A1246" s="11"/>
      <c r="B1246" s="19"/>
      <c r="C1246" s="19"/>
      <c r="D1246" s="19"/>
      <c r="E1246" s="23"/>
      <c r="F1246" s="19"/>
      <c r="G1246" s="16">
        <f>IF(A1246="","",MONTH(A1246))</f>
      </c>
      <c r="H1246" s="22">
        <f>IF(A1246="",0,IF(YEAR(A1246)&lt;&gt;Properties!$C$5,0,N(E1246)))</f>
      </c>
    </row>
    <row r="1247" spans="1:8" x14ac:dyDescent="0.25">
      <c r="A1247" s="11"/>
      <c r="B1247" s="19"/>
      <c r="C1247" s="19"/>
      <c r="D1247" s="19"/>
      <c r="E1247" s="23"/>
      <c r="F1247" s="19"/>
      <c r="G1247" s="16">
        <f>IF(A1247="","",MONTH(A1247))</f>
      </c>
      <c r="H1247" s="22">
        <f>IF(A1247="",0,IF(YEAR(A1247)&lt;&gt;Properties!$C$5,0,N(E1247)))</f>
      </c>
    </row>
    <row r="1248" spans="1:8" x14ac:dyDescent="0.25">
      <c r="A1248" s="11"/>
      <c r="B1248" s="19"/>
      <c r="C1248" s="19"/>
      <c r="D1248" s="19"/>
      <c r="E1248" s="23"/>
      <c r="F1248" s="19"/>
      <c r="G1248" s="16">
        <f>IF(A1248="","",MONTH(A1248))</f>
      </c>
      <c r="H1248" s="22">
        <f>IF(A1248="",0,IF(YEAR(A1248)&lt;&gt;Properties!$C$5,0,N(E1248)))</f>
      </c>
    </row>
    <row r="1249" spans="1:8" x14ac:dyDescent="0.25">
      <c r="A1249" s="11"/>
      <c r="B1249" s="19"/>
      <c r="C1249" s="19"/>
      <c r="D1249" s="19"/>
      <c r="E1249" s="23"/>
      <c r="F1249" s="19"/>
      <c r="G1249" s="16">
        <f>IF(A1249="","",MONTH(A1249))</f>
      </c>
      <c r="H1249" s="22">
        <f>IF(A1249="",0,IF(YEAR(A1249)&lt;&gt;Properties!$C$5,0,N(E1249)))</f>
      </c>
    </row>
    <row r="1250" spans="1:8" x14ac:dyDescent="0.25">
      <c r="A1250" s="11"/>
      <c r="B1250" s="19"/>
      <c r="C1250" s="19"/>
      <c r="D1250" s="19"/>
      <c r="E1250" s="23"/>
      <c r="F1250" s="19"/>
      <c r="G1250" s="16">
        <f>IF(A1250="","",MONTH(A1250))</f>
      </c>
      <c r="H1250" s="22">
        <f>IF(A1250="",0,IF(YEAR(A1250)&lt;&gt;Properties!$C$5,0,N(E1250)))</f>
      </c>
    </row>
    <row r="1251" spans="1:8" x14ac:dyDescent="0.25">
      <c r="A1251" s="11"/>
      <c r="B1251" s="19"/>
      <c r="C1251" s="19"/>
      <c r="D1251" s="19"/>
      <c r="E1251" s="23"/>
      <c r="F1251" s="19"/>
      <c r="G1251" s="16">
        <f>IF(A1251="","",MONTH(A1251))</f>
      </c>
      <c r="H1251" s="22">
        <f>IF(A1251="",0,IF(YEAR(A1251)&lt;&gt;Properties!$C$5,0,N(E1251)))</f>
      </c>
    </row>
    <row r="1252" spans="1:8" x14ac:dyDescent="0.25">
      <c r="A1252" s="11"/>
      <c r="B1252" s="19"/>
      <c r="C1252" s="19"/>
      <c r="D1252" s="19"/>
      <c r="E1252" s="23"/>
      <c r="F1252" s="19"/>
      <c r="G1252" s="16">
        <f>IF(A1252="","",MONTH(A1252))</f>
      </c>
      <c r="H1252" s="22">
        <f>IF(A1252="",0,IF(YEAR(A1252)&lt;&gt;Properties!$C$5,0,N(E1252)))</f>
      </c>
    </row>
    <row r="1253" spans="1:8" x14ac:dyDescent="0.25">
      <c r="A1253" s="11"/>
      <c r="B1253" s="19"/>
      <c r="C1253" s="19"/>
      <c r="D1253" s="19"/>
      <c r="E1253" s="23"/>
      <c r="F1253" s="19"/>
      <c r="G1253" s="16">
        <f>IF(A1253="","",MONTH(A1253))</f>
      </c>
      <c r="H1253" s="22">
        <f>IF(A1253="",0,IF(YEAR(A1253)&lt;&gt;Properties!$C$5,0,N(E1253)))</f>
      </c>
    </row>
    <row r="1254" spans="1:8" x14ac:dyDescent="0.25">
      <c r="A1254" s="11"/>
      <c r="B1254" s="19"/>
      <c r="C1254" s="19"/>
      <c r="D1254" s="19"/>
      <c r="E1254" s="23"/>
      <c r="F1254" s="19"/>
      <c r="G1254" s="16">
        <f>IF(A1254="","",MONTH(A1254))</f>
      </c>
      <c r="H1254" s="22">
        <f>IF(A1254="",0,IF(YEAR(A1254)&lt;&gt;Properties!$C$5,0,N(E1254)))</f>
      </c>
    </row>
    <row r="1255" spans="1:8" x14ac:dyDescent="0.25">
      <c r="A1255" s="11"/>
      <c r="B1255" s="19"/>
      <c r="C1255" s="19"/>
      <c r="D1255" s="19"/>
      <c r="E1255" s="23"/>
      <c r="F1255" s="19"/>
      <c r="G1255" s="16">
        <f>IF(A1255="","",MONTH(A1255))</f>
      </c>
      <c r="H1255" s="22">
        <f>IF(A1255="",0,IF(YEAR(A1255)&lt;&gt;Properties!$C$5,0,N(E1255)))</f>
      </c>
    </row>
    <row r="1256" spans="1:8" x14ac:dyDescent="0.25">
      <c r="A1256" s="11"/>
      <c r="B1256" s="19"/>
      <c r="C1256" s="19"/>
      <c r="D1256" s="19"/>
      <c r="E1256" s="23"/>
      <c r="F1256" s="19"/>
      <c r="G1256" s="16">
        <f>IF(A1256="","",MONTH(A1256))</f>
      </c>
      <c r="H1256" s="22">
        <f>IF(A1256="",0,IF(YEAR(A1256)&lt;&gt;Properties!$C$5,0,N(E1256)))</f>
      </c>
    </row>
    <row r="1257" spans="1:8" x14ac:dyDescent="0.25">
      <c r="A1257" s="11"/>
      <c r="B1257" s="19"/>
      <c r="C1257" s="19"/>
      <c r="D1257" s="19"/>
      <c r="E1257" s="23"/>
      <c r="F1257" s="19"/>
      <c r="G1257" s="16">
        <f>IF(A1257="","",MONTH(A1257))</f>
      </c>
      <c r="H1257" s="22">
        <f>IF(A1257="",0,IF(YEAR(A1257)&lt;&gt;Properties!$C$5,0,N(E1257)))</f>
      </c>
    </row>
    <row r="1258" spans="1:8" x14ac:dyDescent="0.25">
      <c r="A1258" s="11"/>
      <c r="B1258" s="19"/>
      <c r="C1258" s="19"/>
      <c r="D1258" s="19"/>
      <c r="E1258" s="23"/>
      <c r="F1258" s="19"/>
      <c r="G1258" s="16">
        <f>IF(A1258="","",MONTH(A1258))</f>
      </c>
      <c r="H1258" s="22">
        <f>IF(A1258="",0,IF(YEAR(A1258)&lt;&gt;Properties!$C$5,0,N(E1258)))</f>
      </c>
    </row>
    <row r="1259" spans="1:8" x14ac:dyDescent="0.25">
      <c r="A1259" s="11"/>
      <c r="B1259" s="19"/>
      <c r="C1259" s="19"/>
      <c r="D1259" s="19"/>
      <c r="E1259" s="23"/>
      <c r="F1259" s="19"/>
      <c r="G1259" s="16">
        <f>IF(A1259="","",MONTH(A1259))</f>
      </c>
      <c r="H1259" s="22">
        <f>IF(A1259="",0,IF(YEAR(A1259)&lt;&gt;Properties!$C$5,0,N(E1259)))</f>
      </c>
    </row>
    <row r="1260" spans="1:8" x14ac:dyDescent="0.25">
      <c r="A1260" s="11"/>
      <c r="B1260" s="19"/>
      <c r="C1260" s="19"/>
      <c r="D1260" s="19"/>
      <c r="E1260" s="23"/>
      <c r="F1260" s="19"/>
      <c r="G1260" s="16">
        <f>IF(A1260="","",MONTH(A1260))</f>
      </c>
      <c r="H1260" s="22">
        <f>IF(A1260="",0,IF(YEAR(A1260)&lt;&gt;Properties!$C$5,0,N(E1260)))</f>
      </c>
    </row>
    <row r="1261" spans="1:8" x14ac:dyDescent="0.25">
      <c r="A1261" s="11"/>
      <c r="B1261" s="19"/>
      <c r="C1261" s="19"/>
      <c r="D1261" s="19"/>
      <c r="E1261" s="23"/>
      <c r="F1261" s="19"/>
      <c r="G1261" s="16">
        <f>IF(A1261="","",MONTH(A1261))</f>
      </c>
      <c r="H1261" s="22">
        <f>IF(A1261="",0,IF(YEAR(A1261)&lt;&gt;Properties!$C$5,0,N(E1261)))</f>
      </c>
    </row>
    <row r="1262" spans="1:8" x14ac:dyDescent="0.25">
      <c r="A1262" s="11"/>
      <c r="B1262" s="19"/>
      <c r="C1262" s="19"/>
      <c r="D1262" s="19"/>
      <c r="E1262" s="23"/>
      <c r="F1262" s="19"/>
      <c r="G1262" s="16">
        <f>IF(A1262="","",MONTH(A1262))</f>
      </c>
      <c r="H1262" s="22">
        <f>IF(A1262="",0,IF(YEAR(A1262)&lt;&gt;Properties!$C$5,0,N(E1262)))</f>
      </c>
    </row>
    <row r="1263" spans="1:8" x14ac:dyDescent="0.25">
      <c r="A1263" s="11"/>
      <c r="B1263" s="19"/>
      <c r="C1263" s="19"/>
      <c r="D1263" s="19"/>
      <c r="E1263" s="23"/>
      <c r="F1263" s="19"/>
      <c r="G1263" s="16">
        <f>IF(A1263="","",MONTH(A1263))</f>
      </c>
      <c r="H1263" s="22">
        <f>IF(A1263="",0,IF(YEAR(A1263)&lt;&gt;Properties!$C$5,0,N(E1263)))</f>
      </c>
    </row>
    <row r="1264" spans="1:8" x14ac:dyDescent="0.25">
      <c r="A1264" s="11"/>
      <c r="B1264" s="19"/>
      <c r="C1264" s="19"/>
      <c r="D1264" s="19"/>
      <c r="E1264" s="23"/>
      <c r="F1264" s="19"/>
      <c r="G1264" s="16">
        <f>IF(A1264="","",MONTH(A1264))</f>
      </c>
      <c r="H1264" s="22">
        <f>IF(A1264="",0,IF(YEAR(A1264)&lt;&gt;Properties!$C$5,0,N(E1264)))</f>
      </c>
    </row>
    <row r="1265" spans="1:8" x14ac:dyDescent="0.25">
      <c r="A1265" s="11"/>
      <c r="B1265" s="19"/>
      <c r="C1265" s="19"/>
      <c r="D1265" s="19"/>
      <c r="E1265" s="23"/>
      <c r="F1265" s="19"/>
      <c r="G1265" s="16">
        <f>IF(A1265="","",MONTH(A1265))</f>
      </c>
      <c r="H1265" s="22">
        <f>IF(A1265="",0,IF(YEAR(A1265)&lt;&gt;Properties!$C$5,0,N(E1265)))</f>
      </c>
    </row>
    <row r="1266" spans="1:8" x14ac:dyDescent="0.25">
      <c r="A1266" s="11"/>
      <c r="B1266" s="19"/>
      <c r="C1266" s="19"/>
      <c r="D1266" s="19"/>
      <c r="E1266" s="23"/>
      <c r="F1266" s="19"/>
      <c r="G1266" s="16">
        <f>IF(A1266="","",MONTH(A1266))</f>
      </c>
      <c r="H1266" s="22">
        <f>IF(A1266="",0,IF(YEAR(A1266)&lt;&gt;Properties!$C$5,0,N(E1266)))</f>
      </c>
    </row>
    <row r="1267" spans="1:8" x14ac:dyDescent="0.25">
      <c r="A1267" s="11"/>
      <c r="B1267" s="19"/>
      <c r="C1267" s="19"/>
      <c r="D1267" s="19"/>
      <c r="E1267" s="23"/>
      <c r="F1267" s="19"/>
      <c r="G1267" s="16">
        <f>IF(A1267="","",MONTH(A1267))</f>
      </c>
      <c r="H1267" s="22">
        <f>IF(A1267="",0,IF(YEAR(A1267)&lt;&gt;Properties!$C$5,0,N(E1267)))</f>
      </c>
    </row>
    <row r="1268" spans="1:8" x14ac:dyDescent="0.25">
      <c r="A1268" s="11"/>
      <c r="B1268" s="19"/>
      <c r="C1268" s="19"/>
      <c r="D1268" s="19"/>
      <c r="E1268" s="23"/>
      <c r="F1268" s="19"/>
      <c r="G1268" s="16">
        <f>IF(A1268="","",MONTH(A1268))</f>
      </c>
      <c r="H1268" s="22">
        <f>IF(A1268="",0,IF(YEAR(A1268)&lt;&gt;Properties!$C$5,0,N(E1268)))</f>
      </c>
    </row>
    <row r="1269" spans="1:8" x14ac:dyDescent="0.25">
      <c r="A1269" s="11"/>
      <c r="B1269" s="19"/>
      <c r="C1269" s="19"/>
      <c r="D1269" s="19"/>
      <c r="E1269" s="23"/>
      <c r="F1269" s="19"/>
      <c r="G1269" s="16">
        <f>IF(A1269="","",MONTH(A1269))</f>
      </c>
      <c r="H1269" s="22">
        <f>IF(A1269="",0,IF(YEAR(A1269)&lt;&gt;Properties!$C$5,0,N(E1269)))</f>
      </c>
    </row>
    <row r="1270" spans="1:8" x14ac:dyDescent="0.25">
      <c r="A1270" s="11"/>
      <c r="B1270" s="19"/>
      <c r="C1270" s="19"/>
      <c r="D1270" s="19"/>
      <c r="E1270" s="23"/>
      <c r="F1270" s="19"/>
      <c r="G1270" s="16">
        <f>IF(A1270="","",MONTH(A1270))</f>
      </c>
      <c r="H1270" s="22">
        <f>IF(A1270="",0,IF(YEAR(A1270)&lt;&gt;Properties!$C$5,0,N(E1270)))</f>
      </c>
    </row>
    <row r="1271" spans="1:8" x14ac:dyDescent="0.25">
      <c r="A1271" s="11"/>
      <c r="B1271" s="19"/>
      <c r="C1271" s="19"/>
      <c r="D1271" s="19"/>
      <c r="E1271" s="23"/>
      <c r="F1271" s="19"/>
      <c r="G1271" s="16">
        <f>IF(A1271="","",MONTH(A1271))</f>
      </c>
      <c r="H1271" s="22">
        <f>IF(A1271="",0,IF(YEAR(A1271)&lt;&gt;Properties!$C$5,0,N(E1271)))</f>
      </c>
    </row>
    <row r="1272" spans="1:8" x14ac:dyDescent="0.25">
      <c r="A1272" s="11"/>
      <c r="B1272" s="19"/>
      <c r="C1272" s="19"/>
      <c r="D1272" s="19"/>
      <c r="E1272" s="23"/>
      <c r="F1272" s="19"/>
      <c r="G1272" s="16">
        <f>IF(A1272="","",MONTH(A1272))</f>
      </c>
      <c r="H1272" s="22">
        <f>IF(A1272="",0,IF(YEAR(A1272)&lt;&gt;Properties!$C$5,0,N(E1272)))</f>
      </c>
    </row>
    <row r="1273" spans="1:8" x14ac:dyDescent="0.25">
      <c r="A1273" s="11"/>
      <c r="B1273" s="19"/>
      <c r="C1273" s="19"/>
      <c r="D1273" s="19"/>
      <c r="E1273" s="23"/>
      <c r="F1273" s="19"/>
      <c r="G1273" s="16">
        <f>IF(A1273="","",MONTH(A1273))</f>
      </c>
      <c r="H1273" s="22">
        <f>IF(A1273="",0,IF(YEAR(A1273)&lt;&gt;Properties!$C$5,0,N(E1273)))</f>
      </c>
    </row>
    <row r="1274" spans="1:8" x14ac:dyDescent="0.25">
      <c r="A1274" s="11"/>
      <c r="B1274" s="19"/>
      <c r="C1274" s="19"/>
      <c r="D1274" s="19"/>
      <c r="E1274" s="23"/>
      <c r="F1274" s="19"/>
      <c r="G1274" s="16">
        <f>IF(A1274="","",MONTH(A1274))</f>
      </c>
      <c r="H1274" s="22">
        <f>IF(A1274="",0,IF(YEAR(A1274)&lt;&gt;Properties!$C$5,0,N(E1274)))</f>
      </c>
    </row>
    <row r="1275" spans="1:8" x14ac:dyDescent="0.25">
      <c r="A1275" s="11"/>
      <c r="B1275" s="19"/>
      <c r="C1275" s="19"/>
      <c r="D1275" s="19"/>
      <c r="E1275" s="23"/>
      <c r="F1275" s="19"/>
      <c r="G1275" s="16">
        <f>IF(A1275="","",MONTH(A1275))</f>
      </c>
      <c r="H1275" s="22">
        <f>IF(A1275="",0,IF(YEAR(A1275)&lt;&gt;Properties!$C$5,0,N(E1275)))</f>
      </c>
    </row>
    <row r="1276" spans="1:8" x14ac:dyDescent="0.25">
      <c r="A1276" s="11"/>
      <c r="B1276" s="19"/>
      <c r="C1276" s="19"/>
      <c r="D1276" s="19"/>
      <c r="E1276" s="23"/>
      <c r="F1276" s="19"/>
      <c r="G1276" s="16">
        <f>IF(A1276="","",MONTH(A1276))</f>
      </c>
      <c r="H1276" s="22">
        <f>IF(A1276="",0,IF(YEAR(A1276)&lt;&gt;Properties!$C$5,0,N(E1276)))</f>
      </c>
    </row>
    <row r="1277" spans="1:8" x14ac:dyDescent="0.25">
      <c r="A1277" s="11"/>
      <c r="B1277" s="19"/>
      <c r="C1277" s="19"/>
      <c r="D1277" s="19"/>
      <c r="E1277" s="23"/>
      <c r="F1277" s="19"/>
      <c r="G1277" s="16">
        <f>IF(A1277="","",MONTH(A1277))</f>
      </c>
      <c r="H1277" s="22">
        <f>IF(A1277="",0,IF(YEAR(A1277)&lt;&gt;Properties!$C$5,0,N(E1277)))</f>
      </c>
    </row>
    <row r="1278" spans="1:8" x14ac:dyDescent="0.25">
      <c r="A1278" s="11"/>
      <c r="B1278" s="19"/>
      <c r="C1278" s="19"/>
      <c r="D1278" s="19"/>
      <c r="E1278" s="23"/>
      <c r="F1278" s="19"/>
      <c r="G1278" s="16">
        <f>IF(A1278="","",MONTH(A1278))</f>
      </c>
      <c r="H1278" s="22">
        <f>IF(A1278="",0,IF(YEAR(A1278)&lt;&gt;Properties!$C$5,0,N(E1278)))</f>
      </c>
    </row>
    <row r="1279" spans="1:8" x14ac:dyDescent="0.25">
      <c r="A1279" s="11"/>
      <c r="B1279" s="19"/>
      <c r="C1279" s="19"/>
      <c r="D1279" s="19"/>
      <c r="E1279" s="23"/>
      <c r="F1279" s="19"/>
      <c r="G1279" s="16">
        <f>IF(A1279="","",MONTH(A1279))</f>
      </c>
      <c r="H1279" s="22">
        <f>IF(A1279="",0,IF(YEAR(A1279)&lt;&gt;Properties!$C$5,0,N(E1279)))</f>
      </c>
    </row>
    <row r="1280" spans="1:8" x14ac:dyDescent="0.25">
      <c r="A1280" s="11"/>
      <c r="B1280" s="19"/>
      <c r="C1280" s="19"/>
      <c r="D1280" s="19"/>
      <c r="E1280" s="23"/>
      <c r="F1280" s="19"/>
      <c r="G1280" s="16">
        <f>IF(A1280="","",MONTH(A1280))</f>
      </c>
      <c r="H1280" s="22">
        <f>IF(A1280="",0,IF(YEAR(A1280)&lt;&gt;Properties!$C$5,0,N(E1280)))</f>
      </c>
    </row>
    <row r="1281" spans="1:8" x14ac:dyDescent="0.25">
      <c r="A1281" s="11"/>
      <c r="B1281" s="19"/>
      <c r="C1281" s="19"/>
      <c r="D1281" s="19"/>
      <c r="E1281" s="23"/>
      <c r="F1281" s="19"/>
      <c r="G1281" s="16">
        <f>IF(A1281="","",MONTH(A1281))</f>
      </c>
      <c r="H1281" s="22">
        <f>IF(A1281="",0,IF(YEAR(A1281)&lt;&gt;Properties!$C$5,0,N(E1281)))</f>
      </c>
    </row>
    <row r="1282" spans="1:8" x14ac:dyDescent="0.25">
      <c r="A1282" s="11"/>
      <c r="B1282" s="19"/>
      <c r="C1282" s="19"/>
      <c r="D1282" s="19"/>
      <c r="E1282" s="23"/>
      <c r="F1282" s="19"/>
      <c r="G1282" s="16">
        <f>IF(A1282="","",MONTH(A1282))</f>
      </c>
      <c r="H1282" s="22">
        <f>IF(A1282="",0,IF(YEAR(A1282)&lt;&gt;Properties!$C$5,0,N(E1282)))</f>
      </c>
    </row>
    <row r="1283" spans="1:8" x14ac:dyDescent="0.25">
      <c r="A1283" s="11"/>
      <c r="B1283" s="19"/>
      <c r="C1283" s="19"/>
      <c r="D1283" s="19"/>
      <c r="E1283" s="23"/>
      <c r="F1283" s="19"/>
      <c r="G1283" s="16">
        <f>IF(A1283="","",MONTH(A1283))</f>
      </c>
      <c r="H1283" s="22">
        <f>IF(A1283="",0,IF(YEAR(A1283)&lt;&gt;Properties!$C$5,0,N(E1283)))</f>
      </c>
    </row>
    <row r="1284" spans="1:8" x14ac:dyDescent="0.25">
      <c r="A1284" s="11"/>
      <c r="B1284" s="19"/>
      <c r="C1284" s="19"/>
      <c r="D1284" s="19"/>
      <c r="E1284" s="23"/>
      <c r="F1284" s="19"/>
      <c r="G1284" s="16">
        <f>IF(A1284="","",MONTH(A1284))</f>
      </c>
      <c r="H1284" s="22">
        <f>IF(A1284="",0,IF(YEAR(A1284)&lt;&gt;Properties!$C$5,0,N(E1284)))</f>
      </c>
    </row>
    <row r="1285" spans="1:8" x14ac:dyDescent="0.25">
      <c r="A1285" s="11"/>
      <c r="B1285" s="19"/>
      <c r="C1285" s="19"/>
      <c r="D1285" s="19"/>
      <c r="E1285" s="23"/>
      <c r="F1285" s="19"/>
      <c r="G1285" s="16">
        <f>IF(A1285="","",MONTH(A1285))</f>
      </c>
      <c r="H1285" s="22">
        <f>IF(A1285="",0,IF(YEAR(A1285)&lt;&gt;Properties!$C$5,0,N(E1285)))</f>
      </c>
    </row>
    <row r="1286" spans="1:8" x14ac:dyDescent="0.25">
      <c r="A1286" s="11"/>
      <c r="B1286" s="19"/>
      <c r="C1286" s="19"/>
      <c r="D1286" s="19"/>
      <c r="E1286" s="23"/>
      <c r="F1286" s="19"/>
      <c r="G1286" s="16">
        <f>IF(A1286="","",MONTH(A1286))</f>
      </c>
      <c r="H1286" s="22">
        <f>IF(A1286="",0,IF(YEAR(A1286)&lt;&gt;Properties!$C$5,0,N(E1286)))</f>
      </c>
    </row>
    <row r="1287" spans="1:8" x14ac:dyDescent="0.25">
      <c r="A1287" s="11"/>
      <c r="B1287" s="19"/>
      <c r="C1287" s="19"/>
      <c r="D1287" s="19"/>
      <c r="E1287" s="23"/>
      <c r="F1287" s="19"/>
      <c r="G1287" s="16">
        <f>IF(A1287="","",MONTH(A1287))</f>
      </c>
      <c r="H1287" s="22">
        <f>IF(A1287="",0,IF(YEAR(A1287)&lt;&gt;Properties!$C$5,0,N(E1287)))</f>
      </c>
    </row>
    <row r="1288" spans="1:8" x14ac:dyDescent="0.25">
      <c r="A1288" s="11"/>
      <c r="B1288" s="19"/>
      <c r="C1288" s="19"/>
      <c r="D1288" s="19"/>
      <c r="E1288" s="23"/>
      <c r="F1288" s="19"/>
      <c r="G1288" s="16">
        <f>IF(A1288="","",MONTH(A1288))</f>
      </c>
      <c r="H1288" s="22">
        <f>IF(A1288="",0,IF(YEAR(A1288)&lt;&gt;Properties!$C$5,0,N(E1288)))</f>
      </c>
    </row>
    <row r="1289" spans="1:8" x14ac:dyDescent="0.25">
      <c r="A1289" s="11"/>
      <c r="B1289" s="19"/>
      <c r="C1289" s="19"/>
      <c r="D1289" s="19"/>
      <c r="E1289" s="23"/>
      <c r="F1289" s="19"/>
      <c r="G1289" s="16">
        <f>IF(A1289="","",MONTH(A1289))</f>
      </c>
      <c r="H1289" s="22">
        <f>IF(A1289="",0,IF(YEAR(A1289)&lt;&gt;Properties!$C$5,0,N(E1289)))</f>
      </c>
    </row>
    <row r="1290" spans="1:8" x14ac:dyDescent="0.25">
      <c r="A1290" s="11"/>
      <c r="B1290" s="19"/>
      <c r="C1290" s="19"/>
      <c r="D1290" s="19"/>
      <c r="E1290" s="23"/>
      <c r="F1290" s="19"/>
      <c r="G1290" s="16">
        <f>IF(A1290="","",MONTH(A1290))</f>
      </c>
      <c r="H1290" s="22">
        <f>IF(A1290="",0,IF(YEAR(A1290)&lt;&gt;Properties!$C$5,0,N(E1290)))</f>
      </c>
    </row>
    <row r="1291" spans="1:8" x14ac:dyDescent="0.25">
      <c r="A1291" s="11"/>
      <c r="B1291" s="19"/>
      <c r="C1291" s="19"/>
      <c r="D1291" s="19"/>
      <c r="E1291" s="23"/>
      <c r="F1291" s="19"/>
      <c r="G1291" s="16">
        <f>IF(A1291="","",MONTH(A1291))</f>
      </c>
      <c r="H1291" s="22">
        <f>IF(A1291="",0,IF(YEAR(A1291)&lt;&gt;Properties!$C$5,0,N(E1291)))</f>
      </c>
    </row>
    <row r="1292" spans="1:8" x14ac:dyDescent="0.25">
      <c r="A1292" s="11"/>
      <c r="B1292" s="19"/>
      <c r="C1292" s="19"/>
      <c r="D1292" s="19"/>
      <c r="E1292" s="23"/>
      <c r="F1292" s="19"/>
      <c r="G1292" s="16">
        <f>IF(A1292="","",MONTH(A1292))</f>
      </c>
      <c r="H1292" s="22">
        <f>IF(A1292="",0,IF(YEAR(A1292)&lt;&gt;Properties!$C$5,0,N(E1292)))</f>
      </c>
    </row>
    <row r="1293" spans="1:8" x14ac:dyDescent="0.25">
      <c r="A1293" s="11"/>
      <c r="B1293" s="19"/>
      <c r="C1293" s="19"/>
      <c r="D1293" s="19"/>
      <c r="E1293" s="23"/>
      <c r="F1293" s="19"/>
      <c r="G1293" s="16">
        <f>IF(A1293="","",MONTH(A1293))</f>
      </c>
      <c r="H1293" s="22">
        <f>IF(A1293="",0,IF(YEAR(A1293)&lt;&gt;Properties!$C$5,0,N(E1293)))</f>
      </c>
    </row>
    <row r="1294" spans="1:8" x14ac:dyDescent="0.25">
      <c r="A1294" s="11"/>
      <c r="B1294" s="19"/>
      <c r="C1294" s="19"/>
      <c r="D1294" s="19"/>
      <c r="E1294" s="23"/>
      <c r="F1294" s="19"/>
      <c r="G1294" s="16">
        <f>IF(A1294="","",MONTH(A1294))</f>
      </c>
      <c r="H1294" s="22">
        <f>IF(A1294="",0,IF(YEAR(A1294)&lt;&gt;Properties!$C$5,0,N(E1294)))</f>
      </c>
    </row>
    <row r="1295" spans="1:8" x14ac:dyDescent="0.25">
      <c r="A1295" s="11"/>
      <c r="B1295" s="19"/>
      <c r="C1295" s="19"/>
      <c r="D1295" s="19"/>
      <c r="E1295" s="23"/>
      <c r="F1295" s="19"/>
      <c r="G1295" s="16">
        <f>IF(A1295="","",MONTH(A1295))</f>
      </c>
      <c r="H1295" s="22">
        <f>IF(A1295="",0,IF(YEAR(A1295)&lt;&gt;Properties!$C$5,0,N(E1295)))</f>
      </c>
    </row>
    <row r="1296" spans="1:8" x14ac:dyDescent="0.25">
      <c r="A1296" s="11"/>
      <c r="B1296" s="19"/>
      <c r="C1296" s="19"/>
      <c r="D1296" s="19"/>
      <c r="E1296" s="23"/>
      <c r="F1296" s="19"/>
      <c r="G1296" s="16">
        <f>IF(A1296="","",MONTH(A1296))</f>
      </c>
      <c r="H1296" s="22">
        <f>IF(A1296="",0,IF(YEAR(A1296)&lt;&gt;Properties!$C$5,0,N(E1296)))</f>
      </c>
    </row>
    <row r="1297" spans="1:8" x14ac:dyDescent="0.25">
      <c r="A1297" s="11"/>
      <c r="B1297" s="19"/>
      <c r="C1297" s="19"/>
      <c r="D1297" s="19"/>
      <c r="E1297" s="23"/>
      <c r="F1297" s="19"/>
      <c r="G1297" s="16">
        <f>IF(A1297="","",MONTH(A1297))</f>
      </c>
      <c r="H1297" s="22">
        <f>IF(A1297="",0,IF(YEAR(A1297)&lt;&gt;Properties!$C$5,0,N(E1297)))</f>
      </c>
    </row>
    <row r="1298" spans="1:8" x14ac:dyDescent="0.25">
      <c r="A1298" s="11"/>
      <c r="B1298" s="19"/>
      <c r="C1298" s="19"/>
      <c r="D1298" s="19"/>
      <c r="E1298" s="23"/>
      <c r="F1298" s="19"/>
      <c r="G1298" s="16">
        <f>IF(A1298="","",MONTH(A1298))</f>
      </c>
      <c r="H1298" s="22">
        <f>IF(A1298="",0,IF(YEAR(A1298)&lt;&gt;Properties!$C$5,0,N(E1298)))</f>
      </c>
    </row>
    <row r="1299" spans="1:8" x14ac:dyDescent="0.25">
      <c r="A1299" s="11"/>
      <c r="B1299" s="19"/>
      <c r="C1299" s="19"/>
      <c r="D1299" s="19"/>
      <c r="E1299" s="23"/>
      <c r="F1299" s="19"/>
      <c r="G1299" s="16">
        <f>IF(A1299="","",MONTH(A1299))</f>
      </c>
      <c r="H1299" s="22">
        <f>IF(A1299="",0,IF(YEAR(A1299)&lt;&gt;Properties!$C$5,0,N(E1299)))</f>
      </c>
    </row>
    <row r="1300" spans="1:8" x14ac:dyDescent="0.25">
      <c r="A1300" s="11"/>
      <c r="B1300" s="19"/>
      <c r="C1300" s="19"/>
      <c r="D1300" s="19"/>
      <c r="E1300" s="23"/>
      <c r="F1300" s="19"/>
      <c r="G1300" s="16">
        <f>IF(A1300="","",MONTH(A1300))</f>
      </c>
      <c r="H1300" s="22">
        <f>IF(A1300="",0,IF(YEAR(A1300)&lt;&gt;Properties!$C$5,0,N(E1300)))</f>
      </c>
    </row>
    <row r="1301" spans="1:8" x14ac:dyDescent="0.25">
      <c r="A1301" s="11"/>
      <c r="B1301" s="19"/>
      <c r="C1301" s="19"/>
      <c r="D1301" s="19"/>
      <c r="E1301" s="23"/>
      <c r="F1301" s="19"/>
      <c r="G1301" s="16">
        <f>IF(A1301="","",MONTH(A1301))</f>
      </c>
      <c r="H1301" s="22">
        <f>IF(A1301="",0,IF(YEAR(A1301)&lt;&gt;Properties!$C$5,0,N(E1301)))</f>
      </c>
    </row>
    <row r="1302" spans="1:8" x14ac:dyDescent="0.25">
      <c r="A1302" s="11"/>
      <c r="B1302" s="19"/>
      <c r="C1302" s="19"/>
      <c r="D1302" s="19"/>
      <c r="E1302" s="23"/>
      <c r="F1302" s="19"/>
      <c r="G1302" s="16">
        <f>IF(A1302="","",MONTH(A1302))</f>
      </c>
      <c r="H1302" s="22">
        <f>IF(A1302="",0,IF(YEAR(A1302)&lt;&gt;Properties!$C$5,0,N(E1302)))</f>
      </c>
    </row>
    <row r="1303" spans="1:8" x14ac:dyDescent="0.25">
      <c r="A1303" s="11"/>
      <c r="B1303" s="19"/>
      <c r="C1303" s="19"/>
      <c r="D1303" s="19"/>
      <c r="E1303" s="23"/>
      <c r="F1303" s="19"/>
      <c r="G1303" s="16">
        <f>IF(A1303="","",MONTH(A1303))</f>
      </c>
      <c r="H1303" s="22">
        <f>IF(A1303="",0,IF(YEAR(A1303)&lt;&gt;Properties!$C$5,0,N(E1303)))</f>
      </c>
    </row>
    <row r="1304" spans="1:8" x14ac:dyDescent="0.25">
      <c r="A1304" s="11"/>
      <c r="B1304" s="19"/>
      <c r="C1304" s="19"/>
      <c r="D1304" s="19"/>
      <c r="E1304" s="23"/>
      <c r="F1304" s="19"/>
      <c r="G1304" s="16">
        <f>IF(A1304="","",MONTH(A1304))</f>
      </c>
      <c r="H1304" s="22">
        <f>IF(A1304="",0,IF(YEAR(A1304)&lt;&gt;Properties!$C$5,0,N(E1304)))</f>
      </c>
    </row>
    <row r="1305" spans="1:8" x14ac:dyDescent="0.25">
      <c r="A1305" s="11"/>
      <c r="B1305" s="19"/>
      <c r="C1305" s="19"/>
      <c r="D1305" s="19"/>
      <c r="E1305" s="23"/>
      <c r="F1305" s="19"/>
      <c r="G1305" s="16">
        <f>IF(A1305="","",MONTH(A1305))</f>
      </c>
      <c r="H1305" s="22">
        <f>IF(A1305="",0,IF(YEAR(A1305)&lt;&gt;Properties!$C$5,0,N(E1305)))</f>
      </c>
    </row>
    <row r="1306" spans="1:8" x14ac:dyDescent="0.25">
      <c r="A1306" s="11"/>
      <c r="B1306" s="19"/>
      <c r="C1306" s="19"/>
      <c r="D1306" s="19"/>
      <c r="E1306" s="23"/>
      <c r="F1306" s="19"/>
      <c r="G1306" s="16">
        <f>IF(A1306="","",MONTH(A1306))</f>
      </c>
      <c r="H1306" s="22">
        <f>IF(A1306="",0,IF(YEAR(A1306)&lt;&gt;Properties!$C$5,0,N(E1306)))</f>
      </c>
    </row>
    <row r="1307" spans="1:8" x14ac:dyDescent="0.25">
      <c r="A1307" s="11"/>
      <c r="B1307" s="19"/>
      <c r="C1307" s="19"/>
      <c r="D1307" s="19"/>
      <c r="E1307" s="23"/>
      <c r="F1307" s="19"/>
      <c r="G1307" s="16">
        <f>IF(A1307="","",MONTH(A1307))</f>
      </c>
      <c r="H1307" s="22">
        <f>IF(A1307="",0,IF(YEAR(A1307)&lt;&gt;Properties!$C$5,0,N(E1307)))</f>
      </c>
    </row>
    <row r="1308" spans="1:8" x14ac:dyDescent="0.25">
      <c r="A1308" s="11"/>
      <c r="B1308" s="19"/>
      <c r="C1308" s="19"/>
      <c r="D1308" s="19"/>
      <c r="E1308" s="23"/>
      <c r="F1308" s="19"/>
      <c r="G1308" s="16">
        <f>IF(A1308="","",MONTH(A1308))</f>
      </c>
      <c r="H1308" s="22">
        <f>IF(A1308="",0,IF(YEAR(A1308)&lt;&gt;Properties!$C$5,0,N(E1308)))</f>
      </c>
    </row>
    <row r="1309" spans="1:8" x14ac:dyDescent="0.25">
      <c r="A1309" s="11"/>
      <c r="B1309" s="19"/>
      <c r="C1309" s="19"/>
      <c r="D1309" s="19"/>
      <c r="E1309" s="23"/>
      <c r="F1309" s="19"/>
      <c r="G1309" s="16">
        <f>IF(A1309="","",MONTH(A1309))</f>
      </c>
      <c r="H1309" s="22">
        <f>IF(A1309="",0,IF(YEAR(A1309)&lt;&gt;Properties!$C$5,0,N(E1309)))</f>
      </c>
    </row>
    <row r="1310" spans="1:8" x14ac:dyDescent="0.25">
      <c r="A1310" s="11"/>
      <c r="B1310" s="19"/>
      <c r="C1310" s="19"/>
      <c r="D1310" s="19"/>
      <c r="E1310" s="23"/>
      <c r="F1310" s="19"/>
      <c r="G1310" s="16">
        <f>IF(A1310="","",MONTH(A1310))</f>
      </c>
      <c r="H1310" s="22">
        <f>IF(A1310="",0,IF(YEAR(A1310)&lt;&gt;Properties!$C$5,0,N(E1310)))</f>
      </c>
    </row>
    <row r="1311" spans="1:8" x14ac:dyDescent="0.25">
      <c r="A1311" s="11"/>
      <c r="B1311" s="19"/>
      <c r="C1311" s="19"/>
      <c r="D1311" s="19"/>
      <c r="E1311" s="23"/>
      <c r="F1311" s="19"/>
      <c r="G1311" s="16">
        <f>IF(A1311="","",MONTH(A1311))</f>
      </c>
      <c r="H1311" s="22">
        <f>IF(A1311="",0,IF(YEAR(A1311)&lt;&gt;Properties!$C$5,0,N(E1311)))</f>
      </c>
    </row>
    <row r="1312" spans="1:8" x14ac:dyDescent="0.25">
      <c r="A1312" s="11"/>
      <c r="B1312" s="19"/>
      <c r="C1312" s="19"/>
      <c r="D1312" s="19"/>
      <c r="E1312" s="23"/>
      <c r="F1312" s="19"/>
      <c r="G1312" s="16">
        <f>IF(A1312="","",MONTH(A1312))</f>
      </c>
      <c r="H1312" s="22">
        <f>IF(A1312="",0,IF(YEAR(A1312)&lt;&gt;Properties!$C$5,0,N(E1312)))</f>
      </c>
    </row>
    <row r="1313" spans="1:8" x14ac:dyDescent="0.25">
      <c r="A1313" s="11"/>
      <c r="B1313" s="19"/>
      <c r="C1313" s="19"/>
      <c r="D1313" s="19"/>
      <c r="E1313" s="23"/>
      <c r="F1313" s="19"/>
      <c r="G1313" s="16">
        <f>IF(A1313="","",MONTH(A1313))</f>
      </c>
      <c r="H1313" s="22">
        <f>IF(A1313="",0,IF(YEAR(A1313)&lt;&gt;Properties!$C$5,0,N(E1313)))</f>
      </c>
    </row>
    <row r="1314" spans="1:8" x14ac:dyDescent="0.25">
      <c r="A1314" s="11"/>
      <c r="B1314" s="19"/>
      <c r="C1314" s="19"/>
      <c r="D1314" s="19"/>
      <c r="E1314" s="23"/>
      <c r="F1314" s="19"/>
      <c r="G1314" s="16">
        <f>IF(A1314="","",MONTH(A1314))</f>
      </c>
      <c r="H1314" s="22">
        <f>IF(A1314="",0,IF(YEAR(A1314)&lt;&gt;Properties!$C$5,0,N(E1314)))</f>
      </c>
    </row>
    <row r="1315" spans="1:8" x14ac:dyDescent="0.25">
      <c r="A1315" s="11"/>
      <c r="B1315" s="19"/>
      <c r="C1315" s="19"/>
      <c r="D1315" s="19"/>
      <c r="E1315" s="23"/>
      <c r="F1315" s="19"/>
      <c r="G1315" s="16">
        <f>IF(A1315="","",MONTH(A1315))</f>
      </c>
      <c r="H1315" s="22">
        <f>IF(A1315="",0,IF(YEAR(A1315)&lt;&gt;Properties!$C$5,0,N(E1315)))</f>
      </c>
    </row>
    <row r="1316" spans="1:8" x14ac:dyDescent="0.25">
      <c r="A1316" s="11"/>
      <c r="B1316" s="19"/>
      <c r="C1316" s="19"/>
      <c r="D1316" s="19"/>
      <c r="E1316" s="23"/>
      <c r="F1316" s="19"/>
      <c r="G1316" s="16">
        <f>IF(A1316="","",MONTH(A1316))</f>
      </c>
      <c r="H1316" s="22">
        <f>IF(A1316="",0,IF(YEAR(A1316)&lt;&gt;Properties!$C$5,0,N(E1316)))</f>
      </c>
    </row>
    <row r="1317" spans="1:8" x14ac:dyDescent="0.25">
      <c r="A1317" s="11"/>
      <c r="B1317" s="19"/>
      <c r="C1317" s="19"/>
      <c r="D1317" s="19"/>
      <c r="E1317" s="23"/>
      <c r="F1317" s="19"/>
      <c r="G1317" s="16">
        <f>IF(A1317="","",MONTH(A1317))</f>
      </c>
      <c r="H1317" s="22">
        <f>IF(A1317="",0,IF(YEAR(A1317)&lt;&gt;Properties!$C$5,0,N(E1317)))</f>
      </c>
    </row>
    <row r="1318" spans="1:8" x14ac:dyDescent="0.25">
      <c r="A1318" s="11"/>
      <c r="B1318" s="19"/>
      <c r="C1318" s="19"/>
      <c r="D1318" s="19"/>
      <c r="E1318" s="23"/>
      <c r="F1318" s="19"/>
      <c r="G1318" s="16">
        <f>IF(A1318="","",MONTH(A1318))</f>
      </c>
      <c r="H1318" s="22">
        <f>IF(A1318="",0,IF(YEAR(A1318)&lt;&gt;Properties!$C$5,0,N(E1318)))</f>
      </c>
    </row>
    <row r="1319" spans="1:8" x14ac:dyDescent="0.25">
      <c r="A1319" s="11"/>
      <c r="B1319" s="19"/>
      <c r="C1319" s="19"/>
      <c r="D1319" s="19"/>
      <c r="E1319" s="23"/>
      <c r="F1319" s="19"/>
      <c r="G1319" s="16">
        <f>IF(A1319="","",MONTH(A1319))</f>
      </c>
      <c r="H1319" s="22">
        <f>IF(A1319="",0,IF(YEAR(A1319)&lt;&gt;Properties!$C$5,0,N(E1319)))</f>
      </c>
    </row>
    <row r="1320" spans="1:8" x14ac:dyDescent="0.25">
      <c r="A1320" s="11"/>
      <c r="B1320" s="19"/>
      <c r="C1320" s="19"/>
      <c r="D1320" s="19"/>
      <c r="E1320" s="23"/>
      <c r="F1320" s="19"/>
      <c r="G1320" s="16">
        <f>IF(A1320="","",MONTH(A1320))</f>
      </c>
      <c r="H1320" s="22">
        <f>IF(A1320="",0,IF(YEAR(A1320)&lt;&gt;Properties!$C$5,0,N(E1320)))</f>
      </c>
    </row>
    <row r="1321" spans="1:8" x14ac:dyDescent="0.25">
      <c r="A1321" s="11"/>
      <c r="B1321" s="19"/>
      <c r="C1321" s="19"/>
      <c r="D1321" s="19"/>
      <c r="E1321" s="23"/>
      <c r="F1321" s="19"/>
      <c r="G1321" s="16">
        <f>IF(A1321="","",MONTH(A1321))</f>
      </c>
      <c r="H1321" s="22">
        <f>IF(A1321="",0,IF(YEAR(A1321)&lt;&gt;Properties!$C$5,0,N(E1321)))</f>
      </c>
    </row>
    <row r="1322" spans="1:8" x14ac:dyDescent="0.25">
      <c r="A1322" s="11"/>
      <c r="B1322" s="19"/>
      <c r="C1322" s="19"/>
      <c r="D1322" s="19"/>
      <c r="E1322" s="23"/>
      <c r="F1322" s="19"/>
      <c r="G1322" s="16">
        <f>IF(A1322="","",MONTH(A1322))</f>
      </c>
      <c r="H1322" s="22">
        <f>IF(A1322="",0,IF(YEAR(A1322)&lt;&gt;Properties!$C$5,0,N(E1322)))</f>
      </c>
    </row>
    <row r="1323" spans="1:8" x14ac:dyDescent="0.25">
      <c r="A1323" s="11"/>
      <c r="B1323" s="19"/>
      <c r="C1323" s="19"/>
      <c r="D1323" s="19"/>
      <c r="E1323" s="23"/>
      <c r="F1323" s="19"/>
      <c r="G1323" s="16">
        <f>IF(A1323="","",MONTH(A1323))</f>
      </c>
      <c r="H1323" s="22">
        <f>IF(A1323="",0,IF(YEAR(A1323)&lt;&gt;Properties!$C$5,0,N(E1323)))</f>
      </c>
    </row>
    <row r="1324" spans="1:8" x14ac:dyDescent="0.25">
      <c r="A1324" s="11"/>
      <c r="B1324" s="19"/>
      <c r="C1324" s="19"/>
      <c r="D1324" s="19"/>
      <c r="E1324" s="23"/>
      <c r="F1324" s="19"/>
      <c r="G1324" s="16">
        <f>IF(A1324="","",MONTH(A1324))</f>
      </c>
      <c r="H1324" s="22">
        <f>IF(A1324="",0,IF(YEAR(A1324)&lt;&gt;Properties!$C$5,0,N(E1324)))</f>
      </c>
    </row>
    <row r="1325" spans="1:8" x14ac:dyDescent="0.25">
      <c r="A1325" s="11"/>
      <c r="B1325" s="19"/>
      <c r="C1325" s="19"/>
      <c r="D1325" s="19"/>
      <c r="E1325" s="23"/>
      <c r="F1325" s="19"/>
      <c r="G1325" s="16">
        <f>IF(A1325="","",MONTH(A1325))</f>
      </c>
      <c r="H1325" s="22">
        <f>IF(A1325="",0,IF(YEAR(A1325)&lt;&gt;Properties!$C$5,0,N(E1325)))</f>
      </c>
    </row>
    <row r="1326" spans="1:8" x14ac:dyDescent="0.25">
      <c r="A1326" s="11"/>
      <c r="B1326" s="19"/>
      <c r="C1326" s="19"/>
      <c r="D1326" s="19"/>
      <c r="E1326" s="23"/>
      <c r="F1326" s="19"/>
      <c r="G1326" s="16">
        <f>IF(A1326="","",MONTH(A1326))</f>
      </c>
      <c r="H1326" s="22">
        <f>IF(A1326="",0,IF(YEAR(A1326)&lt;&gt;Properties!$C$5,0,N(E1326)))</f>
      </c>
    </row>
    <row r="1327" spans="1:8" x14ac:dyDescent="0.25">
      <c r="A1327" s="11"/>
      <c r="B1327" s="19"/>
      <c r="C1327" s="19"/>
      <c r="D1327" s="19"/>
      <c r="E1327" s="23"/>
      <c r="F1327" s="19"/>
      <c r="G1327" s="16">
        <f>IF(A1327="","",MONTH(A1327))</f>
      </c>
      <c r="H1327" s="22">
        <f>IF(A1327="",0,IF(YEAR(A1327)&lt;&gt;Properties!$C$5,0,N(E1327)))</f>
      </c>
    </row>
    <row r="1328" spans="1:8" x14ac:dyDescent="0.25">
      <c r="A1328" s="11"/>
      <c r="B1328" s="19"/>
      <c r="C1328" s="19"/>
      <c r="D1328" s="19"/>
      <c r="E1328" s="23"/>
      <c r="F1328" s="19"/>
      <c r="G1328" s="16">
        <f>IF(A1328="","",MONTH(A1328))</f>
      </c>
      <c r="H1328" s="22">
        <f>IF(A1328="",0,IF(YEAR(A1328)&lt;&gt;Properties!$C$5,0,N(E1328)))</f>
      </c>
    </row>
    <row r="1329" spans="1:8" x14ac:dyDescent="0.25">
      <c r="A1329" s="11"/>
      <c r="B1329" s="19"/>
      <c r="C1329" s="19"/>
      <c r="D1329" s="19"/>
      <c r="E1329" s="23"/>
      <c r="F1329" s="19"/>
      <c r="G1329" s="16">
        <f>IF(A1329="","",MONTH(A1329))</f>
      </c>
      <c r="H1329" s="22">
        <f>IF(A1329="",0,IF(YEAR(A1329)&lt;&gt;Properties!$C$5,0,N(E1329)))</f>
      </c>
    </row>
    <row r="1330" spans="1:8" x14ac:dyDescent="0.25">
      <c r="A1330" s="11"/>
      <c r="B1330" s="19"/>
      <c r="C1330" s="19"/>
      <c r="D1330" s="19"/>
      <c r="E1330" s="23"/>
      <c r="F1330" s="19"/>
      <c r="G1330" s="16">
        <f>IF(A1330="","",MONTH(A1330))</f>
      </c>
      <c r="H1330" s="22">
        <f>IF(A1330="",0,IF(YEAR(A1330)&lt;&gt;Properties!$C$5,0,N(E1330)))</f>
      </c>
    </row>
    <row r="1331" spans="1:8" x14ac:dyDescent="0.25">
      <c r="A1331" s="11"/>
      <c r="B1331" s="19"/>
      <c r="C1331" s="19"/>
      <c r="D1331" s="19"/>
      <c r="E1331" s="23"/>
      <c r="F1331" s="19"/>
      <c r="G1331" s="16">
        <f>IF(A1331="","",MONTH(A1331))</f>
      </c>
      <c r="H1331" s="22">
        <f>IF(A1331="",0,IF(YEAR(A1331)&lt;&gt;Properties!$C$5,0,N(E1331)))</f>
      </c>
    </row>
    <row r="1332" spans="1:8" x14ac:dyDescent="0.25">
      <c r="A1332" s="11"/>
      <c r="B1332" s="19"/>
      <c r="C1332" s="19"/>
      <c r="D1332" s="19"/>
      <c r="E1332" s="23"/>
      <c r="F1332" s="19"/>
      <c r="G1332" s="16">
        <f>IF(A1332="","",MONTH(A1332))</f>
      </c>
      <c r="H1332" s="22">
        <f>IF(A1332="",0,IF(YEAR(A1332)&lt;&gt;Properties!$C$5,0,N(E1332)))</f>
      </c>
    </row>
    <row r="1333" spans="1:8" x14ac:dyDescent="0.25">
      <c r="A1333" s="11"/>
      <c r="B1333" s="19"/>
      <c r="C1333" s="19"/>
      <c r="D1333" s="19"/>
      <c r="E1333" s="23"/>
      <c r="F1333" s="19"/>
      <c r="G1333" s="16">
        <f>IF(A1333="","",MONTH(A1333))</f>
      </c>
      <c r="H1333" s="22">
        <f>IF(A1333="",0,IF(YEAR(A1333)&lt;&gt;Properties!$C$5,0,N(E1333)))</f>
      </c>
    </row>
    <row r="1334" spans="1:8" x14ac:dyDescent="0.25">
      <c r="A1334" s="11"/>
      <c r="B1334" s="19"/>
      <c r="C1334" s="19"/>
      <c r="D1334" s="19"/>
      <c r="E1334" s="23"/>
      <c r="F1334" s="19"/>
      <c r="G1334" s="16">
        <f>IF(A1334="","",MONTH(A1334))</f>
      </c>
      <c r="H1334" s="22">
        <f>IF(A1334="",0,IF(YEAR(A1334)&lt;&gt;Properties!$C$5,0,N(E1334)))</f>
      </c>
    </row>
    <row r="1335" spans="1:8" x14ac:dyDescent="0.25">
      <c r="A1335" s="11"/>
      <c r="B1335" s="19"/>
      <c r="C1335" s="19"/>
      <c r="D1335" s="19"/>
      <c r="E1335" s="23"/>
      <c r="F1335" s="19"/>
      <c r="G1335" s="16">
        <f>IF(A1335="","",MONTH(A1335))</f>
      </c>
      <c r="H1335" s="22">
        <f>IF(A1335="",0,IF(YEAR(A1335)&lt;&gt;Properties!$C$5,0,N(E1335)))</f>
      </c>
    </row>
    <row r="1336" spans="1:8" x14ac:dyDescent="0.25">
      <c r="A1336" s="11"/>
      <c r="B1336" s="19"/>
      <c r="C1336" s="19"/>
      <c r="D1336" s="19"/>
      <c r="E1336" s="23"/>
      <c r="F1336" s="19"/>
      <c r="G1336" s="16">
        <f>IF(A1336="","",MONTH(A1336))</f>
      </c>
      <c r="H1336" s="22">
        <f>IF(A1336="",0,IF(YEAR(A1336)&lt;&gt;Properties!$C$5,0,N(E1336)))</f>
      </c>
    </row>
    <row r="1337" spans="1:8" x14ac:dyDescent="0.25">
      <c r="A1337" s="11"/>
      <c r="B1337" s="19"/>
      <c r="C1337" s="19"/>
      <c r="D1337" s="19"/>
      <c r="E1337" s="23"/>
      <c r="F1337" s="19"/>
      <c r="G1337" s="16">
        <f>IF(A1337="","",MONTH(A1337))</f>
      </c>
      <c r="H1337" s="22">
        <f>IF(A1337="",0,IF(YEAR(A1337)&lt;&gt;Properties!$C$5,0,N(E1337)))</f>
      </c>
    </row>
    <row r="1338" spans="1:8" x14ac:dyDescent="0.25">
      <c r="A1338" s="11"/>
      <c r="B1338" s="19"/>
      <c r="C1338" s="19"/>
      <c r="D1338" s="19"/>
      <c r="E1338" s="23"/>
      <c r="F1338" s="19"/>
      <c r="G1338" s="16">
        <f>IF(A1338="","",MONTH(A1338))</f>
      </c>
      <c r="H1338" s="22">
        <f>IF(A1338="",0,IF(YEAR(A1338)&lt;&gt;Properties!$C$5,0,N(E1338)))</f>
      </c>
    </row>
    <row r="1339" spans="1:8" x14ac:dyDescent="0.25">
      <c r="A1339" s="11"/>
      <c r="B1339" s="19"/>
      <c r="C1339" s="19"/>
      <c r="D1339" s="19"/>
      <c r="E1339" s="23"/>
      <c r="F1339" s="19"/>
      <c r="G1339" s="16">
        <f>IF(A1339="","",MONTH(A1339))</f>
      </c>
      <c r="H1339" s="22">
        <f>IF(A1339="",0,IF(YEAR(A1339)&lt;&gt;Properties!$C$5,0,N(E1339)))</f>
      </c>
    </row>
    <row r="1340" spans="1:8" x14ac:dyDescent="0.25">
      <c r="A1340" s="11"/>
      <c r="B1340" s="19"/>
      <c r="C1340" s="19"/>
      <c r="D1340" s="19"/>
      <c r="E1340" s="23"/>
      <c r="F1340" s="19"/>
      <c r="G1340" s="16">
        <f>IF(A1340="","",MONTH(A1340))</f>
      </c>
      <c r="H1340" s="22">
        <f>IF(A1340="",0,IF(YEAR(A1340)&lt;&gt;Properties!$C$5,0,N(E1340)))</f>
      </c>
    </row>
    <row r="1341" spans="1:8" x14ac:dyDescent="0.25">
      <c r="A1341" s="11"/>
      <c r="B1341" s="19"/>
      <c r="C1341" s="19"/>
      <c r="D1341" s="19"/>
      <c r="E1341" s="23"/>
      <c r="F1341" s="19"/>
      <c r="G1341" s="16">
        <f>IF(A1341="","",MONTH(A1341))</f>
      </c>
      <c r="H1341" s="22">
        <f>IF(A1341="",0,IF(YEAR(A1341)&lt;&gt;Properties!$C$5,0,N(E1341)))</f>
      </c>
    </row>
    <row r="1342" spans="1:8" x14ac:dyDescent="0.25">
      <c r="A1342" s="11"/>
      <c r="B1342" s="19"/>
      <c r="C1342" s="19"/>
      <c r="D1342" s="19"/>
      <c r="E1342" s="23"/>
      <c r="F1342" s="19"/>
      <c r="G1342" s="16">
        <f>IF(A1342="","",MONTH(A1342))</f>
      </c>
      <c r="H1342" s="22">
        <f>IF(A1342="",0,IF(YEAR(A1342)&lt;&gt;Properties!$C$5,0,N(E1342)))</f>
      </c>
    </row>
    <row r="1343" spans="1:8" x14ac:dyDescent="0.25">
      <c r="A1343" s="11"/>
      <c r="B1343" s="19"/>
      <c r="C1343" s="19"/>
      <c r="D1343" s="19"/>
      <c r="E1343" s="23"/>
      <c r="F1343" s="19"/>
      <c r="G1343" s="16">
        <f>IF(A1343="","",MONTH(A1343))</f>
      </c>
      <c r="H1343" s="22">
        <f>IF(A1343="",0,IF(YEAR(A1343)&lt;&gt;Properties!$C$5,0,N(E1343)))</f>
      </c>
    </row>
    <row r="1344" spans="1:8" x14ac:dyDescent="0.25">
      <c r="A1344" s="11"/>
      <c r="B1344" s="19"/>
      <c r="C1344" s="19"/>
      <c r="D1344" s="19"/>
      <c r="E1344" s="23"/>
      <c r="F1344" s="19"/>
      <c r="G1344" s="16">
        <f>IF(A1344="","",MONTH(A1344))</f>
      </c>
      <c r="H1344" s="22">
        <f>IF(A1344="",0,IF(YEAR(A1344)&lt;&gt;Properties!$C$5,0,N(E1344)))</f>
      </c>
    </row>
    <row r="1345" spans="1:8" x14ac:dyDescent="0.25">
      <c r="A1345" s="11"/>
      <c r="B1345" s="19"/>
      <c r="C1345" s="19"/>
      <c r="D1345" s="19"/>
      <c r="E1345" s="23"/>
      <c r="F1345" s="19"/>
      <c r="G1345" s="16">
        <f>IF(A1345="","",MONTH(A1345))</f>
      </c>
      <c r="H1345" s="22">
        <f>IF(A1345="",0,IF(YEAR(A1345)&lt;&gt;Properties!$C$5,0,N(E1345)))</f>
      </c>
    </row>
    <row r="1346" spans="1:8" x14ac:dyDescent="0.25">
      <c r="A1346" s="11"/>
      <c r="B1346" s="19"/>
      <c r="C1346" s="19"/>
      <c r="D1346" s="19"/>
      <c r="E1346" s="23"/>
      <c r="F1346" s="19"/>
      <c r="G1346" s="16">
        <f>IF(A1346="","",MONTH(A1346))</f>
      </c>
      <c r="H1346" s="22">
        <f>IF(A1346="",0,IF(YEAR(A1346)&lt;&gt;Properties!$C$5,0,N(E1346)))</f>
      </c>
    </row>
    <row r="1347" spans="1:8" x14ac:dyDescent="0.25">
      <c r="A1347" s="11"/>
      <c r="B1347" s="19"/>
      <c r="C1347" s="19"/>
      <c r="D1347" s="19"/>
      <c r="E1347" s="23"/>
      <c r="F1347" s="19"/>
      <c r="G1347" s="16">
        <f>IF(A1347="","",MONTH(A1347))</f>
      </c>
      <c r="H1347" s="22">
        <f>IF(A1347="",0,IF(YEAR(A1347)&lt;&gt;Properties!$C$5,0,N(E1347)))</f>
      </c>
    </row>
    <row r="1348" spans="1:8" x14ac:dyDescent="0.25">
      <c r="A1348" s="11"/>
      <c r="B1348" s="19"/>
      <c r="C1348" s="19"/>
      <c r="D1348" s="19"/>
      <c r="E1348" s="23"/>
      <c r="F1348" s="19"/>
      <c r="G1348" s="16">
        <f>IF(A1348="","",MONTH(A1348))</f>
      </c>
      <c r="H1348" s="22">
        <f>IF(A1348="",0,IF(YEAR(A1348)&lt;&gt;Properties!$C$5,0,N(E1348)))</f>
      </c>
    </row>
    <row r="1349" spans="1:8" x14ac:dyDescent="0.25">
      <c r="A1349" s="11"/>
      <c r="B1349" s="19"/>
      <c r="C1349" s="19"/>
      <c r="D1349" s="19"/>
      <c r="E1349" s="23"/>
      <c r="F1349" s="19"/>
      <c r="G1349" s="16">
        <f>IF(A1349="","",MONTH(A1349))</f>
      </c>
      <c r="H1349" s="22">
        <f>IF(A1349="",0,IF(YEAR(A1349)&lt;&gt;Properties!$C$5,0,N(E1349)))</f>
      </c>
    </row>
    <row r="1350" spans="1:8" x14ac:dyDescent="0.25">
      <c r="A1350" s="11"/>
      <c r="B1350" s="19"/>
      <c r="C1350" s="19"/>
      <c r="D1350" s="19"/>
      <c r="E1350" s="23"/>
      <c r="F1350" s="19"/>
      <c r="G1350" s="16">
        <f>IF(A1350="","",MONTH(A1350))</f>
      </c>
      <c r="H1350" s="22">
        <f>IF(A1350="",0,IF(YEAR(A1350)&lt;&gt;Properties!$C$5,0,N(E1350)))</f>
      </c>
    </row>
    <row r="1351" spans="1:8" x14ac:dyDescent="0.25">
      <c r="A1351" s="11"/>
      <c r="B1351" s="19"/>
      <c r="C1351" s="19"/>
      <c r="D1351" s="19"/>
      <c r="E1351" s="23"/>
      <c r="F1351" s="19"/>
      <c r="G1351" s="16">
        <f>IF(A1351="","",MONTH(A1351))</f>
      </c>
      <c r="H1351" s="22">
        <f>IF(A1351="",0,IF(YEAR(A1351)&lt;&gt;Properties!$C$5,0,N(E1351)))</f>
      </c>
    </row>
    <row r="1352" spans="1:8" x14ac:dyDescent="0.25">
      <c r="A1352" s="11"/>
      <c r="B1352" s="19"/>
      <c r="C1352" s="19"/>
      <c r="D1352" s="19"/>
      <c r="E1352" s="23"/>
      <c r="F1352" s="19"/>
      <c r="G1352" s="16">
        <f>IF(A1352="","",MONTH(A1352))</f>
      </c>
      <c r="H1352" s="22">
        <f>IF(A1352="",0,IF(YEAR(A1352)&lt;&gt;Properties!$C$5,0,N(E1352)))</f>
      </c>
    </row>
    <row r="1353" spans="1:8" x14ac:dyDescent="0.25">
      <c r="A1353" s="11"/>
      <c r="B1353" s="19"/>
      <c r="C1353" s="19"/>
      <c r="D1353" s="19"/>
      <c r="E1353" s="23"/>
      <c r="F1353" s="19"/>
      <c r="G1353" s="16">
        <f>IF(A1353="","",MONTH(A1353))</f>
      </c>
      <c r="H1353" s="22">
        <f>IF(A1353="",0,IF(YEAR(A1353)&lt;&gt;Properties!$C$5,0,N(E1353)))</f>
      </c>
    </row>
    <row r="1354" spans="1:8" x14ac:dyDescent="0.25">
      <c r="A1354" s="11"/>
      <c r="B1354" s="19"/>
      <c r="C1354" s="19"/>
      <c r="D1354" s="19"/>
      <c r="E1354" s="23"/>
      <c r="F1354" s="19"/>
      <c r="G1354" s="16">
        <f>IF(A1354="","",MONTH(A1354))</f>
      </c>
      <c r="H1354" s="22">
        <f>IF(A1354="",0,IF(YEAR(A1354)&lt;&gt;Properties!$C$5,0,N(E1354)))</f>
      </c>
    </row>
    <row r="1355" spans="1:8" x14ac:dyDescent="0.25">
      <c r="A1355" s="11"/>
      <c r="B1355" s="19"/>
      <c r="C1355" s="19"/>
      <c r="D1355" s="19"/>
      <c r="E1355" s="23"/>
      <c r="F1355" s="19"/>
      <c r="G1355" s="16">
        <f>IF(A1355="","",MONTH(A1355))</f>
      </c>
      <c r="H1355" s="22">
        <f>IF(A1355="",0,IF(YEAR(A1355)&lt;&gt;Properties!$C$5,0,N(E1355)))</f>
      </c>
    </row>
    <row r="1356" spans="1:8" x14ac:dyDescent="0.25">
      <c r="A1356" s="11"/>
      <c r="B1356" s="19"/>
      <c r="C1356" s="19"/>
      <c r="D1356" s="19"/>
      <c r="E1356" s="23"/>
      <c r="F1356" s="19"/>
      <c r="G1356" s="16">
        <f>IF(A1356="","",MONTH(A1356))</f>
      </c>
      <c r="H1356" s="22">
        <f>IF(A1356="",0,IF(YEAR(A1356)&lt;&gt;Properties!$C$5,0,N(E1356)))</f>
      </c>
    </row>
    <row r="1357" spans="1:8" x14ac:dyDescent="0.25">
      <c r="A1357" s="11"/>
      <c r="B1357" s="19"/>
      <c r="C1357" s="19"/>
      <c r="D1357" s="19"/>
      <c r="E1357" s="23"/>
      <c r="F1357" s="19"/>
      <c r="G1357" s="16">
        <f>IF(A1357="","",MONTH(A1357))</f>
      </c>
      <c r="H1357" s="22">
        <f>IF(A1357="",0,IF(YEAR(A1357)&lt;&gt;Properties!$C$5,0,N(E1357)))</f>
      </c>
    </row>
    <row r="1358" spans="1:8" x14ac:dyDescent="0.25">
      <c r="A1358" s="11"/>
      <c r="B1358" s="19"/>
      <c r="C1358" s="19"/>
      <c r="D1358" s="19"/>
      <c r="E1358" s="23"/>
      <c r="F1358" s="19"/>
      <c r="G1358" s="16">
        <f>IF(A1358="","",MONTH(A1358))</f>
      </c>
      <c r="H1358" s="22">
        <f>IF(A1358="",0,IF(YEAR(A1358)&lt;&gt;Properties!$C$5,0,N(E1358)))</f>
      </c>
    </row>
    <row r="1359" spans="1:8" x14ac:dyDescent="0.25">
      <c r="A1359" s="11"/>
      <c r="B1359" s="19"/>
      <c r="C1359" s="19"/>
      <c r="D1359" s="19"/>
      <c r="E1359" s="23"/>
      <c r="F1359" s="19"/>
      <c r="G1359" s="16">
        <f>IF(A1359="","",MONTH(A1359))</f>
      </c>
      <c r="H1359" s="22">
        <f>IF(A1359="",0,IF(YEAR(A1359)&lt;&gt;Properties!$C$5,0,N(E1359)))</f>
      </c>
    </row>
    <row r="1360" spans="1:8" x14ac:dyDescent="0.25">
      <c r="A1360" s="11"/>
      <c r="B1360" s="19"/>
      <c r="C1360" s="19"/>
      <c r="D1360" s="19"/>
      <c r="E1360" s="23"/>
      <c r="F1360" s="19"/>
      <c r="G1360" s="16">
        <f>IF(A1360="","",MONTH(A1360))</f>
      </c>
      <c r="H1360" s="22">
        <f>IF(A1360="",0,IF(YEAR(A1360)&lt;&gt;Properties!$C$5,0,N(E1360)))</f>
      </c>
    </row>
    <row r="1361" spans="1:8" x14ac:dyDescent="0.25">
      <c r="A1361" s="11"/>
      <c r="B1361" s="19"/>
      <c r="C1361" s="19"/>
      <c r="D1361" s="19"/>
      <c r="E1361" s="23"/>
      <c r="F1361" s="19"/>
      <c r="G1361" s="16">
        <f>IF(A1361="","",MONTH(A1361))</f>
      </c>
      <c r="H1361" s="22">
        <f>IF(A1361="",0,IF(YEAR(A1361)&lt;&gt;Properties!$C$5,0,N(E1361)))</f>
      </c>
    </row>
    <row r="1362" spans="1:8" x14ac:dyDescent="0.25">
      <c r="A1362" s="11"/>
      <c r="B1362" s="19"/>
      <c r="C1362" s="19"/>
      <c r="D1362" s="19"/>
      <c r="E1362" s="23"/>
      <c r="F1362" s="19"/>
      <c r="G1362" s="16">
        <f>IF(A1362="","",MONTH(A1362))</f>
      </c>
      <c r="H1362" s="22">
        <f>IF(A1362="",0,IF(YEAR(A1362)&lt;&gt;Properties!$C$5,0,N(E1362)))</f>
      </c>
    </row>
    <row r="1363" spans="1:8" x14ac:dyDescent="0.25">
      <c r="A1363" s="11"/>
      <c r="B1363" s="19"/>
      <c r="C1363" s="19"/>
      <c r="D1363" s="19"/>
      <c r="E1363" s="23"/>
      <c r="F1363" s="19"/>
      <c r="G1363" s="16">
        <f>IF(A1363="","",MONTH(A1363))</f>
      </c>
      <c r="H1363" s="22">
        <f>IF(A1363="",0,IF(YEAR(A1363)&lt;&gt;Properties!$C$5,0,N(E1363)))</f>
      </c>
    </row>
    <row r="1364" spans="1:8" x14ac:dyDescent="0.25">
      <c r="A1364" s="11"/>
      <c r="B1364" s="19"/>
      <c r="C1364" s="19"/>
      <c r="D1364" s="19"/>
      <c r="E1364" s="23"/>
      <c r="F1364" s="19"/>
      <c r="G1364" s="16">
        <f>IF(A1364="","",MONTH(A1364))</f>
      </c>
      <c r="H1364" s="22">
        <f>IF(A1364="",0,IF(YEAR(A1364)&lt;&gt;Properties!$C$5,0,N(E1364)))</f>
      </c>
    </row>
    <row r="1365" spans="1:8" x14ac:dyDescent="0.25">
      <c r="A1365" s="11"/>
      <c r="B1365" s="19"/>
      <c r="C1365" s="19"/>
      <c r="D1365" s="19"/>
      <c r="E1365" s="23"/>
      <c r="F1365" s="19"/>
      <c r="G1365" s="16">
        <f>IF(A1365="","",MONTH(A1365))</f>
      </c>
      <c r="H1365" s="22">
        <f>IF(A1365="",0,IF(YEAR(A1365)&lt;&gt;Properties!$C$5,0,N(E1365)))</f>
      </c>
    </row>
    <row r="1366" spans="1:8" x14ac:dyDescent="0.25">
      <c r="A1366" s="11"/>
      <c r="B1366" s="19"/>
      <c r="C1366" s="19"/>
      <c r="D1366" s="19"/>
      <c r="E1366" s="23"/>
      <c r="F1366" s="19"/>
      <c r="G1366" s="16">
        <f>IF(A1366="","",MONTH(A1366))</f>
      </c>
      <c r="H1366" s="22">
        <f>IF(A1366="",0,IF(YEAR(A1366)&lt;&gt;Properties!$C$5,0,N(E1366)))</f>
      </c>
    </row>
    <row r="1367" spans="1:8" x14ac:dyDescent="0.25">
      <c r="A1367" s="11"/>
      <c r="B1367" s="19"/>
      <c r="C1367" s="19"/>
      <c r="D1367" s="19"/>
      <c r="E1367" s="23"/>
      <c r="F1367" s="19"/>
      <c r="G1367" s="16">
        <f>IF(A1367="","",MONTH(A1367))</f>
      </c>
      <c r="H1367" s="22">
        <f>IF(A1367="",0,IF(YEAR(A1367)&lt;&gt;Properties!$C$5,0,N(E1367)))</f>
      </c>
    </row>
    <row r="1368" spans="1:8" x14ac:dyDescent="0.25">
      <c r="A1368" s="11"/>
      <c r="B1368" s="19"/>
      <c r="C1368" s="19"/>
      <c r="D1368" s="19"/>
      <c r="E1368" s="23"/>
      <c r="F1368" s="19"/>
      <c r="G1368" s="16">
        <f>IF(A1368="","",MONTH(A1368))</f>
      </c>
      <c r="H1368" s="22">
        <f>IF(A1368="",0,IF(YEAR(A1368)&lt;&gt;Properties!$C$5,0,N(E1368)))</f>
      </c>
    </row>
    <row r="1369" spans="1:8" x14ac:dyDescent="0.25">
      <c r="A1369" s="11"/>
      <c r="B1369" s="19"/>
      <c r="C1369" s="19"/>
      <c r="D1369" s="19"/>
      <c r="E1369" s="23"/>
      <c r="F1369" s="19"/>
      <c r="G1369" s="16">
        <f>IF(A1369="","",MONTH(A1369))</f>
      </c>
      <c r="H1369" s="22">
        <f>IF(A1369="",0,IF(YEAR(A1369)&lt;&gt;Properties!$C$5,0,N(E1369)))</f>
      </c>
    </row>
    <row r="1370" spans="1:8" x14ac:dyDescent="0.25">
      <c r="A1370" s="11"/>
      <c r="B1370" s="19"/>
      <c r="C1370" s="19"/>
      <c r="D1370" s="19"/>
      <c r="E1370" s="23"/>
      <c r="F1370" s="19"/>
      <c r="G1370" s="16">
        <f>IF(A1370="","",MONTH(A1370))</f>
      </c>
      <c r="H1370" s="22">
        <f>IF(A1370="",0,IF(YEAR(A1370)&lt;&gt;Properties!$C$5,0,N(E1370)))</f>
      </c>
    </row>
    <row r="1371" spans="1:8" x14ac:dyDescent="0.25">
      <c r="A1371" s="11"/>
      <c r="B1371" s="19"/>
      <c r="C1371" s="19"/>
      <c r="D1371" s="19"/>
      <c r="E1371" s="23"/>
      <c r="F1371" s="19"/>
      <c r="G1371" s="16">
        <f>IF(A1371="","",MONTH(A1371))</f>
      </c>
      <c r="H1371" s="22">
        <f>IF(A1371="",0,IF(YEAR(A1371)&lt;&gt;Properties!$C$5,0,N(E1371)))</f>
      </c>
    </row>
    <row r="1372" spans="1:8" x14ac:dyDescent="0.25">
      <c r="A1372" s="11"/>
      <c r="B1372" s="19"/>
      <c r="C1372" s="19"/>
      <c r="D1372" s="19"/>
      <c r="E1372" s="23"/>
      <c r="F1372" s="19"/>
      <c r="G1372" s="16">
        <f>IF(A1372="","",MONTH(A1372))</f>
      </c>
      <c r="H1372" s="22">
        <f>IF(A1372="",0,IF(YEAR(A1372)&lt;&gt;Properties!$C$5,0,N(E1372)))</f>
      </c>
    </row>
    <row r="1373" spans="1:8" x14ac:dyDescent="0.25">
      <c r="A1373" s="11"/>
      <c r="B1373" s="19"/>
      <c r="C1373" s="19"/>
      <c r="D1373" s="19"/>
      <c r="E1373" s="23"/>
      <c r="F1373" s="19"/>
      <c r="G1373" s="16">
        <f>IF(A1373="","",MONTH(A1373))</f>
      </c>
      <c r="H1373" s="22">
        <f>IF(A1373="",0,IF(YEAR(A1373)&lt;&gt;Properties!$C$5,0,N(E1373)))</f>
      </c>
    </row>
    <row r="1374" spans="1:8" x14ac:dyDescent="0.25">
      <c r="A1374" s="11"/>
      <c r="B1374" s="19"/>
      <c r="C1374" s="19"/>
      <c r="D1374" s="19"/>
      <c r="E1374" s="23"/>
      <c r="F1374" s="19"/>
      <c r="G1374" s="16">
        <f>IF(A1374="","",MONTH(A1374))</f>
      </c>
      <c r="H1374" s="22">
        <f>IF(A1374="",0,IF(YEAR(A1374)&lt;&gt;Properties!$C$5,0,N(E1374)))</f>
      </c>
    </row>
    <row r="1375" spans="1:8" x14ac:dyDescent="0.25">
      <c r="A1375" s="11"/>
      <c r="B1375" s="19"/>
      <c r="C1375" s="19"/>
      <c r="D1375" s="19"/>
      <c r="E1375" s="23"/>
      <c r="F1375" s="19"/>
      <c r="G1375" s="16">
        <f>IF(A1375="","",MONTH(A1375))</f>
      </c>
      <c r="H1375" s="22">
        <f>IF(A1375="",0,IF(YEAR(A1375)&lt;&gt;Properties!$C$5,0,N(E1375)))</f>
      </c>
    </row>
    <row r="1376" spans="1:8" x14ac:dyDescent="0.25">
      <c r="A1376" s="11"/>
      <c r="B1376" s="19"/>
      <c r="C1376" s="19"/>
      <c r="D1376" s="19"/>
      <c r="E1376" s="23"/>
      <c r="F1376" s="19"/>
      <c r="G1376" s="16">
        <f>IF(A1376="","",MONTH(A1376))</f>
      </c>
      <c r="H1376" s="22">
        <f>IF(A1376="",0,IF(YEAR(A1376)&lt;&gt;Properties!$C$5,0,N(E1376)))</f>
      </c>
    </row>
    <row r="1377" spans="1:8" x14ac:dyDescent="0.25">
      <c r="A1377" s="11"/>
      <c r="B1377" s="19"/>
      <c r="C1377" s="19"/>
      <c r="D1377" s="19"/>
      <c r="E1377" s="23"/>
      <c r="F1377" s="19"/>
      <c r="G1377" s="16">
        <f>IF(A1377="","",MONTH(A1377))</f>
      </c>
      <c r="H1377" s="22">
        <f>IF(A1377="",0,IF(YEAR(A1377)&lt;&gt;Properties!$C$5,0,N(E1377)))</f>
      </c>
    </row>
    <row r="1378" spans="1:8" x14ac:dyDescent="0.25">
      <c r="A1378" s="11"/>
      <c r="B1378" s="19"/>
      <c r="C1378" s="19"/>
      <c r="D1378" s="19"/>
      <c r="E1378" s="23"/>
      <c r="F1378" s="19"/>
      <c r="G1378" s="16">
        <f>IF(A1378="","",MONTH(A1378))</f>
      </c>
      <c r="H1378" s="22">
        <f>IF(A1378="",0,IF(YEAR(A1378)&lt;&gt;Properties!$C$5,0,N(E1378)))</f>
      </c>
    </row>
    <row r="1379" spans="1:8" x14ac:dyDescent="0.25">
      <c r="A1379" s="11"/>
      <c r="B1379" s="19"/>
      <c r="C1379" s="19"/>
      <c r="D1379" s="19"/>
      <c r="E1379" s="23"/>
      <c r="F1379" s="19"/>
      <c r="G1379" s="16">
        <f>IF(A1379="","",MONTH(A1379))</f>
      </c>
      <c r="H1379" s="22">
        <f>IF(A1379="",0,IF(YEAR(A1379)&lt;&gt;Properties!$C$5,0,N(E1379)))</f>
      </c>
    </row>
    <row r="1380" spans="1:8" x14ac:dyDescent="0.25">
      <c r="A1380" s="11"/>
      <c r="B1380" s="19"/>
      <c r="C1380" s="19"/>
      <c r="D1380" s="19"/>
      <c r="E1380" s="23"/>
      <c r="F1380" s="19"/>
      <c r="G1380" s="16">
        <f>IF(A1380="","",MONTH(A1380))</f>
      </c>
      <c r="H1380" s="22">
        <f>IF(A1380="",0,IF(YEAR(A1380)&lt;&gt;Properties!$C$5,0,N(E1380)))</f>
      </c>
    </row>
    <row r="1381" spans="1:8" x14ac:dyDescent="0.25">
      <c r="A1381" s="11"/>
      <c r="B1381" s="19"/>
      <c r="C1381" s="19"/>
      <c r="D1381" s="19"/>
      <c r="E1381" s="23"/>
      <c r="F1381" s="19"/>
      <c r="G1381" s="16">
        <f>IF(A1381="","",MONTH(A1381))</f>
      </c>
      <c r="H1381" s="22">
        <f>IF(A1381="",0,IF(YEAR(A1381)&lt;&gt;Properties!$C$5,0,N(E1381)))</f>
      </c>
    </row>
    <row r="1382" spans="1:8" x14ac:dyDescent="0.25">
      <c r="A1382" s="11"/>
      <c r="B1382" s="19"/>
      <c r="C1382" s="19"/>
      <c r="D1382" s="19"/>
      <c r="E1382" s="23"/>
      <c r="F1382" s="19"/>
      <c r="G1382" s="16">
        <f>IF(A1382="","",MONTH(A1382))</f>
      </c>
      <c r="H1382" s="22">
        <f>IF(A1382="",0,IF(YEAR(A1382)&lt;&gt;Properties!$C$5,0,N(E1382)))</f>
      </c>
    </row>
    <row r="1383" spans="1:8" x14ac:dyDescent="0.25">
      <c r="A1383" s="11"/>
      <c r="B1383" s="19"/>
      <c r="C1383" s="19"/>
      <c r="D1383" s="19"/>
      <c r="E1383" s="23"/>
      <c r="F1383" s="19"/>
      <c r="G1383" s="16">
        <f>IF(A1383="","",MONTH(A1383))</f>
      </c>
      <c r="H1383" s="22">
        <f>IF(A1383="",0,IF(YEAR(A1383)&lt;&gt;Properties!$C$5,0,N(E1383)))</f>
      </c>
    </row>
    <row r="1384" spans="1:8" x14ac:dyDescent="0.25">
      <c r="A1384" s="11"/>
      <c r="B1384" s="19"/>
      <c r="C1384" s="19"/>
      <c r="D1384" s="19"/>
      <c r="E1384" s="23"/>
      <c r="F1384" s="19"/>
      <c r="G1384" s="16">
        <f>IF(A1384="","",MONTH(A1384))</f>
      </c>
      <c r="H1384" s="22">
        <f>IF(A1384="",0,IF(YEAR(A1384)&lt;&gt;Properties!$C$5,0,N(E1384)))</f>
      </c>
    </row>
    <row r="1385" spans="1:8" x14ac:dyDescent="0.25">
      <c r="A1385" s="11"/>
      <c r="B1385" s="19"/>
      <c r="C1385" s="19"/>
      <c r="D1385" s="19"/>
      <c r="E1385" s="23"/>
      <c r="F1385" s="19"/>
      <c r="G1385" s="16">
        <f>IF(A1385="","",MONTH(A1385))</f>
      </c>
      <c r="H1385" s="22">
        <f>IF(A1385="",0,IF(YEAR(A1385)&lt;&gt;Properties!$C$5,0,N(E1385)))</f>
      </c>
    </row>
    <row r="1386" spans="1:8" x14ac:dyDescent="0.25">
      <c r="A1386" s="11"/>
      <c r="B1386" s="19"/>
      <c r="C1386" s="19"/>
      <c r="D1386" s="19"/>
      <c r="E1386" s="23"/>
      <c r="F1386" s="19"/>
      <c r="G1386" s="16">
        <f>IF(A1386="","",MONTH(A1386))</f>
      </c>
      <c r="H1386" s="22">
        <f>IF(A1386="",0,IF(YEAR(A1386)&lt;&gt;Properties!$C$5,0,N(E1386)))</f>
      </c>
    </row>
    <row r="1387" spans="1:8" x14ac:dyDescent="0.25">
      <c r="A1387" s="11"/>
      <c r="B1387" s="19"/>
      <c r="C1387" s="19"/>
      <c r="D1387" s="19"/>
      <c r="E1387" s="23"/>
      <c r="F1387" s="19"/>
      <c r="G1387" s="16">
        <f>IF(A1387="","",MONTH(A1387))</f>
      </c>
      <c r="H1387" s="22">
        <f>IF(A1387="",0,IF(YEAR(A1387)&lt;&gt;Properties!$C$5,0,N(E1387)))</f>
      </c>
    </row>
    <row r="1388" spans="1:8" x14ac:dyDescent="0.25">
      <c r="A1388" s="11"/>
      <c r="B1388" s="19"/>
      <c r="C1388" s="19"/>
      <c r="D1388" s="19"/>
      <c r="E1388" s="23"/>
      <c r="F1388" s="19"/>
      <c r="G1388" s="16">
        <f>IF(A1388="","",MONTH(A1388))</f>
      </c>
      <c r="H1388" s="22">
        <f>IF(A1388="",0,IF(YEAR(A1388)&lt;&gt;Properties!$C$5,0,N(E1388)))</f>
      </c>
    </row>
    <row r="1389" spans="1:8" x14ac:dyDescent="0.25">
      <c r="A1389" s="11"/>
      <c r="B1389" s="19"/>
      <c r="C1389" s="19"/>
      <c r="D1389" s="19"/>
      <c r="E1389" s="23"/>
      <c r="F1389" s="19"/>
      <c r="G1389" s="16">
        <f>IF(A1389="","",MONTH(A1389))</f>
      </c>
      <c r="H1389" s="22">
        <f>IF(A1389="",0,IF(YEAR(A1389)&lt;&gt;Properties!$C$5,0,N(E1389)))</f>
      </c>
    </row>
    <row r="1390" spans="1:8" x14ac:dyDescent="0.25">
      <c r="A1390" s="11"/>
      <c r="B1390" s="19"/>
      <c r="C1390" s="19"/>
      <c r="D1390" s="19"/>
      <c r="E1390" s="23"/>
      <c r="F1390" s="19"/>
      <c r="G1390" s="16">
        <f>IF(A1390="","",MONTH(A1390))</f>
      </c>
      <c r="H1390" s="22">
        <f>IF(A1390="",0,IF(YEAR(A1390)&lt;&gt;Properties!$C$5,0,N(E1390)))</f>
      </c>
    </row>
    <row r="1391" spans="1:8" x14ac:dyDescent="0.25">
      <c r="A1391" s="11"/>
      <c r="B1391" s="19"/>
      <c r="C1391" s="19"/>
      <c r="D1391" s="19"/>
      <c r="E1391" s="23"/>
      <c r="F1391" s="19"/>
      <c r="G1391" s="16">
        <f>IF(A1391="","",MONTH(A1391))</f>
      </c>
      <c r="H1391" s="22">
        <f>IF(A1391="",0,IF(YEAR(A1391)&lt;&gt;Properties!$C$5,0,N(E1391)))</f>
      </c>
    </row>
    <row r="1392" spans="1:8" x14ac:dyDescent="0.25">
      <c r="A1392" s="11"/>
      <c r="B1392" s="19"/>
      <c r="C1392" s="19"/>
      <c r="D1392" s="19"/>
      <c r="E1392" s="23"/>
      <c r="F1392" s="19"/>
      <c r="G1392" s="16">
        <f>IF(A1392="","",MONTH(A1392))</f>
      </c>
      <c r="H1392" s="22">
        <f>IF(A1392="",0,IF(YEAR(A1392)&lt;&gt;Properties!$C$5,0,N(E1392)))</f>
      </c>
    </row>
    <row r="1393" spans="1:8" x14ac:dyDescent="0.25">
      <c r="A1393" s="11"/>
      <c r="B1393" s="19"/>
      <c r="C1393" s="19"/>
      <c r="D1393" s="19"/>
      <c r="E1393" s="23"/>
      <c r="F1393" s="19"/>
      <c r="G1393" s="16">
        <f>IF(A1393="","",MONTH(A1393))</f>
      </c>
      <c r="H1393" s="22">
        <f>IF(A1393="",0,IF(YEAR(A1393)&lt;&gt;Properties!$C$5,0,N(E1393)))</f>
      </c>
    </row>
    <row r="1394" spans="1:8" x14ac:dyDescent="0.25">
      <c r="A1394" s="11"/>
      <c r="B1394" s="19"/>
      <c r="C1394" s="19"/>
      <c r="D1394" s="19"/>
      <c r="E1394" s="23"/>
      <c r="F1394" s="19"/>
      <c r="G1394" s="16">
        <f>IF(A1394="","",MONTH(A1394))</f>
      </c>
      <c r="H1394" s="22">
        <f>IF(A1394="",0,IF(YEAR(A1394)&lt;&gt;Properties!$C$5,0,N(E1394)))</f>
      </c>
    </row>
    <row r="1395" spans="1:8" x14ac:dyDescent="0.25">
      <c r="A1395" s="11"/>
      <c r="B1395" s="19"/>
      <c r="C1395" s="19"/>
      <c r="D1395" s="19"/>
      <c r="E1395" s="23"/>
      <c r="F1395" s="19"/>
      <c r="G1395" s="16">
        <f>IF(A1395="","",MONTH(A1395))</f>
      </c>
      <c r="H1395" s="22">
        <f>IF(A1395="",0,IF(YEAR(A1395)&lt;&gt;Properties!$C$5,0,N(E1395)))</f>
      </c>
    </row>
    <row r="1396" spans="1:8" x14ac:dyDescent="0.25">
      <c r="A1396" s="11"/>
      <c r="B1396" s="19"/>
      <c r="C1396" s="19"/>
      <c r="D1396" s="19"/>
      <c r="E1396" s="23"/>
      <c r="F1396" s="19"/>
      <c r="G1396" s="16">
        <f>IF(A1396="","",MONTH(A1396))</f>
      </c>
      <c r="H1396" s="22">
        <f>IF(A1396="",0,IF(YEAR(A1396)&lt;&gt;Properties!$C$5,0,N(E1396)))</f>
      </c>
    </row>
    <row r="1397" spans="1:8" x14ac:dyDescent="0.25">
      <c r="A1397" s="11"/>
      <c r="B1397" s="19"/>
      <c r="C1397" s="19"/>
      <c r="D1397" s="19"/>
      <c r="E1397" s="23"/>
      <c r="F1397" s="19"/>
      <c r="G1397" s="16">
        <f>IF(A1397="","",MONTH(A1397))</f>
      </c>
      <c r="H1397" s="22">
        <f>IF(A1397="",0,IF(YEAR(A1397)&lt;&gt;Properties!$C$5,0,N(E1397)))</f>
      </c>
    </row>
    <row r="1398" spans="1:8" x14ac:dyDescent="0.25">
      <c r="A1398" s="11"/>
      <c r="B1398" s="19"/>
      <c r="C1398" s="19"/>
      <c r="D1398" s="19"/>
      <c r="E1398" s="23"/>
      <c r="F1398" s="19"/>
      <c r="G1398" s="16">
        <f>IF(A1398="","",MONTH(A1398))</f>
      </c>
      <c r="H1398" s="22">
        <f>IF(A1398="",0,IF(YEAR(A1398)&lt;&gt;Properties!$C$5,0,N(E1398)))</f>
      </c>
    </row>
    <row r="1399" spans="1:8" x14ac:dyDescent="0.25">
      <c r="A1399" s="11"/>
      <c r="B1399" s="19"/>
      <c r="C1399" s="19"/>
      <c r="D1399" s="19"/>
      <c r="E1399" s="23"/>
      <c r="F1399" s="19"/>
      <c r="G1399" s="16">
        <f>IF(A1399="","",MONTH(A1399))</f>
      </c>
      <c r="H1399" s="22">
        <f>IF(A1399="",0,IF(YEAR(A1399)&lt;&gt;Properties!$C$5,0,N(E1399)))</f>
      </c>
    </row>
    <row r="1400" spans="1:8" x14ac:dyDescent="0.25">
      <c r="A1400" s="11"/>
      <c r="B1400" s="19"/>
      <c r="C1400" s="19"/>
      <c r="D1400" s="19"/>
      <c r="E1400" s="23"/>
      <c r="F1400" s="19"/>
      <c r="G1400" s="16">
        <f>IF(A1400="","",MONTH(A1400))</f>
      </c>
      <c r="H1400" s="22">
        <f>IF(A1400="",0,IF(YEAR(A1400)&lt;&gt;Properties!$C$5,0,N(E1400)))</f>
      </c>
    </row>
    <row r="1401" spans="1:8" x14ac:dyDescent="0.25">
      <c r="A1401" s="11"/>
      <c r="B1401" s="19"/>
      <c r="C1401" s="19"/>
      <c r="D1401" s="19"/>
      <c r="E1401" s="23"/>
      <c r="F1401" s="19"/>
      <c r="G1401" s="16">
        <f>IF(A1401="","",MONTH(A1401))</f>
      </c>
      <c r="H1401" s="22">
        <f>IF(A1401="",0,IF(YEAR(A1401)&lt;&gt;Properties!$C$5,0,N(E1401)))</f>
      </c>
    </row>
    <row r="1402" spans="1:8" x14ac:dyDescent="0.25">
      <c r="A1402" s="11"/>
      <c r="B1402" s="19"/>
      <c r="C1402" s="19"/>
      <c r="D1402" s="19"/>
      <c r="E1402" s="23"/>
      <c r="F1402" s="19"/>
      <c r="G1402" s="16">
        <f>IF(A1402="","",MONTH(A1402))</f>
      </c>
      <c r="H1402" s="22">
        <f>IF(A1402="",0,IF(YEAR(A1402)&lt;&gt;Properties!$C$5,0,N(E1402)))</f>
      </c>
    </row>
    <row r="1403" spans="1:8" x14ac:dyDescent="0.25">
      <c r="A1403" s="11"/>
      <c r="B1403" s="19"/>
      <c r="C1403" s="19"/>
      <c r="D1403" s="19"/>
      <c r="E1403" s="23"/>
      <c r="F1403" s="19"/>
      <c r="G1403" s="16">
        <f>IF(A1403="","",MONTH(A1403))</f>
      </c>
      <c r="H1403" s="22">
        <f>IF(A1403="",0,IF(YEAR(A1403)&lt;&gt;Properties!$C$5,0,N(E1403)))</f>
      </c>
    </row>
    <row r="1404" spans="1:8" x14ac:dyDescent="0.25">
      <c r="A1404" s="11"/>
      <c r="B1404" s="19"/>
      <c r="C1404" s="19"/>
      <c r="D1404" s="19"/>
      <c r="E1404" s="23"/>
      <c r="F1404" s="19"/>
      <c r="G1404" s="16">
        <f>IF(A1404="","",MONTH(A1404))</f>
      </c>
      <c r="H1404" s="22">
        <f>IF(A1404="",0,IF(YEAR(A1404)&lt;&gt;Properties!$C$5,0,N(E1404)))</f>
      </c>
    </row>
    <row r="1405" spans="1:8" x14ac:dyDescent="0.25">
      <c r="A1405" s="11"/>
      <c r="B1405" s="19"/>
      <c r="C1405" s="19"/>
      <c r="D1405" s="19"/>
      <c r="E1405" s="23"/>
      <c r="F1405" s="19"/>
      <c r="G1405" s="16">
        <f>IF(A1405="","",MONTH(A1405))</f>
      </c>
      <c r="H1405" s="22">
        <f>IF(A1405="",0,IF(YEAR(A1405)&lt;&gt;Properties!$C$5,0,N(E1405)))</f>
      </c>
    </row>
    <row r="1406" spans="1:8" x14ac:dyDescent="0.25">
      <c r="A1406" s="11"/>
      <c r="B1406" s="19"/>
      <c r="C1406" s="19"/>
      <c r="D1406" s="19"/>
      <c r="E1406" s="23"/>
      <c r="F1406" s="19"/>
      <c r="G1406" s="16">
        <f>IF(A1406="","",MONTH(A1406))</f>
      </c>
      <c r="H1406" s="22">
        <f>IF(A1406="",0,IF(YEAR(A1406)&lt;&gt;Properties!$C$5,0,N(E1406)))</f>
      </c>
    </row>
    <row r="1407" spans="1:8" x14ac:dyDescent="0.25">
      <c r="A1407" s="11"/>
      <c r="B1407" s="19"/>
      <c r="C1407" s="19"/>
      <c r="D1407" s="19"/>
      <c r="E1407" s="23"/>
      <c r="F1407" s="19"/>
      <c r="G1407" s="16">
        <f>IF(A1407="","",MONTH(A1407))</f>
      </c>
      <c r="H1407" s="22">
        <f>IF(A1407="",0,IF(YEAR(A1407)&lt;&gt;Properties!$C$5,0,N(E1407)))</f>
      </c>
    </row>
    <row r="1408" spans="1:8" x14ac:dyDescent="0.25">
      <c r="A1408" s="11"/>
      <c r="B1408" s="19"/>
      <c r="C1408" s="19"/>
      <c r="D1408" s="19"/>
      <c r="E1408" s="23"/>
      <c r="F1408" s="19"/>
      <c r="G1408" s="16">
        <f>IF(A1408="","",MONTH(A1408))</f>
      </c>
      <c r="H1408" s="22">
        <f>IF(A1408="",0,IF(YEAR(A1408)&lt;&gt;Properties!$C$5,0,N(E1408)))</f>
      </c>
    </row>
    <row r="1409" spans="1:8" x14ac:dyDescent="0.25">
      <c r="A1409" s="11"/>
      <c r="B1409" s="19"/>
      <c r="C1409" s="19"/>
      <c r="D1409" s="19"/>
      <c r="E1409" s="23"/>
      <c r="F1409" s="19"/>
      <c r="G1409" s="16">
        <f>IF(A1409="","",MONTH(A1409))</f>
      </c>
      <c r="H1409" s="22">
        <f>IF(A1409="",0,IF(YEAR(A1409)&lt;&gt;Properties!$C$5,0,N(E1409)))</f>
      </c>
    </row>
    <row r="1410" spans="1:8" x14ac:dyDescent="0.25">
      <c r="A1410" s="11"/>
      <c r="B1410" s="19"/>
      <c r="C1410" s="19"/>
      <c r="D1410" s="19"/>
      <c r="E1410" s="23"/>
      <c r="F1410" s="19"/>
      <c r="G1410" s="16">
        <f>IF(A1410="","",MONTH(A1410))</f>
      </c>
      <c r="H1410" s="22">
        <f>IF(A1410="",0,IF(YEAR(A1410)&lt;&gt;Properties!$C$5,0,N(E1410)))</f>
      </c>
    </row>
    <row r="1411" spans="1:8" x14ac:dyDescent="0.25">
      <c r="A1411" s="11"/>
      <c r="B1411" s="19"/>
      <c r="C1411" s="19"/>
      <c r="D1411" s="19"/>
      <c r="E1411" s="23"/>
      <c r="F1411" s="19"/>
      <c r="G1411" s="16">
        <f>IF(A1411="","",MONTH(A1411))</f>
      </c>
      <c r="H1411" s="22">
        <f>IF(A1411="",0,IF(YEAR(A1411)&lt;&gt;Properties!$C$5,0,N(E1411)))</f>
      </c>
    </row>
    <row r="1412" spans="1:8" x14ac:dyDescent="0.25">
      <c r="A1412" s="11"/>
      <c r="B1412" s="19"/>
      <c r="C1412" s="19"/>
      <c r="D1412" s="19"/>
      <c r="E1412" s="23"/>
      <c r="F1412" s="19"/>
      <c r="G1412" s="16">
        <f>IF(A1412="","",MONTH(A1412))</f>
      </c>
      <c r="H1412" s="22">
        <f>IF(A1412="",0,IF(YEAR(A1412)&lt;&gt;Properties!$C$5,0,N(E1412)))</f>
      </c>
    </row>
    <row r="1413" spans="1:8" x14ac:dyDescent="0.25">
      <c r="A1413" s="11"/>
      <c r="B1413" s="19"/>
      <c r="C1413" s="19"/>
      <c r="D1413" s="19"/>
      <c r="E1413" s="23"/>
      <c r="F1413" s="19"/>
      <c r="G1413" s="16">
        <f>IF(A1413="","",MONTH(A1413))</f>
      </c>
      <c r="H1413" s="22">
        <f>IF(A1413="",0,IF(YEAR(A1413)&lt;&gt;Properties!$C$5,0,N(E1413)))</f>
      </c>
    </row>
    <row r="1414" spans="1:8" x14ac:dyDescent="0.25">
      <c r="A1414" s="11"/>
      <c r="B1414" s="19"/>
      <c r="C1414" s="19"/>
      <c r="D1414" s="19"/>
      <c r="E1414" s="23"/>
      <c r="F1414" s="19"/>
      <c r="G1414" s="16">
        <f>IF(A1414="","",MONTH(A1414))</f>
      </c>
      <c r="H1414" s="22">
        <f>IF(A1414="",0,IF(YEAR(A1414)&lt;&gt;Properties!$C$5,0,N(E1414)))</f>
      </c>
    </row>
    <row r="1415" spans="1:8" x14ac:dyDescent="0.25">
      <c r="A1415" s="11"/>
      <c r="B1415" s="19"/>
      <c r="C1415" s="19"/>
      <c r="D1415" s="19"/>
      <c r="E1415" s="23"/>
      <c r="F1415" s="19"/>
      <c r="G1415" s="16">
        <f>IF(A1415="","",MONTH(A1415))</f>
      </c>
      <c r="H1415" s="22">
        <f>IF(A1415="",0,IF(YEAR(A1415)&lt;&gt;Properties!$C$5,0,N(E1415)))</f>
      </c>
    </row>
    <row r="1416" spans="1:8" x14ac:dyDescent="0.25">
      <c r="A1416" s="11"/>
      <c r="B1416" s="19"/>
      <c r="C1416" s="19"/>
      <c r="D1416" s="19"/>
      <c r="E1416" s="23"/>
      <c r="F1416" s="19"/>
      <c r="G1416" s="16">
        <f>IF(A1416="","",MONTH(A1416))</f>
      </c>
      <c r="H1416" s="22">
        <f>IF(A1416="",0,IF(YEAR(A1416)&lt;&gt;Properties!$C$5,0,N(E1416)))</f>
      </c>
    </row>
    <row r="1417" spans="1:8" x14ac:dyDescent="0.25">
      <c r="A1417" s="11"/>
      <c r="B1417" s="19"/>
      <c r="C1417" s="19"/>
      <c r="D1417" s="19"/>
      <c r="E1417" s="23"/>
      <c r="F1417" s="19"/>
      <c r="G1417" s="16">
        <f>IF(A1417="","",MONTH(A1417))</f>
      </c>
      <c r="H1417" s="22">
        <f>IF(A1417="",0,IF(YEAR(A1417)&lt;&gt;Properties!$C$5,0,N(E1417)))</f>
      </c>
    </row>
    <row r="1418" spans="1:8" x14ac:dyDescent="0.25">
      <c r="A1418" s="11"/>
      <c r="B1418" s="19"/>
      <c r="C1418" s="19"/>
      <c r="D1418" s="19"/>
      <c r="E1418" s="23"/>
      <c r="F1418" s="19"/>
      <c r="G1418" s="16">
        <f>IF(A1418="","",MONTH(A1418))</f>
      </c>
      <c r="H1418" s="22">
        <f>IF(A1418="",0,IF(YEAR(A1418)&lt;&gt;Properties!$C$5,0,N(E1418)))</f>
      </c>
    </row>
    <row r="1419" spans="1:8" x14ac:dyDescent="0.25">
      <c r="A1419" s="11"/>
      <c r="B1419" s="19"/>
      <c r="C1419" s="19"/>
      <c r="D1419" s="19"/>
      <c r="E1419" s="23"/>
      <c r="F1419" s="19"/>
      <c r="G1419" s="16">
        <f>IF(A1419="","",MONTH(A1419))</f>
      </c>
      <c r="H1419" s="22">
        <f>IF(A1419="",0,IF(YEAR(A1419)&lt;&gt;Properties!$C$5,0,N(E1419)))</f>
      </c>
    </row>
    <row r="1420" spans="1:8" x14ac:dyDescent="0.25">
      <c r="A1420" s="11"/>
      <c r="B1420" s="19"/>
      <c r="C1420" s="19"/>
      <c r="D1420" s="19"/>
      <c r="E1420" s="23"/>
      <c r="F1420" s="19"/>
      <c r="G1420" s="16">
        <f>IF(A1420="","",MONTH(A1420))</f>
      </c>
      <c r="H1420" s="22">
        <f>IF(A1420="",0,IF(YEAR(A1420)&lt;&gt;Properties!$C$5,0,N(E1420)))</f>
      </c>
    </row>
    <row r="1421" spans="1:8" x14ac:dyDescent="0.25">
      <c r="A1421" s="11"/>
      <c r="B1421" s="19"/>
      <c r="C1421" s="19"/>
      <c r="D1421" s="19"/>
      <c r="E1421" s="23"/>
      <c r="F1421" s="19"/>
      <c r="G1421" s="16">
        <f>IF(A1421="","",MONTH(A1421))</f>
      </c>
      <c r="H1421" s="22">
        <f>IF(A1421="",0,IF(YEAR(A1421)&lt;&gt;Properties!$C$5,0,N(E1421)))</f>
      </c>
    </row>
    <row r="1422" spans="1:8" x14ac:dyDescent="0.25">
      <c r="A1422" s="11"/>
      <c r="B1422" s="19"/>
      <c r="C1422" s="19"/>
      <c r="D1422" s="19"/>
      <c r="E1422" s="23"/>
      <c r="F1422" s="19"/>
      <c r="G1422" s="16">
        <f>IF(A1422="","",MONTH(A1422))</f>
      </c>
      <c r="H1422" s="22">
        <f>IF(A1422="",0,IF(YEAR(A1422)&lt;&gt;Properties!$C$5,0,N(E1422)))</f>
      </c>
    </row>
    <row r="1423" spans="1:8" x14ac:dyDescent="0.25">
      <c r="A1423" s="11"/>
      <c r="B1423" s="19"/>
      <c r="C1423" s="19"/>
      <c r="D1423" s="19"/>
      <c r="E1423" s="23"/>
      <c r="F1423" s="19"/>
      <c r="G1423" s="16">
        <f>IF(A1423="","",MONTH(A1423))</f>
      </c>
      <c r="H1423" s="22">
        <f>IF(A1423="",0,IF(YEAR(A1423)&lt;&gt;Properties!$C$5,0,N(E1423)))</f>
      </c>
    </row>
    <row r="1424" spans="1:8" x14ac:dyDescent="0.25">
      <c r="A1424" s="11"/>
      <c r="B1424" s="19"/>
      <c r="C1424" s="19"/>
      <c r="D1424" s="19"/>
      <c r="E1424" s="23"/>
      <c r="F1424" s="19"/>
      <c r="G1424" s="16">
        <f>IF(A1424="","",MONTH(A1424))</f>
      </c>
      <c r="H1424" s="22">
        <f>IF(A1424="",0,IF(YEAR(A1424)&lt;&gt;Properties!$C$5,0,N(E1424)))</f>
      </c>
    </row>
    <row r="1425" spans="1:8" x14ac:dyDescent="0.25">
      <c r="A1425" s="11"/>
      <c r="B1425" s="19"/>
      <c r="C1425" s="19"/>
      <c r="D1425" s="19"/>
      <c r="E1425" s="23"/>
      <c r="F1425" s="19"/>
      <c r="G1425" s="16">
        <f>IF(A1425="","",MONTH(A1425))</f>
      </c>
      <c r="H1425" s="22">
        <f>IF(A1425="",0,IF(YEAR(A1425)&lt;&gt;Properties!$C$5,0,N(E1425)))</f>
      </c>
    </row>
    <row r="1426" spans="1:8" x14ac:dyDescent="0.25">
      <c r="A1426" s="11"/>
      <c r="B1426" s="19"/>
      <c r="C1426" s="19"/>
      <c r="D1426" s="19"/>
      <c r="E1426" s="23"/>
      <c r="F1426" s="19"/>
      <c r="G1426" s="16">
        <f>IF(A1426="","",MONTH(A1426))</f>
      </c>
      <c r="H1426" s="22">
        <f>IF(A1426="",0,IF(YEAR(A1426)&lt;&gt;Properties!$C$5,0,N(E1426)))</f>
      </c>
    </row>
    <row r="1427" spans="1:8" x14ac:dyDescent="0.25">
      <c r="A1427" s="11"/>
      <c r="B1427" s="19"/>
      <c r="C1427" s="19"/>
      <c r="D1427" s="19"/>
      <c r="E1427" s="23"/>
      <c r="F1427" s="19"/>
      <c r="G1427" s="16">
        <f>IF(A1427="","",MONTH(A1427))</f>
      </c>
      <c r="H1427" s="22">
        <f>IF(A1427="",0,IF(YEAR(A1427)&lt;&gt;Properties!$C$5,0,N(E1427)))</f>
      </c>
    </row>
    <row r="1428" spans="1:8" x14ac:dyDescent="0.25">
      <c r="A1428" s="11"/>
      <c r="B1428" s="19"/>
      <c r="C1428" s="19"/>
      <c r="D1428" s="19"/>
      <c r="E1428" s="23"/>
      <c r="F1428" s="19"/>
      <c r="G1428" s="16">
        <f>IF(A1428="","",MONTH(A1428))</f>
      </c>
      <c r="H1428" s="22">
        <f>IF(A1428="",0,IF(YEAR(A1428)&lt;&gt;Properties!$C$5,0,N(E1428)))</f>
      </c>
    </row>
    <row r="1429" spans="1:8" x14ac:dyDescent="0.25">
      <c r="A1429" s="11"/>
      <c r="B1429" s="19"/>
      <c r="C1429" s="19"/>
      <c r="D1429" s="19"/>
      <c r="E1429" s="23"/>
      <c r="F1429" s="19"/>
      <c r="G1429" s="16">
        <f>IF(A1429="","",MONTH(A1429))</f>
      </c>
      <c r="H1429" s="22">
        <f>IF(A1429="",0,IF(YEAR(A1429)&lt;&gt;Properties!$C$5,0,N(E1429)))</f>
      </c>
    </row>
    <row r="1430" spans="1:8" x14ac:dyDescent="0.25">
      <c r="A1430" s="11"/>
      <c r="B1430" s="19"/>
      <c r="C1430" s="19"/>
      <c r="D1430" s="19"/>
      <c r="E1430" s="23"/>
      <c r="F1430" s="19"/>
      <c r="G1430" s="16">
        <f>IF(A1430="","",MONTH(A1430))</f>
      </c>
      <c r="H1430" s="22">
        <f>IF(A1430="",0,IF(YEAR(A1430)&lt;&gt;Properties!$C$5,0,N(E1430)))</f>
      </c>
    </row>
    <row r="1431" spans="1:8" x14ac:dyDescent="0.25">
      <c r="A1431" s="11"/>
      <c r="B1431" s="19"/>
      <c r="C1431" s="19"/>
      <c r="D1431" s="19"/>
      <c r="E1431" s="23"/>
      <c r="F1431" s="19"/>
      <c r="G1431" s="16">
        <f>IF(A1431="","",MONTH(A1431))</f>
      </c>
      <c r="H1431" s="22">
        <f>IF(A1431="",0,IF(YEAR(A1431)&lt;&gt;Properties!$C$5,0,N(E1431)))</f>
      </c>
    </row>
    <row r="1432" spans="1:8" x14ac:dyDescent="0.25">
      <c r="A1432" s="11"/>
      <c r="B1432" s="19"/>
      <c r="C1432" s="19"/>
      <c r="D1432" s="19"/>
      <c r="E1432" s="23"/>
      <c r="F1432" s="19"/>
      <c r="G1432" s="16">
        <f>IF(A1432="","",MONTH(A1432))</f>
      </c>
      <c r="H1432" s="22">
        <f>IF(A1432="",0,IF(YEAR(A1432)&lt;&gt;Properties!$C$5,0,N(E1432)))</f>
      </c>
    </row>
    <row r="1433" spans="1:8" x14ac:dyDescent="0.25">
      <c r="A1433" s="11"/>
      <c r="B1433" s="19"/>
      <c r="C1433" s="19"/>
      <c r="D1433" s="19"/>
      <c r="E1433" s="23"/>
      <c r="F1433" s="19"/>
      <c r="G1433" s="16">
        <f>IF(A1433="","",MONTH(A1433))</f>
      </c>
      <c r="H1433" s="22">
        <f>IF(A1433="",0,IF(YEAR(A1433)&lt;&gt;Properties!$C$5,0,N(E1433)))</f>
      </c>
    </row>
    <row r="1434" spans="1:8" x14ac:dyDescent="0.25">
      <c r="A1434" s="11"/>
      <c r="B1434" s="19"/>
      <c r="C1434" s="19"/>
      <c r="D1434" s="19"/>
      <c r="E1434" s="23"/>
      <c r="F1434" s="19"/>
      <c r="G1434" s="16">
        <f>IF(A1434="","",MONTH(A1434))</f>
      </c>
      <c r="H1434" s="22">
        <f>IF(A1434="",0,IF(YEAR(A1434)&lt;&gt;Properties!$C$5,0,N(E1434)))</f>
      </c>
    </row>
    <row r="1435" spans="1:8" x14ac:dyDescent="0.25">
      <c r="A1435" s="11"/>
      <c r="B1435" s="19"/>
      <c r="C1435" s="19"/>
      <c r="D1435" s="19"/>
      <c r="E1435" s="23"/>
      <c r="F1435" s="19"/>
      <c r="G1435" s="16">
        <f>IF(A1435="","",MONTH(A1435))</f>
      </c>
      <c r="H1435" s="22">
        <f>IF(A1435="",0,IF(YEAR(A1435)&lt;&gt;Properties!$C$5,0,N(E1435)))</f>
      </c>
    </row>
    <row r="1436" spans="1:8" x14ac:dyDescent="0.25">
      <c r="A1436" s="11"/>
      <c r="B1436" s="19"/>
      <c r="C1436" s="19"/>
      <c r="D1436" s="19"/>
      <c r="E1436" s="23"/>
      <c r="F1436" s="19"/>
      <c r="G1436" s="16">
        <f>IF(A1436="","",MONTH(A1436))</f>
      </c>
      <c r="H1436" s="22">
        <f>IF(A1436="",0,IF(YEAR(A1436)&lt;&gt;Properties!$C$5,0,N(E1436)))</f>
      </c>
    </row>
    <row r="1437" spans="1:8" x14ac:dyDescent="0.25">
      <c r="A1437" s="11"/>
      <c r="B1437" s="19"/>
      <c r="C1437" s="19"/>
      <c r="D1437" s="19"/>
      <c r="E1437" s="23"/>
      <c r="F1437" s="19"/>
      <c r="G1437" s="16">
        <f>IF(A1437="","",MONTH(A1437))</f>
      </c>
      <c r="H1437" s="22">
        <f>IF(A1437="",0,IF(YEAR(A1437)&lt;&gt;Properties!$C$5,0,N(E1437)))</f>
      </c>
    </row>
    <row r="1438" spans="1:8" x14ac:dyDescent="0.25">
      <c r="A1438" s="11"/>
      <c r="B1438" s="19"/>
      <c r="C1438" s="19"/>
      <c r="D1438" s="19"/>
      <c r="E1438" s="23"/>
      <c r="F1438" s="19"/>
      <c r="G1438" s="16">
        <f>IF(A1438="","",MONTH(A1438))</f>
      </c>
      <c r="H1438" s="22">
        <f>IF(A1438="",0,IF(YEAR(A1438)&lt;&gt;Properties!$C$5,0,N(E1438)))</f>
      </c>
    </row>
    <row r="1439" spans="1:8" x14ac:dyDescent="0.25">
      <c r="A1439" s="11"/>
      <c r="B1439" s="19"/>
      <c r="C1439" s="19"/>
      <c r="D1439" s="19"/>
      <c r="E1439" s="23"/>
      <c r="F1439" s="19"/>
      <c r="G1439" s="16">
        <f>IF(A1439="","",MONTH(A1439))</f>
      </c>
      <c r="H1439" s="22">
        <f>IF(A1439="",0,IF(YEAR(A1439)&lt;&gt;Properties!$C$5,0,N(E1439)))</f>
      </c>
    </row>
    <row r="1440" spans="1:8" x14ac:dyDescent="0.25">
      <c r="A1440" s="11"/>
      <c r="B1440" s="19"/>
      <c r="C1440" s="19"/>
      <c r="D1440" s="19"/>
      <c r="E1440" s="23"/>
      <c r="F1440" s="19"/>
      <c r="G1440" s="16">
        <f>IF(A1440="","",MONTH(A1440))</f>
      </c>
      <c r="H1440" s="22">
        <f>IF(A1440="",0,IF(YEAR(A1440)&lt;&gt;Properties!$C$5,0,N(E1440)))</f>
      </c>
    </row>
    <row r="1441" spans="1:8" x14ac:dyDescent="0.25">
      <c r="A1441" s="11"/>
      <c r="B1441" s="19"/>
      <c r="C1441" s="19"/>
      <c r="D1441" s="19"/>
      <c r="E1441" s="23"/>
      <c r="F1441" s="19"/>
      <c r="G1441" s="16">
        <f>IF(A1441="","",MONTH(A1441))</f>
      </c>
      <c r="H1441" s="22">
        <f>IF(A1441="",0,IF(YEAR(A1441)&lt;&gt;Properties!$C$5,0,N(E1441)))</f>
      </c>
    </row>
    <row r="1442" spans="1:8" x14ac:dyDescent="0.25">
      <c r="A1442" s="11"/>
      <c r="B1442" s="19"/>
      <c r="C1442" s="19"/>
      <c r="D1442" s="19"/>
      <c r="E1442" s="23"/>
      <c r="F1442" s="19"/>
      <c r="G1442" s="16">
        <f>IF(A1442="","",MONTH(A1442))</f>
      </c>
      <c r="H1442" s="22">
        <f>IF(A1442="",0,IF(YEAR(A1442)&lt;&gt;Properties!$C$5,0,N(E1442)))</f>
      </c>
    </row>
    <row r="1443" spans="1:8" x14ac:dyDescent="0.25">
      <c r="A1443" s="11"/>
      <c r="B1443" s="19"/>
      <c r="C1443" s="19"/>
      <c r="D1443" s="19"/>
      <c r="E1443" s="23"/>
      <c r="F1443" s="19"/>
      <c r="G1443" s="16">
        <f>IF(A1443="","",MONTH(A1443))</f>
      </c>
      <c r="H1443" s="22">
        <f>IF(A1443="",0,IF(YEAR(A1443)&lt;&gt;Properties!$C$5,0,N(E1443)))</f>
      </c>
    </row>
    <row r="1444" spans="1:8" x14ac:dyDescent="0.25">
      <c r="A1444" s="11"/>
      <c r="B1444" s="19"/>
      <c r="C1444" s="19"/>
      <c r="D1444" s="19"/>
      <c r="E1444" s="23"/>
      <c r="F1444" s="19"/>
      <c r="G1444" s="16">
        <f>IF(A1444="","",MONTH(A1444))</f>
      </c>
      <c r="H1444" s="22">
        <f>IF(A1444="",0,IF(YEAR(A1444)&lt;&gt;Properties!$C$5,0,N(E1444)))</f>
      </c>
    </row>
    <row r="1445" spans="1:8" x14ac:dyDescent="0.25">
      <c r="A1445" s="11"/>
      <c r="B1445" s="19"/>
      <c r="C1445" s="19"/>
      <c r="D1445" s="19"/>
      <c r="E1445" s="23"/>
      <c r="F1445" s="19"/>
      <c r="G1445" s="16">
        <f>IF(A1445="","",MONTH(A1445))</f>
      </c>
      <c r="H1445" s="22">
        <f>IF(A1445="",0,IF(YEAR(A1445)&lt;&gt;Properties!$C$5,0,N(E1445)))</f>
      </c>
    </row>
    <row r="1446" spans="1:8" x14ac:dyDescent="0.25">
      <c r="A1446" s="11"/>
      <c r="B1446" s="19"/>
      <c r="C1446" s="19"/>
      <c r="D1446" s="19"/>
      <c r="E1446" s="23"/>
      <c r="F1446" s="19"/>
      <c r="G1446" s="16">
        <f>IF(A1446="","",MONTH(A1446))</f>
      </c>
      <c r="H1446" s="22">
        <f>IF(A1446="",0,IF(YEAR(A1446)&lt;&gt;Properties!$C$5,0,N(E1446)))</f>
      </c>
    </row>
    <row r="1447" spans="1:8" x14ac:dyDescent="0.25">
      <c r="A1447" s="11"/>
      <c r="B1447" s="19"/>
      <c r="C1447" s="19"/>
      <c r="D1447" s="19"/>
      <c r="E1447" s="23"/>
      <c r="F1447" s="19"/>
      <c r="G1447" s="16">
        <f>IF(A1447="","",MONTH(A1447))</f>
      </c>
      <c r="H1447" s="22">
        <f>IF(A1447="",0,IF(YEAR(A1447)&lt;&gt;Properties!$C$5,0,N(E1447)))</f>
      </c>
    </row>
    <row r="1448" spans="1:8" x14ac:dyDescent="0.25">
      <c r="A1448" s="11"/>
      <c r="B1448" s="19"/>
      <c r="C1448" s="19"/>
      <c r="D1448" s="19"/>
      <c r="E1448" s="23"/>
      <c r="F1448" s="19"/>
      <c r="G1448" s="16">
        <f>IF(A1448="","",MONTH(A1448))</f>
      </c>
      <c r="H1448" s="22">
        <f>IF(A1448="",0,IF(YEAR(A1448)&lt;&gt;Properties!$C$5,0,N(E1448)))</f>
      </c>
    </row>
    <row r="1449" spans="1:8" x14ac:dyDescent="0.25">
      <c r="A1449" s="11"/>
      <c r="B1449" s="19"/>
      <c r="C1449" s="19"/>
      <c r="D1449" s="19"/>
      <c r="E1449" s="23"/>
      <c r="F1449" s="19"/>
      <c r="G1449" s="16">
        <f>IF(A1449="","",MONTH(A1449))</f>
      </c>
      <c r="H1449" s="22">
        <f>IF(A1449="",0,IF(YEAR(A1449)&lt;&gt;Properties!$C$5,0,N(E1449)))</f>
      </c>
    </row>
    <row r="1450" spans="1:8" x14ac:dyDescent="0.25">
      <c r="A1450" s="11"/>
      <c r="B1450" s="19"/>
      <c r="C1450" s="19"/>
      <c r="D1450" s="19"/>
      <c r="E1450" s="23"/>
      <c r="F1450" s="19"/>
      <c r="G1450" s="16">
        <f>IF(A1450="","",MONTH(A1450))</f>
      </c>
      <c r="H1450" s="22">
        <f>IF(A1450="",0,IF(YEAR(A1450)&lt;&gt;Properties!$C$5,0,N(E1450)))</f>
      </c>
    </row>
    <row r="1451" spans="1:8" x14ac:dyDescent="0.25">
      <c r="A1451" s="11"/>
      <c r="B1451" s="19"/>
      <c r="C1451" s="19"/>
      <c r="D1451" s="19"/>
      <c r="E1451" s="23"/>
      <c r="F1451" s="19"/>
      <c r="G1451" s="16">
        <f>IF(A1451="","",MONTH(A1451))</f>
      </c>
      <c r="H1451" s="22">
        <f>IF(A1451="",0,IF(YEAR(A1451)&lt;&gt;Properties!$C$5,0,N(E1451)))</f>
      </c>
    </row>
    <row r="1452" spans="1:8" x14ac:dyDescent="0.25">
      <c r="A1452" s="11"/>
      <c r="B1452" s="19"/>
      <c r="C1452" s="19"/>
      <c r="D1452" s="19"/>
      <c r="E1452" s="23"/>
      <c r="F1452" s="19"/>
      <c r="G1452" s="16">
        <f>IF(A1452="","",MONTH(A1452))</f>
      </c>
      <c r="H1452" s="22">
        <f>IF(A1452="",0,IF(YEAR(A1452)&lt;&gt;Properties!$C$5,0,N(E1452)))</f>
      </c>
    </row>
    <row r="1453" spans="1:8" x14ac:dyDescent="0.25">
      <c r="A1453" s="11"/>
      <c r="B1453" s="19"/>
      <c r="C1453" s="19"/>
      <c r="D1453" s="19"/>
      <c r="E1453" s="23"/>
      <c r="F1453" s="19"/>
      <c r="G1453" s="16">
        <f>IF(A1453="","",MONTH(A1453))</f>
      </c>
      <c r="H1453" s="22">
        <f>IF(A1453="",0,IF(YEAR(A1453)&lt;&gt;Properties!$C$5,0,N(E1453)))</f>
      </c>
    </row>
    <row r="1454" spans="1:8" x14ac:dyDescent="0.25">
      <c r="A1454" s="11"/>
      <c r="B1454" s="19"/>
      <c r="C1454" s="19"/>
      <c r="D1454" s="19"/>
      <c r="E1454" s="23"/>
      <c r="F1454" s="19"/>
      <c r="G1454" s="16">
        <f>IF(A1454="","",MONTH(A1454))</f>
      </c>
      <c r="H1454" s="22">
        <f>IF(A1454="",0,IF(YEAR(A1454)&lt;&gt;Properties!$C$5,0,N(E1454)))</f>
      </c>
    </row>
    <row r="1455" spans="1:8" x14ac:dyDescent="0.25">
      <c r="A1455" s="11"/>
      <c r="B1455" s="19"/>
      <c r="C1455" s="19"/>
      <c r="D1455" s="19"/>
      <c r="E1455" s="23"/>
      <c r="F1455" s="19"/>
      <c r="G1455" s="16">
        <f>IF(A1455="","",MONTH(A1455))</f>
      </c>
      <c r="H1455" s="22">
        <f>IF(A1455="",0,IF(YEAR(A1455)&lt;&gt;Properties!$C$5,0,N(E1455)))</f>
      </c>
    </row>
    <row r="1456" spans="1:8" x14ac:dyDescent="0.25">
      <c r="A1456" s="11"/>
      <c r="B1456" s="19"/>
      <c r="C1456" s="19"/>
      <c r="D1456" s="19"/>
      <c r="E1456" s="23"/>
      <c r="F1456" s="19"/>
      <c r="G1456" s="16">
        <f>IF(A1456="","",MONTH(A1456))</f>
      </c>
      <c r="H1456" s="22">
        <f>IF(A1456="",0,IF(YEAR(A1456)&lt;&gt;Properties!$C$5,0,N(E1456)))</f>
      </c>
    </row>
    <row r="1457" spans="1:8" x14ac:dyDescent="0.25">
      <c r="A1457" s="11"/>
      <c r="B1457" s="19"/>
      <c r="C1457" s="19"/>
      <c r="D1457" s="19"/>
      <c r="E1457" s="23"/>
      <c r="F1457" s="19"/>
      <c r="G1457" s="16">
        <f>IF(A1457="","",MONTH(A1457))</f>
      </c>
      <c r="H1457" s="22">
        <f>IF(A1457="",0,IF(YEAR(A1457)&lt;&gt;Properties!$C$5,0,N(E1457)))</f>
      </c>
    </row>
    <row r="1458" spans="1:8" x14ac:dyDescent="0.25">
      <c r="A1458" s="11"/>
      <c r="B1458" s="19"/>
      <c r="C1458" s="19"/>
      <c r="D1458" s="19"/>
      <c r="E1458" s="23"/>
      <c r="F1458" s="19"/>
      <c r="G1458" s="16">
        <f>IF(A1458="","",MONTH(A1458))</f>
      </c>
      <c r="H1458" s="22">
        <f>IF(A1458="",0,IF(YEAR(A1458)&lt;&gt;Properties!$C$5,0,N(E1458)))</f>
      </c>
    </row>
    <row r="1459" spans="1:8" x14ac:dyDescent="0.25">
      <c r="A1459" s="11"/>
      <c r="B1459" s="19"/>
      <c r="C1459" s="19"/>
      <c r="D1459" s="19"/>
      <c r="E1459" s="23"/>
      <c r="F1459" s="19"/>
      <c r="G1459" s="16">
        <f>IF(A1459="","",MONTH(A1459))</f>
      </c>
      <c r="H1459" s="22">
        <f>IF(A1459="",0,IF(YEAR(A1459)&lt;&gt;Properties!$C$5,0,N(E1459)))</f>
      </c>
    </row>
    <row r="1460" spans="1:8" x14ac:dyDescent="0.25">
      <c r="A1460" s="11"/>
      <c r="B1460" s="19"/>
      <c r="C1460" s="19"/>
      <c r="D1460" s="19"/>
      <c r="E1460" s="23"/>
      <c r="F1460" s="19"/>
      <c r="G1460" s="16">
        <f>IF(A1460="","",MONTH(A1460))</f>
      </c>
      <c r="H1460" s="22">
        <f>IF(A1460="",0,IF(YEAR(A1460)&lt;&gt;Properties!$C$5,0,N(E1460)))</f>
      </c>
    </row>
    <row r="1461" spans="1:8" x14ac:dyDescent="0.25">
      <c r="A1461" s="11"/>
      <c r="B1461" s="19"/>
      <c r="C1461" s="19"/>
      <c r="D1461" s="19"/>
      <c r="E1461" s="23"/>
      <c r="F1461" s="19"/>
      <c r="G1461" s="16">
        <f>IF(A1461="","",MONTH(A1461))</f>
      </c>
      <c r="H1461" s="22">
        <f>IF(A1461="",0,IF(YEAR(A1461)&lt;&gt;Properties!$C$5,0,N(E1461)))</f>
      </c>
    </row>
    <row r="1462" spans="1:8" x14ac:dyDescent="0.25">
      <c r="A1462" s="11"/>
      <c r="B1462" s="19"/>
      <c r="C1462" s="19"/>
      <c r="D1462" s="19"/>
      <c r="E1462" s="23"/>
      <c r="F1462" s="19"/>
      <c r="G1462" s="16">
        <f>IF(A1462="","",MONTH(A1462))</f>
      </c>
      <c r="H1462" s="22">
        <f>IF(A1462="",0,IF(YEAR(A1462)&lt;&gt;Properties!$C$5,0,N(E1462)))</f>
      </c>
    </row>
    <row r="1463" spans="1:8" x14ac:dyDescent="0.25">
      <c r="A1463" s="11"/>
      <c r="B1463" s="19"/>
      <c r="C1463" s="19"/>
      <c r="D1463" s="19"/>
      <c r="E1463" s="23"/>
      <c r="F1463" s="19"/>
      <c r="G1463" s="16">
        <f>IF(A1463="","",MONTH(A1463))</f>
      </c>
      <c r="H1463" s="22">
        <f>IF(A1463="",0,IF(YEAR(A1463)&lt;&gt;Properties!$C$5,0,N(E1463)))</f>
      </c>
    </row>
    <row r="1464" spans="1:8" x14ac:dyDescent="0.25">
      <c r="A1464" s="11"/>
      <c r="B1464" s="19"/>
      <c r="C1464" s="19"/>
      <c r="D1464" s="19"/>
      <c r="E1464" s="23"/>
      <c r="F1464" s="19"/>
      <c r="G1464" s="16">
        <f>IF(A1464="","",MONTH(A1464))</f>
      </c>
      <c r="H1464" s="22">
        <f>IF(A1464="",0,IF(YEAR(A1464)&lt;&gt;Properties!$C$5,0,N(E1464)))</f>
      </c>
    </row>
    <row r="1465" spans="1:8" x14ac:dyDescent="0.25">
      <c r="A1465" s="11"/>
      <c r="B1465" s="19"/>
      <c r="C1465" s="19"/>
      <c r="D1465" s="19"/>
      <c r="E1465" s="23"/>
      <c r="F1465" s="19"/>
      <c r="G1465" s="16">
        <f>IF(A1465="","",MONTH(A1465))</f>
      </c>
      <c r="H1465" s="22">
        <f>IF(A1465="",0,IF(YEAR(A1465)&lt;&gt;Properties!$C$5,0,N(E1465)))</f>
      </c>
    </row>
    <row r="1466" spans="1:8" x14ac:dyDescent="0.25">
      <c r="A1466" s="11"/>
      <c r="B1466" s="19"/>
      <c r="C1466" s="19"/>
      <c r="D1466" s="19"/>
      <c r="E1466" s="23"/>
      <c r="F1466" s="19"/>
      <c r="G1466" s="16">
        <f>IF(A1466="","",MONTH(A1466))</f>
      </c>
      <c r="H1466" s="22">
        <f>IF(A1466="",0,IF(YEAR(A1466)&lt;&gt;Properties!$C$5,0,N(E1466)))</f>
      </c>
    </row>
    <row r="1467" spans="1:8" x14ac:dyDescent="0.25">
      <c r="A1467" s="11"/>
      <c r="B1467" s="19"/>
      <c r="C1467" s="19"/>
      <c r="D1467" s="19"/>
      <c r="E1467" s="23"/>
      <c r="F1467" s="19"/>
      <c r="G1467" s="16">
        <f>IF(A1467="","",MONTH(A1467))</f>
      </c>
      <c r="H1467" s="22">
        <f>IF(A1467="",0,IF(YEAR(A1467)&lt;&gt;Properties!$C$5,0,N(E1467)))</f>
      </c>
    </row>
    <row r="1468" spans="1:8" x14ac:dyDescent="0.25">
      <c r="A1468" s="11"/>
      <c r="B1468" s="19"/>
      <c r="C1468" s="19"/>
      <c r="D1468" s="19"/>
      <c r="E1468" s="23"/>
      <c r="F1468" s="19"/>
      <c r="G1468" s="16">
        <f>IF(A1468="","",MONTH(A1468))</f>
      </c>
      <c r="H1468" s="22">
        <f>IF(A1468="",0,IF(YEAR(A1468)&lt;&gt;Properties!$C$5,0,N(E1468)))</f>
      </c>
    </row>
    <row r="1469" spans="1:8" x14ac:dyDescent="0.25">
      <c r="A1469" s="11"/>
      <c r="B1469" s="19"/>
      <c r="C1469" s="19"/>
      <c r="D1469" s="19"/>
      <c r="E1469" s="23"/>
      <c r="F1469" s="19"/>
      <c r="G1469" s="16">
        <f>IF(A1469="","",MONTH(A1469))</f>
      </c>
      <c r="H1469" s="22">
        <f>IF(A1469="",0,IF(YEAR(A1469)&lt;&gt;Properties!$C$5,0,N(E1469)))</f>
      </c>
    </row>
    <row r="1470" spans="1:8" x14ac:dyDescent="0.25">
      <c r="A1470" s="11"/>
      <c r="B1470" s="19"/>
      <c r="C1470" s="19"/>
      <c r="D1470" s="19"/>
      <c r="E1470" s="23"/>
      <c r="F1470" s="19"/>
      <c r="G1470" s="16">
        <f>IF(A1470="","",MONTH(A1470))</f>
      </c>
      <c r="H1470" s="22">
        <f>IF(A1470="",0,IF(YEAR(A1470)&lt;&gt;Properties!$C$5,0,N(E1470)))</f>
      </c>
    </row>
    <row r="1471" spans="1:8" x14ac:dyDescent="0.25">
      <c r="A1471" s="11"/>
      <c r="B1471" s="19"/>
      <c r="C1471" s="19"/>
      <c r="D1471" s="19"/>
      <c r="E1471" s="23"/>
      <c r="F1471" s="19"/>
      <c r="G1471" s="16">
        <f>IF(A1471="","",MONTH(A1471))</f>
      </c>
      <c r="H1471" s="22">
        <f>IF(A1471="",0,IF(YEAR(A1471)&lt;&gt;Properties!$C$5,0,N(E1471)))</f>
      </c>
    </row>
    <row r="1472" spans="1:8" x14ac:dyDescent="0.25">
      <c r="A1472" s="11"/>
      <c r="B1472" s="19"/>
      <c r="C1472" s="19"/>
      <c r="D1472" s="19"/>
      <c r="E1472" s="23"/>
      <c r="F1472" s="19"/>
      <c r="G1472" s="16">
        <f>IF(A1472="","",MONTH(A1472))</f>
      </c>
      <c r="H1472" s="22">
        <f>IF(A1472="",0,IF(YEAR(A1472)&lt;&gt;Properties!$C$5,0,N(E1472)))</f>
      </c>
    </row>
    <row r="1473" spans="1:8" x14ac:dyDescent="0.25">
      <c r="A1473" s="11"/>
      <c r="B1473" s="19"/>
      <c r="C1473" s="19"/>
      <c r="D1473" s="19"/>
      <c r="E1473" s="23"/>
      <c r="F1473" s="19"/>
      <c r="G1473" s="16">
        <f>IF(A1473="","",MONTH(A1473))</f>
      </c>
      <c r="H1473" s="22">
        <f>IF(A1473="",0,IF(YEAR(A1473)&lt;&gt;Properties!$C$5,0,N(E1473)))</f>
      </c>
    </row>
    <row r="1474" spans="1:8" x14ac:dyDescent="0.25">
      <c r="A1474" s="11"/>
      <c r="B1474" s="19"/>
      <c r="C1474" s="19"/>
      <c r="D1474" s="19"/>
      <c r="E1474" s="23"/>
      <c r="F1474" s="19"/>
      <c r="G1474" s="16">
        <f>IF(A1474="","",MONTH(A1474))</f>
      </c>
      <c r="H1474" s="22">
        <f>IF(A1474="",0,IF(YEAR(A1474)&lt;&gt;Properties!$C$5,0,N(E1474)))</f>
      </c>
    </row>
    <row r="1475" spans="1:8" x14ac:dyDescent="0.25">
      <c r="A1475" s="11"/>
      <c r="B1475" s="19"/>
      <c r="C1475" s="19"/>
      <c r="D1475" s="19"/>
      <c r="E1475" s="23"/>
      <c r="F1475" s="19"/>
      <c r="G1475" s="16">
        <f>IF(A1475="","",MONTH(A1475))</f>
      </c>
      <c r="H1475" s="22">
        <f>IF(A1475="",0,IF(YEAR(A1475)&lt;&gt;Properties!$C$5,0,N(E1475)))</f>
      </c>
    </row>
    <row r="1476" spans="1:8" x14ac:dyDescent="0.25">
      <c r="A1476" s="11"/>
      <c r="B1476" s="19"/>
      <c r="C1476" s="19"/>
      <c r="D1476" s="19"/>
      <c r="E1476" s="23"/>
      <c r="F1476" s="19"/>
      <c r="G1476" s="16">
        <f>IF(A1476="","",MONTH(A1476))</f>
      </c>
      <c r="H1476" s="22">
        <f>IF(A1476="",0,IF(YEAR(A1476)&lt;&gt;Properties!$C$5,0,N(E1476)))</f>
      </c>
    </row>
    <row r="1477" spans="1:8" x14ac:dyDescent="0.25">
      <c r="A1477" s="11"/>
      <c r="B1477" s="19"/>
      <c r="C1477" s="19"/>
      <c r="D1477" s="19"/>
      <c r="E1477" s="23"/>
      <c r="F1477" s="19"/>
      <c r="G1477" s="16">
        <f>IF(A1477="","",MONTH(A1477))</f>
      </c>
      <c r="H1477" s="22">
        <f>IF(A1477="",0,IF(YEAR(A1477)&lt;&gt;Properties!$C$5,0,N(E1477)))</f>
      </c>
    </row>
    <row r="1478" spans="1:8" x14ac:dyDescent="0.25">
      <c r="A1478" s="11"/>
      <c r="B1478" s="19"/>
      <c r="C1478" s="19"/>
      <c r="D1478" s="19"/>
      <c r="E1478" s="23"/>
      <c r="F1478" s="19"/>
      <c r="G1478" s="16">
        <f>IF(A1478="","",MONTH(A1478))</f>
      </c>
      <c r="H1478" s="22">
        <f>IF(A1478="",0,IF(YEAR(A1478)&lt;&gt;Properties!$C$5,0,N(E1478)))</f>
      </c>
    </row>
    <row r="1479" spans="1:8" x14ac:dyDescent="0.25">
      <c r="A1479" s="11"/>
      <c r="B1479" s="19"/>
      <c r="C1479" s="19"/>
      <c r="D1479" s="19"/>
      <c r="E1479" s="23"/>
      <c r="F1479" s="19"/>
      <c r="G1479" s="16">
        <f>IF(A1479="","",MONTH(A1479))</f>
      </c>
      <c r="H1479" s="22">
        <f>IF(A1479="",0,IF(YEAR(A1479)&lt;&gt;Properties!$C$5,0,N(E1479)))</f>
      </c>
    </row>
    <row r="1480" spans="1:8" x14ac:dyDescent="0.25">
      <c r="A1480" s="11"/>
      <c r="B1480" s="19"/>
      <c r="C1480" s="19"/>
      <c r="D1480" s="19"/>
      <c r="E1480" s="23"/>
      <c r="F1480" s="19"/>
      <c r="G1480" s="16">
        <f>IF(A1480="","",MONTH(A1480))</f>
      </c>
      <c r="H1480" s="22">
        <f>IF(A1480="",0,IF(YEAR(A1480)&lt;&gt;Properties!$C$5,0,N(E1480)))</f>
      </c>
    </row>
    <row r="1481" spans="1:8" x14ac:dyDescent="0.25">
      <c r="A1481" s="11"/>
      <c r="B1481" s="19"/>
      <c r="C1481" s="19"/>
      <c r="D1481" s="19"/>
      <c r="E1481" s="23"/>
      <c r="F1481" s="19"/>
      <c r="G1481" s="16">
        <f>IF(A1481="","",MONTH(A1481))</f>
      </c>
      <c r="H1481" s="22">
        <f>IF(A1481="",0,IF(YEAR(A1481)&lt;&gt;Properties!$C$5,0,N(E1481)))</f>
      </c>
    </row>
    <row r="1482" spans="1:8" x14ac:dyDescent="0.25">
      <c r="A1482" s="11"/>
      <c r="B1482" s="19"/>
      <c r="C1482" s="19"/>
      <c r="D1482" s="19"/>
      <c r="E1482" s="23"/>
      <c r="F1482" s="19"/>
      <c r="G1482" s="16">
        <f>IF(A1482="","",MONTH(A1482))</f>
      </c>
      <c r="H1482" s="22">
        <f>IF(A1482="",0,IF(YEAR(A1482)&lt;&gt;Properties!$C$5,0,N(E1482)))</f>
      </c>
    </row>
    <row r="1483" spans="1:8" x14ac:dyDescent="0.25">
      <c r="A1483" s="11"/>
      <c r="B1483" s="19"/>
      <c r="C1483" s="19"/>
      <c r="D1483" s="19"/>
      <c r="E1483" s="23"/>
      <c r="F1483" s="19"/>
      <c r="G1483" s="16">
        <f>IF(A1483="","",MONTH(A1483))</f>
      </c>
      <c r="H1483" s="22">
        <f>IF(A1483="",0,IF(YEAR(A1483)&lt;&gt;Properties!$C$5,0,N(E1483)))</f>
      </c>
    </row>
    <row r="1484" spans="1:8" x14ac:dyDescent="0.25">
      <c r="A1484" s="11"/>
      <c r="B1484" s="19"/>
      <c r="C1484" s="19"/>
      <c r="D1484" s="19"/>
      <c r="E1484" s="23"/>
      <c r="F1484" s="19"/>
      <c r="G1484" s="16">
        <f>IF(A1484="","",MONTH(A1484))</f>
      </c>
      <c r="H1484" s="22">
        <f>IF(A1484="",0,IF(YEAR(A1484)&lt;&gt;Properties!$C$5,0,N(E1484)))</f>
      </c>
    </row>
    <row r="1485" spans="1:8" x14ac:dyDescent="0.25">
      <c r="A1485" s="11"/>
      <c r="B1485" s="19"/>
      <c r="C1485" s="19"/>
      <c r="D1485" s="19"/>
      <c r="E1485" s="23"/>
      <c r="F1485" s="19"/>
      <c r="G1485" s="16">
        <f>IF(A1485="","",MONTH(A1485))</f>
      </c>
      <c r="H1485" s="22">
        <f>IF(A1485="",0,IF(YEAR(A1485)&lt;&gt;Properties!$C$5,0,N(E1485)))</f>
      </c>
    </row>
    <row r="1486" spans="1:8" x14ac:dyDescent="0.25">
      <c r="A1486" s="11"/>
      <c r="B1486" s="19"/>
      <c r="C1486" s="19"/>
      <c r="D1486" s="19"/>
      <c r="E1486" s="23"/>
      <c r="F1486" s="19"/>
      <c r="G1486" s="16">
        <f>IF(A1486="","",MONTH(A1486))</f>
      </c>
      <c r="H1486" s="22">
        <f>IF(A1486="",0,IF(YEAR(A1486)&lt;&gt;Properties!$C$5,0,N(E1486)))</f>
      </c>
    </row>
    <row r="1487" spans="1:8" x14ac:dyDescent="0.25">
      <c r="A1487" s="11"/>
      <c r="B1487" s="19"/>
      <c r="C1487" s="19"/>
      <c r="D1487" s="19"/>
      <c r="E1487" s="23"/>
      <c r="F1487" s="19"/>
      <c r="G1487" s="16">
        <f>IF(A1487="","",MONTH(A1487))</f>
      </c>
      <c r="H1487" s="22">
        <f>IF(A1487="",0,IF(YEAR(A1487)&lt;&gt;Properties!$C$5,0,N(E1487)))</f>
      </c>
    </row>
    <row r="1488" spans="1:8" x14ac:dyDescent="0.25">
      <c r="A1488" s="11"/>
      <c r="B1488" s="19"/>
      <c r="C1488" s="19"/>
      <c r="D1488" s="19"/>
      <c r="E1488" s="23"/>
      <c r="F1488" s="19"/>
      <c r="G1488" s="16">
        <f>IF(A1488="","",MONTH(A1488))</f>
      </c>
      <c r="H1488" s="22">
        <f>IF(A1488="",0,IF(YEAR(A1488)&lt;&gt;Properties!$C$5,0,N(E1488)))</f>
      </c>
    </row>
    <row r="1489" spans="1:8" x14ac:dyDescent="0.25">
      <c r="A1489" s="11"/>
      <c r="B1489" s="19"/>
      <c r="C1489" s="19"/>
      <c r="D1489" s="19"/>
      <c r="E1489" s="23"/>
      <c r="F1489" s="19"/>
      <c r="G1489" s="16">
        <f>IF(A1489="","",MONTH(A1489))</f>
      </c>
      <c r="H1489" s="22">
        <f>IF(A1489="",0,IF(YEAR(A1489)&lt;&gt;Properties!$C$5,0,N(E1489)))</f>
      </c>
    </row>
    <row r="1490" spans="1:8" x14ac:dyDescent="0.25">
      <c r="A1490" s="11"/>
      <c r="B1490" s="19"/>
      <c r="C1490" s="19"/>
      <c r="D1490" s="19"/>
      <c r="E1490" s="23"/>
      <c r="F1490" s="19"/>
      <c r="G1490" s="16">
        <f>IF(A1490="","",MONTH(A1490))</f>
      </c>
      <c r="H1490" s="22">
        <f>IF(A1490="",0,IF(YEAR(A1490)&lt;&gt;Properties!$C$5,0,N(E1490)))</f>
      </c>
    </row>
    <row r="1491" spans="1:8" x14ac:dyDescent="0.25">
      <c r="A1491" s="11"/>
      <c r="B1491" s="19"/>
      <c r="C1491" s="19"/>
      <c r="D1491" s="19"/>
      <c r="E1491" s="23"/>
      <c r="F1491" s="19"/>
      <c r="G1491" s="16">
        <f>IF(A1491="","",MONTH(A1491))</f>
      </c>
      <c r="H1491" s="22">
        <f>IF(A1491="",0,IF(YEAR(A1491)&lt;&gt;Properties!$C$5,0,N(E1491)))</f>
      </c>
    </row>
    <row r="1492" spans="1:8" x14ac:dyDescent="0.25">
      <c r="A1492" s="11"/>
      <c r="B1492" s="19"/>
      <c r="C1492" s="19"/>
      <c r="D1492" s="19"/>
      <c r="E1492" s="23"/>
      <c r="F1492" s="19"/>
      <c r="G1492" s="16">
        <f>IF(A1492="","",MONTH(A1492))</f>
      </c>
      <c r="H1492" s="22">
        <f>IF(A1492="",0,IF(YEAR(A1492)&lt;&gt;Properties!$C$5,0,N(E1492)))</f>
      </c>
    </row>
    <row r="1493" spans="1:8" x14ac:dyDescent="0.25">
      <c r="A1493" s="11"/>
      <c r="B1493" s="19"/>
      <c r="C1493" s="19"/>
      <c r="D1493" s="19"/>
      <c r="E1493" s="23"/>
      <c r="F1493" s="19"/>
      <c r="G1493" s="16">
        <f>IF(A1493="","",MONTH(A1493))</f>
      </c>
      <c r="H1493" s="22">
        <f>IF(A1493="",0,IF(YEAR(A1493)&lt;&gt;Properties!$C$5,0,N(E1493)))</f>
      </c>
    </row>
    <row r="1494" spans="1:8" x14ac:dyDescent="0.25">
      <c r="A1494" s="11"/>
      <c r="B1494" s="19"/>
      <c r="C1494" s="19"/>
      <c r="D1494" s="19"/>
      <c r="E1494" s="23"/>
      <c r="F1494" s="19"/>
      <c r="G1494" s="16">
        <f>IF(A1494="","",MONTH(A1494))</f>
      </c>
      <c r="H1494" s="22">
        <f>IF(A1494="",0,IF(YEAR(A1494)&lt;&gt;Properties!$C$5,0,N(E1494)))</f>
      </c>
    </row>
    <row r="1495" spans="1:8" x14ac:dyDescent="0.25">
      <c r="A1495" s="11"/>
      <c r="B1495" s="19"/>
      <c r="C1495" s="19"/>
      <c r="D1495" s="19"/>
      <c r="E1495" s="23"/>
      <c r="F1495" s="19"/>
      <c r="G1495" s="16">
        <f>IF(A1495="","",MONTH(A1495))</f>
      </c>
      <c r="H1495" s="22">
        <f>IF(A1495="",0,IF(YEAR(A1495)&lt;&gt;Properties!$C$5,0,N(E1495)))</f>
      </c>
    </row>
    <row r="1496" spans="1:8" x14ac:dyDescent="0.25">
      <c r="A1496" s="11"/>
      <c r="B1496" s="19"/>
      <c r="C1496" s="19"/>
      <c r="D1496" s="19"/>
      <c r="E1496" s="23"/>
      <c r="F1496" s="19"/>
      <c r="G1496" s="16">
        <f>IF(A1496="","",MONTH(A1496))</f>
      </c>
      <c r="H1496" s="22">
        <f>IF(A1496="",0,IF(YEAR(A1496)&lt;&gt;Properties!$C$5,0,N(E1496)))</f>
      </c>
    </row>
    <row r="1497" spans="1:8" x14ac:dyDescent="0.25">
      <c r="A1497" s="11"/>
      <c r="B1497" s="19"/>
      <c r="C1497" s="19"/>
      <c r="D1497" s="19"/>
      <c r="E1497" s="23"/>
      <c r="F1497" s="19"/>
      <c r="G1497" s="16">
        <f>IF(A1497="","",MONTH(A1497))</f>
      </c>
      <c r="H1497" s="22">
        <f>IF(A1497="",0,IF(YEAR(A1497)&lt;&gt;Properties!$C$5,0,N(E1497)))</f>
      </c>
    </row>
    <row r="1498" spans="1:8" x14ac:dyDescent="0.25">
      <c r="A1498" s="11"/>
      <c r="B1498" s="19"/>
      <c r="C1498" s="19"/>
      <c r="D1498" s="19"/>
      <c r="E1498" s="23"/>
      <c r="F1498" s="19"/>
      <c r="G1498" s="16">
        <f>IF(A1498="","",MONTH(A1498))</f>
      </c>
      <c r="H1498" s="22">
        <f>IF(A1498="",0,IF(YEAR(A1498)&lt;&gt;Properties!$C$5,0,N(E1498)))</f>
      </c>
    </row>
    <row r="1499" spans="1:8" x14ac:dyDescent="0.25">
      <c r="A1499" s="11"/>
      <c r="B1499" s="19"/>
      <c r="C1499" s="19"/>
      <c r="D1499" s="19"/>
      <c r="E1499" s="23"/>
      <c r="F1499" s="19"/>
      <c r="G1499" s="16">
        <f>IF(A1499="","",MONTH(A1499))</f>
      </c>
      <c r="H1499" s="22">
        <f>IF(A1499="",0,IF(YEAR(A1499)&lt;&gt;Properties!$C$5,0,N(E1499)))</f>
      </c>
    </row>
    <row r="1500" spans="1:8" x14ac:dyDescent="0.25">
      <c r="A1500" s="11"/>
      <c r="B1500" s="19"/>
      <c r="C1500" s="19"/>
      <c r="D1500" s="19"/>
      <c r="E1500" s="23"/>
      <c r="F1500" s="19"/>
      <c r="G1500" s="16">
        <f>IF(A1500="","",MONTH(A1500))</f>
      </c>
      <c r="H1500" s="22">
        <f>IF(A1500="",0,IF(YEAR(A1500)&lt;&gt;Properties!$C$5,0,N(E1500)))</f>
      </c>
    </row>
    <row r="1501" spans="1:8" x14ac:dyDescent="0.25">
      <c r="A1501" s="11"/>
      <c r="B1501" s="19"/>
      <c r="C1501" s="19"/>
      <c r="D1501" s="19"/>
      <c r="E1501" s="23"/>
      <c r="F1501" s="19"/>
      <c r="G1501" s="16">
        <f>IF(A1501="","",MONTH(A1501))</f>
      </c>
      <c r="H1501" s="22">
        <f>IF(A1501="",0,IF(YEAR(A1501)&lt;&gt;Properties!$C$5,0,N(E1501)))</f>
      </c>
    </row>
    <row r="1502" spans="1:8" x14ac:dyDescent="0.25">
      <c r="A1502" s="11"/>
      <c r="B1502" s="19"/>
      <c r="C1502" s="19"/>
      <c r="D1502" s="19"/>
      <c r="E1502" s="23"/>
      <c r="F1502" s="19"/>
      <c r="G1502" s="16">
        <f>IF(A1502="","",MONTH(A1502))</f>
      </c>
      <c r="H1502" s="22">
        <f>IF(A1502="",0,IF(YEAR(A1502)&lt;&gt;Properties!$C$5,0,N(E1502)))</f>
      </c>
    </row>
    <row r="1503" spans="1:8" x14ac:dyDescent="0.25">
      <c r="A1503" s="11"/>
      <c r="B1503" s="19"/>
      <c r="C1503" s="19"/>
      <c r="D1503" s="19"/>
      <c r="E1503" s="23"/>
      <c r="F1503" s="19"/>
      <c r="G1503" s="16">
        <f>IF(A1503="","",MONTH(A1503))</f>
      </c>
      <c r="H1503" s="22">
        <f>IF(A1503="",0,IF(YEAR(A1503)&lt;&gt;Properties!$C$5,0,N(E1503)))</f>
      </c>
    </row>
    <row r="1504" spans="1:8" x14ac:dyDescent="0.25">
      <c r="A1504" s="11"/>
      <c r="B1504" s="19"/>
      <c r="C1504" s="19"/>
      <c r="D1504" s="19"/>
      <c r="E1504" s="23"/>
      <c r="F1504" s="19"/>
      <c r="G1504" s="16">
        <f>IF(A1504="","",MONTH(A1504))</f>
      </c>
      <c r="H1504" s="22">
        <f>IF(A1504="",0,IF(YEAR(A1504)&lt;&gt;Properties!$C$5,0,N(E1504)))</f>
      </c>
    </row>
    <row r="1505" spans="1:8" x14ac:dyDescent="0.25">
      <c r="A1505" s="11"/>
      <c r="B1505" s="19"/>
      <c r="C1505" s="19"/>
      <c r="D1505" s="19"/>
      <c r="E1505" s="23"/>
      <c r="F1505" s="19"/>
      <c r="G1505" s="16">
        <f>IF(A1505="","",MONTH(A1505))</f>
      </c>
      <c r="H1505" s="22">
        <f>IF(A1505="",0,IF(YEAR(A1505)&lt;&gt;Properties!$C$5,0,N(E1505)))</f>
      </c>
    </row>
    <row r="1506" spans="1:8" x14ac:dyDescent="0.25">
      <c r="A1506" s="11"/>
      <c r="B1506" s="19"/>
      <c r="C1506" s="19"/>
      <c r="D1506" s="19"/>
      <c r="E1506" s="23"/>
      <c r="F1506" s="19"/>
      <c r="G1506" s="16">
        <f>IF(A1506="","",MONTH(A1506))</f>
      </c>
      <c r="H1506" s="22">
        <f>IF(A1506="",0,IF(YEAR(A1506)&lt;&gt;Properties!$C$5,0,N(E1506)))</f>
      </c>
    </row>
    <row r="1507" spans="1:8" x14ac:dyDescent="0.25">
      <c r="A1507" s="11"/>
      <c r="B1507" s="19"/>
      <c r="C1507" s="19"/>
      <c r="D1507" s="19"/>
      <c r="E1507" s="23"/>
      <c r="F1507" s="19"/>
      <c r="G1507" s="16">
        <f>IF(A1507="","",MONTH(A1507))</f>
      </c>
      <c r="H1507" s="22">
        <f>IF(A1507="",0,IF(YEAR(A1507)&lt;&gt;Properties!$C$5,0,N(E1507)))</f>
      </c>
    </row>
    <row r="1508" spans="1:8" x14ac:dyDescent="0.25">
      <c r="A1508" s="11"/>
      <c r="B1508" s="19"/>
      <c r="C1508" s="19"/>
      <c r="D1508" s="19"/>
      <c r="E1508" s="23"/>
      <c r="F1508" s="19"/>
      <c r="G1508" s="16">
        <f>IF(A1508="","",MONTH(A1508))</f>
      </c>
      <c r="H1508" s="22">
        <f>IF(A1508="",0,IF(YEAR(A1508)&lt;&gt;Properties!$C$5,0,N(E1508)))</f>
      </c>
    </row>
    <row r="1509" spans="1:8" x14ac:dyDescent="0.25">
      <c r="A1509" s="11"/>
      <c r="B1509" s="19"/>
      <c r="C1509" s="19"/>
      <c r="D1509" s="19"/>
      <c r="E1509" s="23"/>
      <c r="F1509" s="19"/>
      <c r="G1509" s="16">
        <f>IF(A1509="","",MONTH(A1509))</f>
      </c>
      <c r="H1509" s="22">
        <f>IF(A1509="",0,IF(YEAR(A1509)&lt;&gt;Properties!$C$5,0,N(E1509)))</f>
      </c>
    </row>
    <row r="1510" spans="1:8" x14ac:dyDescent="0.25">
      <c r="A1510" s="11"/>
      <c r="B1510" s="19"/>
      <c r="C1510" s="19"/>
      <c r="D1510" s="19"/>
      <c r="E1510" s="23"/>
      <c r="F1510" s="19"/>
      <c r="G1510" s="16">
        <f>IF(A1510="","",MONTH(A1510))</f>
      </c>
      <c r="H1510" s="22">
        <f>IF(A1510="",0,IF(YEAR(A1510)&lt;&gt;Properties!$C$5,0,N(E1510)))</f>
      </c>
    </row>
    <row r="1511" spans="1:8" x14ac:dyDescent="0.25">
      <c r="A1511" s="11"/>
      <c r="B1511" s="19"/>
      <c r="C1511" s="19"/>
      <c r="D1511" s="19"/>
      <c r="E1511" s="23"/>
      <c r="F1511" s="19"/>
      <c r="G1511" s="16">
        <f>IF(A1511="","",MONTH(A1511))</f>
      </c>
      <c r="H1511" s="22">
        <f>IF(A1511="",0,IF(YEAR(A1511)&lt;&gt;Properties!$C$5,0,N(E1511)))</f>
      </c>
    </row>
    <row r="1512" spans="1:8" x14ac:dyDescent="0.25">
      <c r="A1512" s="11"/>
      <c r="B1512" s="19"/>
      <c r="C1512" s="19"/>
      <c r="D1512" s="19"/>
      <c r="E1512" s="23"/>
      <c r="F1512" s="19"/>
      <c r="G1512" s="16">
        <f>IF(A1512="","",MONTH(A1512))</f>
      </c>
      <c r="H1512" s="22">
        <f>IF(A1512="",0,IF(YEAR(A1512)&lt;&gt;Properties!$C$5,0,N(E1512)))</f>
      </c>
    </row>
    <row r="1513" spans="1:8" x14ac:dyDescent="0.25">
      <c r="A1513" s="11"/>
      <c r="B1513" s="19"/>
      <c r="C1513" s="19"/>
      <c r="D1513" s="19"/>
      <c r="E1513" s="23"/>
      <c r="F1513" s="19"/>
      <c r="G1513" s="16">
        <f>IF(A1513="","",MONTH(A1513))</f>
      </c>
      <c r="H1513" s="22">
        <f>IF(A1513="",0,IF(YEAR(A1513)&lt;&gt;Properties!$C$5,0,N(E1513)))</f>
      </c>
    </row>
    <row r="1514" spans="1:8" x14ac:dyDescent="0.25">
      <c r="A1514" s="11"/>
      <c r="B1514" s="19"/>
      <c r="C1514" s="19"/>
      <c r="D1514" s="19"/>
      <c r="E1514" s="23"/>
      <c r="F1514" s="19"/>
      <c r="G1514" s="16">
        <f>IF(A1514="","",MONTH(A1514))</f>
      </c>
      <c r="H1514" s="22">
        <f>IF(A1514="",0,IF(YEAR(A1514)&lt;&gt;Properties!$C$5,0,N(E1514)))</f>
      </c>
    </row>
    <row r="1515" spans="1:8" x14ac:dyDescent="0.25">
      <c r="A1515" s="11"/>
      <c r="B1515" s="19"/>
      <c r="C1515" s="19"/>
      <c r="D1515" s="19"/>
      <c r="E1515" s="23"/>
      <c r="F1515" s="19"/>
      <c r="G1515" s="16">
        <f>IF(A1515="","",MONTH(A1515))</f>
      </c>
      <c r="H1515" s="22">
        <f>IF(A1515="",0,IF(YEAR(A1515)&lt;&gt;Properties!$C$5,0,N(E1515)))</f>
      </c>
    </row>
    <row r="1516" spans="1:8" x14ac:dyDescent="0.25">
      <c r="A1516" s="11"/>
      <c r="B1516" s="19"/>
      <c r="C1516" s="19"/>
      <c r="D1516" s="19"/>
      <c r="E1516" s="23"/>
      <c r="F1516" s="19"/>
      <c r="G1516" s="16">
        <f>IF(A1516="","",MONTH(A1516))</f>
      </c>
      <c r="H1516" s="22">
        <f>IF(A1516="",0,IF(YEAR(A1516)&lt;&gt;Properties!$C$5,0,N(E1516)))</f>
      </c>
    </row>
    <row r="1517" spans="1:8" x14ac:dyDescent="0.25">
      <c r="A1517" s="11"/>
      <c r="B1517" s="19"/>
      <c r="C1517" s="19"/>
      <c r="D1517" s="19"/>
      <c r="E1517" s="23"/>
      <c r="F1517" s="19"/>
      <c r="G1517" s="16">
        <f>IF(A1517="","",MONTH(A1517))</f>
      </c>
      <c r="H1517" s="22">
        <f>IF(A1517="",0,IF(YEAR(A1517)&lt;&gt;Properties!$C$5,0,N(E1517)))</f>
      </c>
    </row>
    <row r="1518" spans="1:8" x14ac:dyDescent="0.25">
      <c r="A1518" s="11"/>
      <c r="B1518" s="19"/>
      <c r="C1518" s="19"/>
      <c r="D1518" s="19"/>
      <c r="E1518" s="23"/>
      <c r="F1518" s="19"/>
      <c r="G1518" s="16">
        <f>IF(A1518="","",MONTH(A1518))</f>
      </c>
      <c r="H1518" s="22">
        <f>IF(A1518="",0,IF(YEAR(A1518)&lt;&gt;Properties!$C$5,0,N(E1518)))</f>
      </c>
    </row>
    <row r="1519" spans="1:8" x14ac:dyDescent="0.25">
      <c r="A1519" s="11"/>
      <c r="B1519" s="19"/>
      <c r="C1519" s="19"/>
      <c r="D1519" s="19"/>
      <c r="E1519" s="23"/>
      <c r="F1519" s="19"/>
      <c r="G1519" s="16">
        <f>IF(A1519="","",MONTH(A1519))</f>
      </c>
      <c r="H1519" s="22">
        <f>IF(A1519="",0,IF(YEAR(A1519)&lt;&gt;Properties!$C$5,0,N(E1519)))</f>
      </c>
    </row>
    <row r="1520" spans="1:8" x14ac:dyDescent="0.25">
      <c r="A1520" s="11"/>
      <c r="B1520" s="19"/>
      <c r="C1520" s="19"/>
      <c r="D1520" s="19"/>
      <c r="E1520" s="23"/>
      <c r="F1520" s="19"/>
      <c r="G1520" s="16">
        <f>IF(A1520="","",MONTH(A1520))</f>
      </c>
      <c r="H1520" s="22">
        <f>IF(A1520="",0,IF(YEAR(A1520)&lt;&gt;Properties!$C$5,0,N(E1520)))</f>
      </c>
    </row>
    <row r="1521" spans="1:8" x14ac:dyDescent="0.25">
      <c r="A1521" s="11"/>
      <c r="B1521" s="19"/>
      <c r="C1521" s="19"/>
      <c r="D1521" s="19"/>
      <c r="E1521" s="23"/>
      <c r="F1521" s="19"/>
      <c r="G1521" s="16">
        <f>IF(A1521="","",MONTH(A1521))</f>
      </c>
      <c r="H1521" s="22">
        <f>IF(A1521="",0,IF(YEAR(A1521)&lt;&gt;Properties!$C$5,0,N(E1521)))</f>
      </c>
    </row>
    <row r="1522" spans="1:8" x14ac:dyDescent="0.25">
      <c r="A1522" s="11"/>
      <c r="B1522" s="19"/>
      <c r="C1522" s="19"/>
      <c r="D1522" s="19"/>
      <c r="E1522" s="23"/>
      <c r="F1522" s="19"/>
      <c r="G1522" s="16">
        <f>IF(A1522="","",MONTH(A1522))</f>
      </c>
      <c r="H1522" s="22">
        <f>IF(A1522="",0,IF(YEAR(A1522)&lt;&gt;Properties!$C$5,0,N(E1522)))</f>
      </c>
    </row>
    <row r="1523" spans="1:8" x14ac:dyDescent="0.25">
      <c r="A1523" s="11"/>
      <c r="B1523" s="19"/>
      <c r="C1523" s="19"/>
      <c r="D1523" s="19"/>
      <c r="E1523" s="23"/>
      <c r="F1523" s="19"/>
      <c r="G1523" s="16">
        <f>IF(A1523="","",MONTH(A1523))</f>
      </c>
      <c r="H1523" s="22">
        <f>IF(A1523="",0,IF(YEAR(A1523)&lt;&gt;Properties!$C$5,0,N(E1523)))</f>
      </c>
    </row>
    <row r="1524" spans="1:8" x14ac:dyDescent="0.25">
      <c r="A1524" s="11"/>
      <c r="B1524" s="19"/>
      <c r="C1524" s="19"/>
      <c r="D1524" s="19"/>
      <c r="E1524" s="23"/>
      <c r="F1524" s="19"/>
      <c r="G1524" s="16">
        <f>IF(A1524="","",MONTH(A1524))</f>
      </c>
      <c r="H1524" s="22">
        <f>IF(A1524="",0,IF(YEAR(A1524)&lt;&gt;Properties!$C$5,0,N(E1524)))</f>
      </c>
    </row>
    <row r="1525" spans="1:8" x14ac:dyDescent="0.25">
      <c r="A1525" s="11"/>
      <c r="B1525" s="19"/>
      <c r="C1525" s="19"/>
      <c r="D1525" s="19"/>
      <c r="E1525" s="23"/>
      <c r="F1525" s="19"/>
      <c r="G1525" s="16">
        <f>IF(A1525="","",MONTH(A1525))</f>
      </c>
      <c r="H1525" s="22">
        <f>IF(A1525="",0,IF(YEAR(A1525)&lt;&gt;Properties!$C$5,0,N(E1525)))</f>
      </c>
    </row>
    <row r="1526" spans="1:8" x14ac:dyDescent="0.25">
      <c r="A1526" s="11"/>
      <c r="B1526" s="19"/>
      <c r="C1526" s="19"/>
      <c r="D1526" s="19"/>
      <c r="E1526" s="23"/>
      <c r="F1526" s="19"/>
      <c r="G1526" s="16">
        <f>IF(A1526="","",MONTH(A1526))</f>
      </c>
      <c r="H1526" s="22">
        <f>IF(A1526="",0,IF(YEAR(A1526)&lt;&gt;Properties!$C$5,0,N(E1526)))</f>
      </c>
    </row>
    <row r="1527" spans="1:8" x14ac:dyDescent="0.25">
      <c r="A1527" s="11"/>
      <c r="B1527" s="19"/>
      <c r="C1527" s="19"/>
      <c r="D1527" s="19"/>
      <c r="E1527" s="23"/>
      <c r="F1527" s="19"/>
      <c r="G1527" s="16">
        <f>IF(A1527="","",MONTH(A1527))</f>
      </c>
      <c r="H1527" s="22">
        <f>IF(A1527="",0,IF(YEAR(A1527)&lt;&gt;Properties!$C$5,0,N(E1527)))</f>
      </c>
    </row>
    <row r="1528" spans="1:8" x14ac:dyDescent="0.25">
      <c r="A1528" s="11"/>
      <c r="B1528" s="19"/>
      <c r="C1528" s="19"/>
      <c r="D1528" s="19"/>
      <c r="E1528" s="23"/>
      <c r="F1528" s="19"/>
      <c r="G1528" s="16">
        <f>IF(A1528="","",MONTH(A1528))</f>
      </c>
      <c r="H1528" s="22">
        <f>IF(A1528="",0,IF(YEAR(A1528)&lt;&gt;Properties!$C$5,0,N(E1528)))</f>
      </c>
    </row>
    <row r="1529" spans="1:8" x14ac:dyDescent="0.25">
      <c r="A1529" s="11"/>
      <c r="B1529" s="19"/>
      <c r="C1529" s="19"/>
      <c r="D1529" s="19"/>
      <c r="E1529" s="23"/>
      <c r="F1529" s="19"/>
      <c r="G1529" s="16">
        <f>IF(A1529="","",MONTH(A1529))</f>
      </c>
      <c r="H1529" s="22">
        <f>IF(A1529="",0,IF(YEAR(A1529)&lt;&gt;Properties!$C$5,0,N(E1529)))</f>
      </c>
    </row>
    <row r="1530" spans="1:8" x14ac:dyDescent="0.25">
      <c r="A1530" s="11"/>
      <c r="B1530" s="19"/>
      <c r="C1530" s="19"/>
      <c r="D1530" s="19"/>
      <c r="E1530" s="23"/>
      <c r="F1530" s="19"/>
      <c r="G1530" s="16">
        <f>IF(A1530="","",MONTH(A1530))</f>
      </c>
      <c r="H1530" s="22">
        <f>IF(A1530="",0,IF(YEAR(A1530)&lt;&gt;Properties!$C$5,0,N(E1530)))</f>
      </c>
    </row>
    <row r="1531" spans="1:8" x14ac:dyDescent="0.25">
      <c r="A1531" s="11"/>
      <c r="B1531" s="19"/>
      <c r="C1531" s="19"/>
      <c r="D1531" s="19"/>
      <c r="E1531" s="23"/>
      <c r="F1531" s="19"/>
      <c r="G1531" s="16">
        <f>IF(A1531="","",MONTH(A1531))</f>
      </c>
      <c r="H1531" s="22">
        <f>IF(A1531="",0,IF(YEAR(A1531)&lt;&gt;Properties!$C$5,0,N(E1531)))</f>
      </c>
    </row>
    <row r="1532" spans="1:8" x14ac:dyDescent="0.25">
      <c r="A1532" s="11"/>
      <c r="B1532" s="19"/>
      <c r="C1532" s="19"/>
      <c r="D1532" s="19"/>
      <c r="E1532" s="23"/>
      <c r="F1532" s="19"/>
      <c r="G1532" s="16">
        <f>IF(A1532="","",MONTH(A1532))</f>
      </c>
      <c r="H1532" s="22">
        <f>IF(A1532="",0,IF(YEAR(A1532)&lt;&gt;Properties!$C$5,0,N(E1532)))</f>
      </c>
    </row>
    <row r="1533" spans="1:8" x14ac:dyDescent="0.25">
      <c r="A1533" s="11"/>
      <c r="B1533" s="19"/>
      <c r="C1533" s="19"/>
      <c r="D1533" s="19"/>
      <c r="E1533" s="23"/>
      <c r="F1533" s="19"/>
      <c r="G1533" s="16">
        <f>IF(A1533="","",MONTH(A1533))</f>
      </c>
      <c r="H1533" s="22">
        <f>IF(A1533="",0,IF(YEAR(A1533)&lt;&gt;Properties!$C$5,0,N(E1533)))</f>
      </c>
    </row>
    <row r="1534" spans="1:8" x14ac:dyDescent="0.25">
      <c r="A1534" s="11"/>
      <c r="B1534" s="19"/>
      <c r="C1534" s="19"/>
      <c r="D1534" s="19"/>
      <c r="E1534" s="23"/>
      <c r="F1534" s="19"/>
      <c r="G1534" s="16">
        <f>IF(A1534="","",MONTH(A1534))</f>
      </c>
      <c r="H1534" s="22">
        <f>IF(A1534="",0,IF(YEAR(A1534)&lt;&gt;Properties!$C$5,0,N(E1534)))</f>
      </c>
    </row>
    <row r="1535" spans="1:8" x14ac:dyDescent="0.25">
      <c r="A1535" s="11"/>
      <c r="B1535" s="19"/>
      <c r="C1535" s="19"/>
      <c r="D1535" s="19"/>
      <c r="E1535" s="23"/>
      <c r="F1535" s="19"/>
      <c r="G1535" s="16">
        <f>IF(A1535="","",MONTH(A1535))</f>
      </c>
      <c r="H1535" s="22">
        <f>IF(A1535="",0,IF(YEAR(A1535)&lt;&gt;Properties!$C$5,0,N(E1535)))</f>
      </c>
    </row>
    <row r="1536" spans="1:8" x14ac:dyDescent="0.25">
      <c r="A1536" s="11"/>
      <c r="B1536" s="19"/>
      <c r="C1536" s="19"/>
      <c r="D1536" s="19"/>
      <c r="E1536" s="23"/>
      <c r="F1536" s="19"/>
      <c r="G1536" s="16">
        <f>IF(A1536="","",MONTH(A1536))</f>
      </c>
      <c r="H1536" s="22">
        <f>IF(A1536="",0,IF(YEAR(A1536)&lt;&gt;Properties!$C$5,0,N(E1536)))</f>
      </c>
    </row>
    <row r="1537" spans="1:8" x14ac:dyDescent="0.25">
      <c r="A1537" s="11"/>
      <c r="B1537" s="19"/>
      <c r="C1537" s="19"/>
      <c r="D1537" s="19"/>
      <c r="E1537" s="23"/>
      <c r="F1537" s="19"/>
      <c r="G1537" s="16">
        <f>IF(A1537="","",MONTH(A1537))</f>
      </c>
      <c r="H1537" s="22">
        <f>IF(A1537="",0,IF(YEAR(A1537)&lt;&gt;Properties!$C$5,0,N(E1537)))</f>
      </c>
    </row>
    <row r="1538" spans="1:8" x14ac:dyDescent="0.25">
      <c r="A1538" s="11"/>
      <c r="B1538" s="19"/>
      <c r="C1538" s="19"/>
      <c r="D1538" s="19"/>
      <c r="E1538" s="23"/>
      <c r="F1538" s="19"/>
      <c r="G1538" s="16">
        <f>IF(A1538="","",MONTH(A1538))</f>
      </c>
      <c r="H1538" s="22">
        <f>IF(A1538="",0,IF(YEAR(A1538)&lt;&gt;Properties!$C$5,0,N(E1538)))</f>
      </c>
    </row>
    <row r="1539" spans="1:8" x14ac:dyDescent="0.25">
      <c r="A1539" s="11"/>
      <c r="B1539" s="19"/>
      <c r="C1539" s="19"/>
      <c r="D1539" s="19"/>
      <c r="E1539" s="23"/>
      <c r="F1539" s="19"/>
      <c r="G1539" s="16">
        <f>IF(A1539="","",MONTH(A1539))</f>
      </c>
      <c r="H1539" s="22">
        <f>IF(A1539="",0,IF(YEAR(A1539)&lt;&gt;Properties!$C$5,0,N(E1539)))</f>
      </c>
    </row>
    <row r="1540" spans="1:8" x14ac:dyDescent="0.25">
      <c r="A1540" s="11"/>
      <c r="B1540" s="19"/>
      <c r="C1540" s="19"/>
      <c r="D1540" s="19"/>
      <c r="E1540" s="23"/>
      <c r="F1540" s="19"/>
      <c r="G1540" s="16">
        <f>IF(A1540="","",MONTH(A1540))</f>
      </c>
      <c r="H1540" s="22">
        <f>IF(A1540="",0,IF(YEAR(A1540)&lt;&gt;Properties!$C$5,0,N(E1540)))</f>
      </c>
    </row>
    <row r="1541" spans="1:8" x14ac:dyDescent="0.25">
      <c r="A1541" s="11"/>
      <c r="B1541" s="19"/>
      <c r="C1541" s="19"/>
      <c r="D1541" s="19"/>
      <c r="E1541" s="23"/>
      <c r="F1541" s="19"/>
      <c r="G1541" s="16">
        <f>IF(A1541="","",MONTH(A1541))</f>
      </c>
      <c r="H1541" s="22">
        <f>IF(A1541="",0,IF(YEAR(A1541)&lt;&gt;Properties!$C$5,0,N(E1541)))</f>
      </c>
    </row>
    <row r="1542" spans="1:8" x14ac:dyDescent="0.25">
      <c r="A1542" s="11"/>
      <c r="B1542" s="19"/>
      <c r="C1542" s="19"/>
      <c r="D1542" s="19"/>
      <c r="E1542" s="23"/>
      <c r="F1542" s="19"/>
      <c r="G1542" s="16">
        <f>IF(A1542="","",MONTH(A1542))</f>
      </c>
      <c r="H1542" s="22">
        <f>IF(A1542="",0,IF(YEAR(A1542)&lt;&gt;Properties!$C$5,0,N(E1542)))</f>
      </c>
    </row>
    <row r="1543" spans="1:8" x14ac:dyDescent="0.25">
      <c r="A1543" s="11"/>
      <c r="B1543" s="19"/>
      <c r="C1543" s="19"/>
      <c r="D1543" s="19"/>
      <c r="E1543" s="23"/>
      <c r="F1543" s="19"/>
      <c r="G1543" s="16">
        <f>IF(A1543="","",MONTH(A1543))</f>
      </c>
      <c r="H1543" s="22">
        <f>IF(A1543="",0,IF(YEAR(A1543)&lt;&gt;Properties!$C$5,0,N(E1543)))</f>
      </c>
    </row>
    <row r="1544" spans="1:8" x14ac:dyDescent="0.25">
      <c r="A1544" s="11"/>
      <c r="B1544" s="19"/>
      <c r="C1544" s="19"/>
      <c r="D1544" s="19"/>
      <c r="E1544" s="23"/>
      <c r="F1544" s="19"/>
      <c r="G1544" s="16">
        <f>IF(A1544="","",MONTH(A1544))</f>
      </c>
      <c r="H1544" s="22">
        <f>IF(A1544="",0,IF(YEAR(A1544)&lt;&gt;Properties!$C$5,0,N(E1544)))</f>
      </c>
    </row>
    <row r="1545" spans="1:8" x14ac:dyDescent="0.25">
      <c r="A1545" s="11"/>
      <c r="B1545" s="19"/>
      <c r="C1545" s="19"/>
      <c r="D1545" s="19"/>
      <c r="E1545" s="23"/>
      <c r="F1545" s="19"/>
      <c r="G1545" s="16">
        <f>IF(A1545="","",MONTH(A1545))</f>
      </c>
      <c r="H1545" s="22">
        <f>IF(A1545="",0,IF(YEAR(A1545)&lt;&gt;Properties!$C$5,0,N(E1545)))</f>
      </c>
    </row>
    <row r="1546" spans="1:8" x14ac:dyDescent="0.25">
      <c r="A1546" s="11"/>
      <c r="B1546" s="19"/>
      <c r="C1546" s="19"/>
      <c r="D1546" s="19"/>
      <c r="E1546" s="23"/>
      <c r="F1546" s="19"/>
      <c r="G1546" s="16">
        <f>IF(A1546="","",MONTH(A1546))</f>
      </c>
      <c r="H1546" s="22">
        <f>IF(A1546="",0,IF(YEAR(A1546)&lt;&gt;Properties!$C$5,0,N(E1546)))</f>
      </c>
    </row>
    <row r="1547" spans="1:8" x14ac:dyDescent="0.25">
      <c r="A1547" s="11"/>
      <c r="B1547" s="19"/>
      <c r="C1547" s="19"/>
      <c r="D1547" s="19"/>
      <c r="E1547" s="23"/>
      <c r="F1547" s="19"/>
      <c r="G1547" s="16">
        <f>IF(A1547="","",MONTH(A1547))</f>
      </c>
      <c r="H1547" s="22">
        <f>IF(A1547="",0,IF(YEAR(A1547)&lt;&gt;Properties!$C$5,0,N(E1547)))</f>
      </c>
    </row>
    <row r="1548" spans="1:8" x14ac:dyDescent="0.25">
      <c r="A1548" s="11"/>
      <c r="B1548" s="19"/>
      <c r="C1548" s="19"/>
      <c r="D1548" s="19"/>
      <c r="E1548" s="23"/>
      <c r="F1548" s="19"/>
      <c r="G1548" s="16">
        <f>IF(A1548="","",MONTH(A1548))</f>
      </c>
      <c r="H1548" s="22">
        <f>IF(A1548="",0,IF(YEAR(A1548)&lt;&gt;Properties!$C$5,0,N(E1548)))</f>
      </c>
    </row>
    <row r="1549" spans="1:8" x14ac:dyDescent="0.25">
      <c r="A1549" s="11"/>
      <c r="B1549" s="19"/>
      <c r="C1549" s="19"/>
      <c r="D1549" s="19"/>
      <c r="E1549" s="23"/>
      <c r="F1549" s="19"/>
      <c r="G1549" s="16">
        <f>IF(A1549="","",MONTH(A1549))</f>
      </c>
      <c r="H1549" s="22">
        <f>IF(A1549="",0,IF(YEAR(A1549)&lt;&gt;Properties!$C$5,0,N(E1549)))</f>
      </c>
    </row>
    <row r="1550" spans="1:8" x14ac:dyDescent="0.25">
      <c r="A1550" s="11"/>
      <c r="B1550" s="19"/>
      <c r="C1550" s="19"/>
      <c r="D1550" s="19"/>
      <c r="E1550" s="23"/>
      <c r="F1550" s="19"/>
      <c r="G1550" s="16">
        <f>IF(A1550="","",MONTH(A1550))</f>
      </c>
      <c r="H1550" s="22">
        <f>IF(A1550="",0,IF(YEAR(A1550)&lt;&gt;Properties!$C$5,0,N(E1550)))</f>
      </c>
    </row>
    <row r="1551" spans="1:8" x14ac:dyDescent="0.25">
      <c r="A1551" s="11"/>
      <c r="B1551" s="19"/>
      <c r="C1551" s="19"/>
      <c r="D1551" s="19"/>
      <c r="E1551" s="23"/>
      <c r="F1551" s="19"/>
      <c r="G1551" s="16">
        <f>IF(A1551="","",MONTH(A1551))</f>
      </c>
      <c r="H1551" s="22">
        <f>IF(A1551="",0,IF(YEAR(A1551)&lt;&gt;Properties!$C$5,0,N(E1551)))</f>
      </c>
    </row>
    <row r="1552" spans="1:8" x14ac:dyDescent="0.25">
      <c r="A1552" s="11"/>
      <c r="B1552" s="19"/>
      <c r="C1552" s="19"/>
      <c r="D1552" s="19"/>
      <c r="E1552" s="23"/>
      <c r="F1552" s="19"/>
      <c r="G1552" s="16">
        <f>IF(A1552="","",MONTH(A1552))</f>
      </c>
      <c r="H1552" s="22">
        <f>IF(A1552="",0,IF(YEAR(A1552)&lt;&gt;Properties!$C$5,0,N(E1552)))</f>
      </c>
    </row>
    <row r="1553" spans="1:8" x14ac:dyDescent="0.25">
      <c r="A1553" s="11"/>
      <c r="B1553" s="19"/>
      <c r="C1553" s="19"/>
      <c r="D1553" s="19"/>
      <c r="E1553" s="23"/>
      <c r="F1553" s="19"/>
      <c r="G1553" s="16">
        <f>IF(A1553="","",MONTH(A1553))</f>
      </c>
      <c r="H1553" s="22">
        <f>IF(A1553="",0,IF(YEAR(A1553)&lt;&gt;Properties!$C$5,0,N(E1553)))</f>
      </c>
    </row>
    <row r="1554" spans="1:8" x14ac:dyDescent="0.25">
      <c r="A1554" s="11"/>
      <c r="B1554" s="19"/>
      <c r="C1554" s="19"/>
      <c r="D1554" s="19"/>
      <c r="E1554" s="23"/>
      <c r="F1554" s="19"/>
      <c r="G1554" s="16">
        <f>IF(A1554="","",MONTH(A1554))</f>
      </c>
      <c r="H1554" s="22">
        <f>IF(A1554="",0,IF(YEAR(A1554)&lt;&gt;Properties!$C$5,0,N(E1554)))</f>
      </c>
    </row>
    <row r="1555" spans="1:8" x14ac:dyDescent="0.25">
      <c r="A1555" s="11"/>
      <c r="B1555" s="19"/>
      <c r="C1555" s="19"/>
      <c r="D1555" s="19"/>
      <c r="E1555" s="23"/>
      <c r="F1555" s="19"/>
      <c r="G1555" s="16">
        <f>IF(A1555="","",MONTH(A1555))</f>
      </c>
      <c r="H1555" s="22">
        <f>IF(A1555="",0,IF(YEAR(A1555)&lt;&gt;Properties!$C$5,0,N(E1555)))</f>
      </c>
    </row>
    <row r="1556" spans="1:8" x14ac:dyDescent="0.25">
      <c r="A1556" s="11"/>
      <c r="B1556" s="19"/>
      <c r="C1556" s="19"/>
      <c r="D1556" s="19"/>
      <c r="E1556" s="23"/>
      <c r="F1556" s="19"/>
      <c r="G1556" s="16">
        <f>IF(A1556="","",MONTH(A1556))</f>
      </c>
      <c r="H1556" s="22">
        <f>IF(A1556="",0,IF(YEAR(A1556)&lt;&gt;Properties!$C$5,0,N(E1556)))</f>
      </c>
    </row>
    <row r="1557" spans="1:8" x14ac:dyDescent="0.25">
      <c r="A1557" s="11"/>
      <c r="B1557" s="19"/>
      <c r="C1557" s="19"/>
      <c r="D1557" s="19"/>
      <c r="E1557" s="23"/>
      <c r="F1557" s="19"/>
      <c r="G1557" s="16">
        <f>IF(A1557="","",MONTH(A1557))</f>
      </c>
      <c r="H1557" s="22">
        <f>IF(A1557="",0,IF(YEAR(A1557)&lt;&gt;Properties!$C$5,0,N(E1557)))</f>
      </c>
    </row>
    <row r="1558" spans="1:8" x14ac:dyDescent="0.25">
      <c r="A1558" s="11"/>
      <c r="B1558" s="19"/>
      <c r="C1558" s="19"/>
      <c r="D1558" s="19"/>
      <c r="E1558" s="23"/>
      <c r="F1558" s="19"/>
      <c r="G1558" s="16">
        <f>IF(A1558="","",MONTH(A1558))</f>
      </c>
      <c r="H1558" s="22">
        <f>IF(A1558="",0,IF(YEAR(A1558)&lt;&gt;Properties!$C$5,0,N(E1558)))</f>
      </c>
    </row>
    <row r="1559" spans="1:8" x14ac:dyDescent="0.25">
      <c r="A1559" s="11"/>
      <c r="B1559" s="19"/>
      <c r="C1559" s="19"/>
      <c r="D1559" s="19"/>
      <c r="E1559" s="23"/>
      <c r="F1559" s="19"/>
      <c r="G1559" s="16">
        <f>IF(A1559="","",MONTH(A1559))</f>
      </c>
      <c r="H1559" s="22">
        <f>IF(A1559="",0,IF(YEAR(A1559)&lt;&gt;Properties!$C$5,0,N(E1559)))</f>
      </c>
    </row>
    <row r="1560" spans="1:8" x14ac:dyDescent="0.25">
      <c r="A1560" s="11"/>
      <c r="B1560" s="19"/>
      <c r="C1560" s="19"/>
      <c r="D1560" s="19"/>
      <c r="E1560" s="23"/>
      <c r="F1560" s="19"/>
      <c r="G1560" s="16">
        <f>IF(A1560="","",MONTH(A1560))</f>
      </c>
      <c r="H1560" s="22">
        <f>IF(A1560="",0,IF(YEAR(A1560)&lt;&gt;Properties!$C$5,0,N(E1560)))</f>
      </c>
    </row>
    <row r="1561" spans="1:8" x14ac:dyDescent="0.25">
      <c r="A1561" s="11"/>
      <c r="B1561" s="19"/>
      <c r="C1561" s="19"/>
      <c r="D1561" s="19"/>
      <c r="E1561" s="23"/>
      <c r="F1561" s="19"/>
      <c r="G1561" s="16">
        <f>IF(A1561="","",MONTH(A1561))</f>
      </c>
      <c r="H1561" s="22">
        <f>IF(A1561="",0,IF(YEAR(A1561)&lt;&gt;Properties!$C$5,0,N(E1561)))</f>
      </c>
    </row>
    <row r="1562" spans="1:8" x14ac:dyDescent="0.25">
      <c r="A1562" s="11"/>
      <c r="B1562" s="19"/>
      <c r="C1562" s="19"/>
      <c r="D1562" s="19"/>
      <c r="E1562" s="23"/>
      <c r="F1562" s="19"/>
      <c r="G1562" s="16">
        <f>IF(A1562="","",MONTH(A1562))</f>
      </c>
      <c r="H1562" s="22">
        <f>IF(A1562="",0,IF(YEAR(A1562)&lt;&gt;Properties!$C$5,0,N(E1562)))</f>
      </c>
    </row>
    <row r="1563" spans="1:8" x14ac:dyDescent="0.25">
      <c r="A1563" s="11"/>
      <c r="B1563" s="19"/>
      <c r="C1563" s="19"/>
      <c r="D1563" s="19"/>
      <c r="E1563" s="23"/>
      <c r="F1563" s="19"/>
      <c r="G1563" s="16">
        <f>IF(A1563="","",MONTH(A1563))</f>
      </c>
      <c r="H1563" s="22">
        <f>IF(A1563="",0,IF(YEAR(A1563)&lt;&gt;Properties!$C$5,0,N(E1563)))</f>
      </c>
    </row>
    <row r="1564" spans="1:8" x14ac:dyDescent="0.25">
      <c r="A1564" s="11"/>
      <c r="B1564" s="19"/>
      <c r="C1564" s="19"/>
      <c r="D1564" s="19"/>
      <c r="E1564" s="23"/>
      <c r="F1564" s="19"/>
      <c r="G1564" s="16">
        <f>IF(A1564="","",MONTH(A1564))</f>
      </c>
      <c r="H1564" s="22">
        <f>IF(A1564="",0,IF(YEAR(A1564)&lt;&gt;Properties!$C$5,0,N(E1564)))</f>
      </c>
    </row>
    <row r="1565" spans="1:8" x14ac:dyDescent="0.25">
      <c r="A1565" s="11"/>
      <c r="B1565" s="19"/>
      <c r="C1565" s="19"/>
      <c r="D1565" s="19"/>
      <c r="E1565" s="23"/>
      <c r="F1565" s="19"/>
      <c r="G1565" s="16">
        <f>IF(A1565="","",MONTH(A1565))</f>
      </c>
      <c r="H1565" s="22">
        <f>IF(A1565="",0,IF(YEAR(A1565)&lt;&gt;Properties!$C$5,0,N(E1565)))</f>
      </c>
    </row>
    <row r="1566" spans="1:8" x14ac:dyDescent="0.25">
      <c r="A1566" s="11"/>
      <c r="B1566" s="19"/>
      <c r="C1566" s="19"/>
      <c r="D1566" s="19"/>
      <c r="E1566" s="23"/>
      <c r="F1566" s="19"/>
      <c r="G1566" s="16">
        <f>IF(A1566="","",MONTH(A1566))</f>
      </c>
      <c r="H1566" s="22">
        <f>IF(A1566="",0,IF(YEAR(A1566)&lt;&gt;Properties!$C$5,0,N(E1566)))</f>
      </c>
    </row>
    <row r="1567" spans="1:8" x14ac:dyDescent="0.25">
      <c r="A1567" s="11"/>
      <c r="B1567" s="19"/>
      <c r="C1567" s="19"/>
      <c r="D1567" s="19"/>
      <c r="E1567" s="23"/>
      <c r="F1567" s="19"/>
      <c r="G1567" s="16">
        <f>IF(A1567="","",MONTH(A1567))</f>
      </c>
      <c r="H1567" s="22">
        <f>IF(A1567="",0,IF(YEAR(A1567)&lt;&gt;Properties!$C$5,0,N(E1567)))</f>
      </c>
    </row>
    <row r="1568" spans="1:8" x14ac:dyDescent="0.25">
      <c r="A1568" s="11"/>
      <c r="B1568" s="19"/>
      <c r="C1568" s="19"/>
      <c r="D1568" s="19"/>
      <c r="E1568" s="23"/>
      <c r="F1568" s="19"/>
      <c r="G1568" s="16">
        <f>IF(A1568="","",MONTH(A1568))</f>
      </c>
      <c r="H1568" s="22">
        <f>IF(A1568="",0,IF(YEAR(A1568)&lt;&gt;Properties!$C$5,0,N(E1568)))</f>
      </c>
    </row>
    <row r="1569" spans="1:8" x14ac:dyDescent="0.25">
      <c r="A1569" s="11"/>
      <c r="B1569" s="19"/>
      <c r="C1569" s="19"/>
      <c r="D1569" s="19"/>
      <c r="E1569" s="23"/>
      <c r="F1569" s="19"/>
      <c r="G1569" s="16">
        <f>IF(A1569="","",MONTH(A1569))</f>
      </c>
      <c r="H1569" s="22">
        <f>IF(A1569="",0,IF(YEAR(A1569)&lt;&gt;Properties!$C$5,0,N(E1569)))</f>
      </c>
    </row>
    <row r="1570" spans="1:8" x14ac:dyDescent="0.25">
      <c r="A1570" s="11"/>
      <c r="B1570" s="19"/>
      <c r="C1570" s="19"/>
      <c r="D1570" s="19"/>
      <c r="E1570" s="23"/>
      <c r="F1570" s="19"/>
      <c r="G1570" s="16">
        <f>IF(A1570="","",MONTH(A1570))</f>
      </c>
      <c r="H1570" s="22">
        <f>IF(A1570="",0,IF(YEAR(A1570)&lt;&gt;Properties!$C$5,0,N(E1570)))</f>
      </c>
    </row>
    <row r="1571" spans="1:8" x14ac:dyDescent="0.25">
      <c r="A1571" s="11"/>
      <c r="B1571" s="19"/>
      <c r="C1571" s="19"/>
      <c r="D1571" s="19"/>
      <c r="E1571" s="23"/>
      <c r="F1571" s="19"/>
      <c r="G1571" s="16">
        <f>IF(A1571="","",MONTH(A1571))</f>
      </c>
      <c r="H1571" s="22">
        <f>IF(A1571="",0,IF(YEAR(A1571)&lt;&gt;Properties!$C$5,0,N(E1571)))</f>
      </c>
    </row>
    <row r="1572" spans="1:8" x14ac:dyDescent="0.25">
      <c r="A1572" s="11"/>
      <c r="B1572" s="19"/>
      <c r="C1572" s="19"/>
      <c r="D1572" s="19"/>
      <c r="E1572" s="23"/>
      <c r="F1572" s="19"/>
      <c r="G1572" s="16">
        <f>IF(A1572="","",MONTH(A1572))</f>
      </c>
      <c r="H1572" s="22">
        <f>IF(A1572="",0,IF(YEAR(A1572)&lt;&gt;Properties!$C$5,0,N(E1572)))</f>
      </c>
    </row>
    <row r="1573" spans="1:8" x14ac:dyDescent="0.25">
      <c r="A1573" s="11"/>
      <c r="B1573" s="19"/>
      <c r="C1573" s="19"/>
      <c r="D1573" s="19"/>
      <c r="E1573" s="23"/>
      <c r="F1573" s="19"/>
      <c r="G1573" s="16">
        <f>IF(A1573="","",MONTH(A1573))</f>
      </c>
      <c r="H1573" s="22">
        <f>IF(A1573="",0,IF(YEAR(A1573)&lt;&gt;Properties!$C$5,0,N(E1573)))</f>
      </c>
    </row>
    <row r="1574" spans="1:8" x14ac:dyDescent="0.25">
      <c r="A1574" s="11"/>
      <c r="B1574" s="19"/>
      <c r="C1574" s="19"/>
      <c r="D1574" s="19"/>
      <c r="E1574" s="23"/>
      <c r="F1574" s="19"/>
      <c r="G1574" s="16">
        <f>IF(A1574="","",MONTH(A1574))</f>
      </c>
      <c r="H1574" s="22">
        <f>IF(A1574="",0,IF(YEAR(A1574)&lt;&gt;Properties!$C$5,0,N(E1574)))</f>
      </c>
    </row>
    <row r="1575" spans="1:8" x14ac:dyDescent="0.25">
      <c r="A1575" s="11"/>
      <c r="B1575" s="19"/>
      <c r="C1575" s="19"/>
      <c r="D1575" s="19"/>
      <c r="E1575" s="23"/>
      <c r="F1575" s="19"/>
      <c r="G1575" s="16">
        <f>IF(A1575="","",MONTH(A1575))</f>
      </c>
      <c r="H1575" s="22">
        <f>IF(A1575="",0,IF(YEAR(A1575)&lt;&gt;Properties!$C$5,0,N(E1575)))</f>
      </c>
    </row>
    <row r="1576" spans="1:8" x14ac:dyDescent="0.25">
      <c r="A1576" s="11"/>
      <c r="B1576" s="19"/>
      <c r="C1576" s="19"/>
      <c r="D1576" s="19"/>
      <c r="E1576" s="23"/>
      <c r="F1576" s="19"/>
      <c r="G1576" s="16">
        <f>IF(A1576="","",MONTH(A1576))</f>
      </c>
      <c r="H1576" s="22">
        <f>IF(A1576="",0,IF(YEAR(A1576)&lt;&gt;Properties!$C$5,0,N(E1576)))</f>
      </c>
    </row>
    <row r="1577" spans="1:8" x14ac:dyDescent="0.25">
      <c r="A1577" s="11"/>
      <c r="B1577" s="19"/>
      <c r="C1577" s="19"/>
      <c r="D1577" s="19"/>
      <c r="E1577" s="23"/>
      <c r="F1577" s="19"/>
      <c r="G1577" s="16">
        <f>IF(A1577="","",MONTH(A1577))</f>
      </c>
      <c r="H1577" s="22">
        <f>IF(A1577="",0,IF(YEAR(A1577)&lt;&gt;Properties!$C$5,0,N(E1577)))</f>
      </c>
    </row>
    <row r="1578" spans="1:8" x14ac:dyDescent="0.25">
      <c r="A1578" s="11"/>
      <c r="B1578" s="19"/>
      <c r="C1578" s="19"/>
      <c r="D1578" s="19"/>
      <c r="E1578" s="23"/>
      <c r="F1578" s="19"/>
      <c r="G1578" s="16">
        <f>IF(A1578="","",MONTH(A1578))</f>
      </c>
      <c r="H1578" s="22">
        <f>IF(A1578="",0,IF(YEAR(A1578)&lt;&gt;Properties!$C$5,0,N(E1578)))</f>
      </c>
    </row>
    <row r="1579" spans="1:8" x14ac:dyDescent="0.25">
      <c r="A1579" s="11"/>
      <c r="B1579" s="19"/>
      <c r="C1579" s="19"/>
      <c r="D1579" s="19"/>
      <c r="E1579" s="23"/>
      <c r="F1579" s="19"/>
      <c r="G1579" s="16">
        <f>IF(A1579="","",MONTH(A1579))</f>
      </c>
      <c r="H1579" s="22">
        <f>IF(A1579="",0,IF(YEAR(A1579)&lt;&gt;Properties!$C$5,0,N(E1579)))</f>
      </c>
    </row>
    <row r="1580" spans="1:8" x14ac:dyDescent="0.25">
      <c r="A1580" s="11"/>
      <c r="B1580" s="19"/>
      <c r="C1580" s="19"/>
      <c r="D1580" s="19"/>
      <c r="E1580" s="23"/>
      <c r="F1580" s="19"/>
      <c r="G1580" s="16">
        <f>IF(A1580="","",MONTH(A1580))</f>
      </c>
      <c r="H1580" s="22">
        <f>IF(A1580="",0,IF(YEAR(A1580)&lt;&gt;Properties!$C$5,0,N(E1580)))</f>
      </c>
    </row>
    <row r="1581" spans="1:8" x14ac:dyDescent="0.25">
      <c r="A1581" s="11"/>
      <c r="B1581" s="19"/>
      <c r="C1581" s="19"/>
      <c r="D1581" s="19"/>
      <c r="E1581" s="23"/>
      <c r="F1581" s="19"/>
      <c r="G1581" s="16">
        <f>IF(A1581="","",MONTH(A1581))</f>
      </c>
      <c r="H1581" s="22">
        <f>IF(A1581="",0,IF(YEAR(A1581)&lt;&gt;Properties!$C$5,0,N(E1581)))</f>
      </c>
    </row>
    <row r="1582" spans="1:8" x14ac:dyDescent="0.25">
      <c r="A1582" s="11"/>
      <c r="B1582" s="19"/>
      <c r="C1582" s="19"/>
      <c r="D1582" s="19"/>
      <c r="E1582" s="23"/>
      <c r="F1582" s="19"/>
      <c r="G1582" s="16">
        <f>IF(A1582="","",MONTH(A1582))</f>
      </c>
      <c r="H1582" s="22">
        <f>IF(A1582="",0,IF(YEAR(A1582)&lt;&gt;Properties!$C$5,0,N(E1582)))</f>
      </c>
    </row>
    <row r="1583" spans="1:8" x14ac:dyDescent="0.25">
      <c r="A1583" s="11"/>
      <c r="B1583" s="19"/>
      <c r="C1583" s="19"/>
      <c r="D1583" s="19"/>
      <c r="E1583" s="23"/>
      <c r="F1583" s="19"/>
      <c r="G1583" s="16">
        <f>IF(A1583="","",MONTH(A1583))</f>
      </c>
      <c r="H1583" s="22">
        <f>IF(A1583="",0,IF(YEAR(A1583)&lt;&gt;Properties!$C$5,0,N(E1583)))</f>
      </c>
    </row>
    <row r="1584" spans="1:8" x14ac:dyDescent="0.25">
      <c r="A1584" s="11"/>
      <c r="B1584" s="19"/>
      <c r="C1584" s="19"/>
      <c r="D1584" s="19"/>
      <c r="E1584" s="23"/>
      <c r="F1584" s="19"/>
      <c r="G1584" s="16">
        <f>IF(A1584="","",MONTH(A1584))</f>
      </c>
      <c r="H1584" s="22">
        <f>IF(A1584="",0,IF(YEAR(A1584)&lt;&gt;Properties!$C$5,0,N(E1584)))</f>
      </c>
    </row>
    <row r="1585" spans="1:8" x14ac:dyDescent="0.25">
      <c r="A1585" s="11"/>
      <c r="B1585" s="19"/>
      <c r="C1585" s="19"/>
      <c r="D1585" s="19"/>
      <c r="E1585" s="23"/>
      <c r="F1585" s="19"/>
      <c r="G1585" s="16">
        <f>IF(A1585="","",MONTH(A1585))</f>
      </c>
      <c r="H1585" s="22">
        <f>IF(A1585="",0,IF(YEAR(A1585)&lt;&gt;Properties!$C$5,0,N(E1585)))</f>
      </c>
    </row>
    <row r="1586" spans="1:8" x14ac:dyDescent="0.25">
      <c r="A1586" s="11"/>
      <c r="B1586" s="19"/>
      <c r="C1586" s="19"/>
      <c r="D1586" s="19"/>
      <c r="E1586" s="23"/>
      <c r="F1586" s="19"/>
      <c r="G1586" s="16">
        <f>IF(A1586="","",MONTH(A1586))</f>
      </c>
      <c r="H1586" s="22">
        <f>IF(A1586="",0,IF(YEAR(A1586)&lt;&gt;Properties!$C$5,0,N(E1586)))</f>
      </c>
    </row>
    <row r="1587" spans="1:8" x14ac:dyDescent="0.25">
      <c r="A1587" s="11"/>
      <c r="B1587" s="19"/>
      <c r="C1587" s="19"/>
      <c r="D1587" s="19"/>
      <c r="E1587" s="23"/>
      <c r="F1587" s="19"/>
      <c r="G1587" s="16">
        <f>IF(A1587="","",MONTH(A1587))</f>
      </c>
      <c r="H1587" s="22">
        <f>IF(A1587="",0,IF(YEAR(A1587)&lt;&gt;Properties!$C$5,0,N(E1587)))</f>
      </c>
    </row>
    <row r="1588" spans="1:8" x14ac:dyDescent="0.25">
      <c r="A1588" s="11"/>
      <c r="B1588" s="19"/>
      <c r="C1588" s="19"/>
      <c r="D1588" s="19"/>
      <c r="E1588" s="23"/>
      <c r="F1588" s="19"/>
      <c r="G1588" s="16">
        <f>IF(A1588="","",MONTH(A1588))</f>
      </c>
      <c r="H1588" s="22">
        <f>IF(A1588="",0,IF(YEAR(A1588)&lt;&gt;Properties!$C$5,0,N(E1588)))</f>
      </c>
    </row>
    <row r="1589" spans="1:8" x14ac:dyDescent="0.25">
      <c r="A1589" s="11"/>
      <c r="B1589" s="19"/>
      <c r="C1589" s="19"/>
      <c r="D1589" s="19"/>
      <c r="E1589" s="23"/>
      <c r="F1589" s="19"/>
      <c r="G1589" s="16">
        <f>IF(A1589="","",MONTH(A1589))</f>
      </c>
      <c r="H1589" s="22">
        <f>IF(A1589="",0,IF(YEAR(A1589)&lt;&gt;Properties!$C$5,0,N(E1589)))</f>
      </c>
    </row>
    <row r="1590" spans="1:8" x14ac:dyDescent="0.25">
      <c r="A1590" s="11"/>
      <c r="B1590" s="19"/>
      <c r="C1590" s="19"/>
      <c r="D1590" s="19"/>
      <c r="E1590" s="23"/>
      <c r="F1590" s="19"/>
      <c r="G1590" s="16">
        <f>IF(A1590="","",MONTH(A1590))</f>
      </c>
      <c r="H1590" s="22">
        <f>IF(A1590="",0,IF(YEAR(A1590)&lt;&gt;Properties!$C$5,0,N(E1590)))</f>
      </c>
    </row>
    <row r="1591" spans="1:8" x14ac:dyDescent="0.25">
      <c r="A1591" s="11"/>
      <c r="B1591" s="19"/>
      <c r="C1591" s="19"/>
      <c r="D1591" s="19"/>
      <c r="E1591" s="23"/>
      <c r="F1591" s="19"/>
      <c r="G1591" s="16">
        <f>IF(A1591="","",MONTH(A1591))</f>
      </c>
      <c r="H1591" s="22">
        <f>IF(A1591="",0,IF(YEAR(A1591)&lt;&gt;Properties!$C$5,0,N(E1591)))</f>
      </c>
    </row>
    <row r="1592" spans="1:8" x14ac:dyDescent="0.25">
      <c r="A1592" s="11"/>
      <c r="B1592" s="19"/>
      <c r="C1592" s="19"/>
      <c r="D1592" s="19"/>
      <c r="E1592" s="23"/>
      <c r="F1592" s="19"/>
      <c r="G1592" s="16">
        <f>IF(A1592="","",MONTH(A1592))</f>
      </c>
      <c r="H1592" s="22">
        <f>IF(A1592="",0,IF(YEAR(A1592)&lt;&gt;Properties!$C$5,0,N(E1592)))</f>
      </c>
    </row>
    <row r="1593" spans="1:8" x14ac:dyDescent="0.25">
      <c r="A1593" s="11"/>
      <c r="B1593" s="19"/>
      <c r="C1593" s="19"/>
      <c r="D1593" s="19"/>
      <c r="E1593" s="23"/>
      <c r="F1593" s="19"/>
      <c r="G1593" s="16">
        <f>IF(A1593="","",MONTH(A1593))</f>
      </c>
      <c r="H1593" s="22">
        <f>IF(A1593="",0,IF(YEAR(A1593)&lt;&gt;Properties!$C$5,0,N(E1593)))</f>
      </c>
    </row>
    <row r="1594" spans="1:8" x14ac:dyDescent="0.25">
      <c r="A1594" s="11"/>
      <c r="B1594" s="19"/>
      <c r="C1594" s="19"/>
      <c r="D1594" s="19"/>
      <c r="E1594" s="23"/>
      <c r="F1594" s="19"/>
      <c r="G1594" s="16">
        <f>IF(A1594="","",MONTH(A1594))</f>
      </c>
      <c r="H1594" s="22">
        <f>IF(A1594="",0,IF(YEAR(A1594)&lt;&gt;Properties!$C$5,0,N(E1594)))</f>
      </c>
    </row>
    <row r="1595" spans="1:8" x14ac:dyDescent="0.25">
      <c r="A1595" s="11"/>
      <c r="B1595" s="19"/>
      <c r="C1595" s="19"/>
      <c r="D1595" s="19"/>
      <c r="E1595" s="23"/>
      <c r="F1595" s="19"/>
      <c r="G1595" s="16">
        <f>IF(A1595="","",MONTH(A1595))</f>
      </c>
      <c r="H1595" s="22">
        <f>IF(A1595="",0,IF(YEAR(A1595)&lt;&gt;Properties!$C$5,0,N(E1595)))</f>
      </c>
    </row>
    <row r="1596" spans="1:8" x14ac:dyDescent="0.25">
      <c r="A1596" s="11"/>
      <c r="B1596" s="19"/>
      <c r="C1596" s="19"/>
      <c r="D1596" s="19"/>
      <c r="E1596" s="23"/>
      <c r="F1596" s="19"/>
      <c r="G1596" s="16">
        <f>IF(A1596="","",MONTH(A1596))</f>
      </c>
      <c r="H1596" s="22">
        <f>IF(A1596="",0,IF(YEAR(A1596)&lt;&gt;Properties!$C$5,0,N(E1596)))</f>
      </c>
    </row>
    <row r="1597" spans="1:8" x14ac:dyDescent="0.25">
      <c r="A1597" s="11"/>
      <c r="B1597" s="19"/>
      <c r="C1597" s="19"/>
      <c r="D1597" s="19"/>
      <c r="E1597" s="23"/>
      <c r="F1597" s="19"/>
      <c r="G1597" s="16">
        <f>IF(A1597="","",MONTH(A1597))</f>
      </c>
      <c r="H1597" s="22">
        <f>IF(A1597="",0,IF(YEAR(A1597)&lt;&gt;Properties!$C$5,0,N(E1597)))</f>
      </c>
    </row>
    <row r="1598" spans="1:8" x14ac:dyDescent="0.25">
      <c r="A1598" s="11"/>
      <c r="B1598" s="19"/>
      <c r="C1598" s="19"/>
      <c r="D1598" s="19"/>
      <c r="E1598" s="23"/>
      <c r="F1598" s="19"/>
      <c r="G1598" s="16">
        <f>IF(A1598="","",MONTH(A1598))</f>
      </c>
      <c r="H1598" s="22">
        <f>IF(A1598="",0,IF(YEAR(A1598)&lt;&gt;Properties!$C$5,0,N(E1598)))</f>
      </c>
    </row>
    <row r="1599" spans="1:8" x14ac:dyDescent="0.25">
      <c r="A1599" s="11"/>
      <c r="B1599" s="19"/>
      <c r="C1599" s="19"/>
      <c r="D1599" s="19"/>
      <c r="E1599" s="23"/>
      <c r="F1599" s="19"/>
      <c r="G1599" s="16">
        <f>IF(A1599="","",MONTH(A1599))</f>
      </c>
      <c r="H1599" s="22">
        <f>IF(A1599="",0,IF(YEAR(A1599)&lt;&gt;Properties!$C$5,0,N(E1599)))</f>
      </c>
    </row>
    <row r="1600" spans="1:8" x14ac:dyDescent="0.25">
      <c r="A1600" s="11"/>
      <c r="B1600" s="19"/>
      <c r="C1600" s="19"/>
      <c r="D1600" s="19"/>
      <c r="E1600" s="23"/>
      <c r="F1600" s="19"/>
      <c r="G1600" s="16">
        <f>IF(A1600="","",MONTH(A1600))</f>
      </c>
      <c r="H1600" s="22">
        <f>IF(A1600="",0,IF(YEAR(A1600)&lt;&gt;Properties!$C$5,0,N(E1600)))</f>
      </c>
    </row>
    <row r="1601" spans="1:8" x14ac:dyDescent="0.25">
      <c r="A1601" s="11"/>
      <c r="B1601" s="19"/>
      <c r="C1601" s="19"/>
      <c r="D1601" s="19"/>
      <c r="E1601" s="23"/>
      <c r="F1601" s="19"/>
      <c r="G1601" s="16">
        <f>IF(A1601="","",MONTH(A1601))</f>
      </c>
      <c r="H1601" s="22">
        <f>IF(A1601="",0,IF(YEAR(A1601)&lt;&gt;Properties!$C$5,0,N(E1601)))</f>
      </c>
    </row>
    <row r="1602" spans="1:8" x14ac:dyDescent="0.25">
      <c r="A1602" s="11"/>
      <c r="B1602" s="19"/>
      <c r="C1602" s="19"/>
      <c r="D1602" s="19"/>
      <c r="E1602" s="23"/>
      <c r="F1602" s="19"/>
      <c r="G1602" s="16">
        <f>IF(A1602="","",MONTH(A1602))</f>
      </c>
      <c r="H1602" s="22">
        <f>IF(A1602="",0,IF(YEAR(A1602)&lt;&gt;Properties!$C$5,0,N(E1602)))</f>
      </c>
    </row>
    <row r="1603" spans="1:8" x14ac:dyDescent="0.25">
      <c r="A1603" s="11"/>
      <c r="B1603" s="19"/>
      <c r="C1603" s="19"/>
      <c r="D1603" s="19"/>
      <c r="E1603" s="23"/>
      <c r="F1603" s="19"/>
      <c r="G1603" s="16">
        <f>IF(A1603="","",MONTH(A1603))</f>
      </c>
      <c r="H1603" s="22">
        <f>IF(A1603="",0,IF(YEAR(A1603)&lt;&gt;Properties!$C$5,0,N(E1603)))</f>
      </c>
    </row>
    <row r="1604" spans="1:8" x14ac:dyDescent="0.25">
      <c r="A1604" s="11"/>
      <c r="B1604" s="19"/>
      <c r="C1604" s="19"/>
      <c r="D1604" s="19"/>
      <c r="E1604" s="23"/>
      <c r="F1604" s="19"/>
      <c r="G1604" s="16">
        <f>IF(A1604="","",MONTH(A1604))</f>
      </c>
      <c r="H1604" s="22">
        <f>IF(A1604="",0,IF(YEAR(A1604)&lt;&gt;Properties!$C$5,0,N(E1604)))</f>
      </c>
    </row>
    <row r="1605" spans="1:8" x14ac:dyDescent="0.25">
      <c r="A1605" s="11"/>
      <c r="B1605" s="19"/>
      <c r="C1605" s="19"/>
      <c r="D1605" s="19"/>
      <c r="E1605" s="23"/>
      <c r="F1605" s="19"/>
      <c r="G1605" s="16">
        <f>IF(A1605="","",MONTH(A1605))</f>
      </c>
      <c r="H1605" s="22">
        <f>IF(A1605="",0,IF(YEAR(A1605)&lt;&gt;Properties!$C$5,0,N(E1605)))</f>
      </c>
    </row>
    <row r="1606" spans="1:8" x14ac:dyDescent="0.25">
      <c r="A1606" s="11"/>
      <c r="B1606" s="19"/>
      <c r="C1606" s="19"/>
      <c r="D1606" s="19"/>
      <c r="E1606" s="23"/>
      <c r="F1606" s="19"/>
      <c r="G1606" s="16">
        <f>IF(A1606="","",MONTH(A1606))</f>
      </c>
      <c r="H1606" s="22">
        <f>IF(A1606="",0,IF(YEAR(A1606)&lt;&gt;Properties!$C$5,0,N(E1606)))</f>
      </c>
    </row>
    <row r="1607" spans="1:8" x14ac:dyDescent="0.25">
      <c r="A1607" s="11"/>
      <c r="B1607" s="19"/>
      <c r="C1607" s="19"/>
      <c r="D1607" s="19"/>
      <c r="E1607" s="23"/>
      <c r="F1607" s="19"/>
      <c r="G1607" s="16">
        <f>IF(A1607="","",MONTH(A1607))</f>
      </c>
      <c r="H1607" s="22">
        <f>IF(A1607="",0,IF(YEAR(A1607)&lt;&gt;Properties!$C$5,0,N(E1607)))</f>
      </c>
    </row>
    <row r="1608" spans="1:8" x14ac:dyDescent="0.25">
      <c r="A1608" s="11"/>
      <c r="B1608" s="19"/>
      <c r="C1608" s="19"/>
      <c r="D1608" s="19"/>
      <c r="E1608" s="23"/>
      <c r="F1608" s="19"/>
      <c r="G1608" s="16">
        <f>IF(A1608="","",MONTH(A1608))</f>
      </c>
      <c r="H1608" s="22">
        <f>IF(A1608="",0,IF(YEAR(A1608)&lt;&gt;Properties!$C$5,0,N(E1608)))</f>
      </c>
    </row>
    <row r="1609" spans="1:8" x14ac:dyDescent="0.25">
      <c r="A1609" s="11"/>
      <c r="B1609" s="19"/>
      <c r="C1609" s="19"/>
      <c r="D1609" s="19"/>
      <c r="E1609" s="23"/>
      <c r="F1609" s="19"/>
      <c r="G1609" s="16">
        <f>IF(A1609="","",MONTH(A1609))</f>
      </c>
      <c r="H1609" s="22">
        <f>IF(A1609="",0,IF(YEAR(A1609)&lt;&gt;Properties!$C$5,0,N(E1609)))</f>
      </c>
    </row>
    <row r="1610" spans="1:8" x14ac:dyDescent="0.25">
      <c r="A1610" s="11"/>
      <c r="B1610" s="19"/>
      <c r="C1610" s="19"/>
      <c r="D1610" s="19"/>
      <c r="E1610" s="23"/>
      <c r="F1610" s="19"/>
      <c r="G1610" s="16">
        <f>IF(A1610="","",MONTH(A1610))</f>
      </c>
      <c r="H1610" s="22">
        <f>IF(A1610="",0,IF(YEAR(A1610)&lt;&gt;Properties!$C$5,0,N(E1610)))</f>
      </c>
    </row>
    <row r="1611" spans="1:8" x14ac:dyDescent="0.25">
      <c r="A1611" s="11"/>
      <c r="B1611" s="19"/>
      <c r="C1611" s="19"/>
      <c r="D1611" s="19"/>
      <c r="E1611" s="23"/>
      <c r="F1611" s="19"/>
      <c r="G1611" s="16">
        <f>IF(A1611="","",MONTH(A1611))</f>
      </c>
      <c r="H1611" s="22">
        <f>IF(A1611="",0,IF(YEAR(A1611)&lt;&gt;Properties!$C$5,0,N(E1611)))</f>
      </c>
    </row>
    <row r="1612" spans="1:8" x14ac:dyDescent="0.25">
      <c r="A1612" s="11"/>
      <c r="B1612" s="19"/>
      <c r="C1612" s="19"/>
      <c r="D1612" s="19"/>
      <c r="E1612" s="23"/>
      <c r="F1612" s="19"/>
      <c r="G1612" s="16">
        <f>IF(A1612="","",MONTH(A1612))</f>
      </c>
      <c r="H1612" s="22">
        <f>IF(A1612="",0,IF(YEAR(A1612)&lt;&gt;Properties!$C$5,0,N(E1612)))</f>
      </c>
    </row>
    <row r="1613" spans="1:8" x14ac:dyDescent="0.25">
      <c r="A1613" s="11"/>
      <c r="B1613" s="19"/>
      <c r="C1613" s="19"/>
      <c r="D1613" s="19"/>
      <c r="E1613" s="23"/>
      <c r="F1613" s="19"/>
      <c r="G1613" s="16">
        <f>IF(A1613="","",MONTH(A1613))</f>
      </c>
      <c r="H1613" s="22">
        <f>IF(A1613="",0,IF(YEAR(A1613)&lt;&gt;Properties!$C$5,0,N(E1613)))</f>
      </c>
    </row>
    <row r="1614" spans="1:8" x14ac:dyDescent="0.25">
      <c r="A1614" s="11"/>
      <c r="B1614" s="19"/>
      <c r="C1614" s="19"/>
      <c r="D1614" s="19"/>
      <c r="E1614" s="23"/>
      <c r="F1614" s="19"/>
      <c r="G1614" s="16">
        <f>IF(A1614="","",MONTH(A1614))</f>
      </c>
      <c r="H1614" s="22">
        <f>IF(A1614="",0,IF(YEAR(A1614)&lt;&gt;Properties!$C$5,0,N(E1614)))</f>
      </c>
    </row>
    <row r="1615" spans="1:8" x14ac:dyDescent="0.25">
      <c r="A1615" s="11"/>
      <c r="B1615" s="19"/>
      <c r="C1615" s="19"/>
      <c r="D1615" s="19"/>
      <c r="E1615" s="23"/>
      <c r="F1615" s="19"/>
      <c r="G1615" s="16">
        <f>IF(A1615="","",MONTH(A1615))</f>
      </c>
      <c r="H1615" s="22">
        <f>IF(A1615="",0,IF(YEAR(A1615)&lt;&gt;Properties!$C$5,0,N(E1615)))</f>
      </c>
    </row>
    <row r="1616" spans="1:8" x14ac:dyDescent="0.25">
      <c r="A1616" s="11"/>
      <c r="B1616" s="19"/>
      <c r="C1616" s="19"/>
      <c r="D1616" s="19"/>
      <c r="E1616" s="23"/>
      <c r="F1616" s="19"/>
      <c r="G1616" s="16">
        <f>IF(A1616="","",MONTH(A1616))</f>
      </c>
      <c r="H1616" s="22">
        <f>IF(A1616="",0,IF(YEAR(A1616)&lt;&gt;Properties!$C$5,0,N(E1616)))</f>
      </c>
    </row>
    <row r="1617" spans="1:8" x14ac:dyDescent="0.25">
      <c r="A1617" s="11"/>
      <c r="B1617" s="19"/>
      <c r="C1617" s="19"/>
      <c r="D1617" s="19"/>
      <c r="E1617" s="23"/>
      <c r="F1617" s="19"/>
      <c r="G1617" s="16">
        <f>IF(A1617="","",MONTH(A1617))</f>
      </c>
      <c r="H1617" s="22">
        <f>IF(A1617="",0,IF(YEAR(A1617)&lt;&gt;Properties!$C$5,0,N(E1617)))</f>
      </c>
    </row>
    <row r="1618" spans="1:8" x14ac:dyDescent="0.25">
      <c r="A1618" s="11"/>
      <c r="B1618" s="19"/>
      <c r="C1618" s="19"/>
      <c r="D1618" s="19"/>
      <c r="E1618" s="23"/>
      <c r="F1618" s="19"/>
      <c r="G1618" s="16">
        <f>IF(A1618="","",MONTH(A1618))</f>
      </c>
      <c r="H1618" s="22">
        <f>IF(A1618="",0,IF(YEAR(A1618)&lt;&gt;Properties!$C$5,0,N(E1618)))</f>
      </c>
    </row>
    <row r="1619" spans="1:8" x14ac:dyDescent="0.25">
      <c r="A1619" s="11"/>
      <c r="B1619" s="19"/>
      <c r="C1619" s="19"/>
      <c r="D1619" s="19"/>
      <c r="E1619" s="23"/>
      <c r="F1619" s="19"/>
      <c r="G1619" s="16">
        <f>IF(A1619="","",MONTH(A1619))</f>
      </c>
      <c r="H1619" s="22">
        <f>IF(A1619="",0,IF(YEAR(A1619)&lt;&gt;Properties!$C$5,0,N(E1619)))</f>
      </c>
    </row>
    <row r="1620" spans="1:8" x14ac:dyDescent="0.25">
      <c r="A1620" s="11"/>
      <c r="B1620" s="19"/>
      <c r="C1620" s="19"/>
      <c r="D1620" s="19"/>
      <c r="E1620" s="23"/>
      <c r="F1620" s="19"/>
      <c r="G1620" s="16">
        <f>IF(A1620="","",MONTH(A1620))</f>
      </c>
      <c r="H1620" s="22">
        <f>IF(A1620="",0,IF(YEAR(A1620)&lt;&gt;Properties!$C$5,0,N(E1620)))</f>
      </c>
    </row>
    <row r="1621" spans="1:8" x14ac:dyDescent="0.25">
      <c r="A1621" s="11"/>
      <c r="B1621" s="19"/>
      <c r="C1621" s="19"/>
      <c r="D1621" s="19"/>
      <c r="E1621" s="23"/>
      <c r="F1621" s="19"/>
      <c r="G1621" s="16">
        <f>IF(A1621="","",MONTH(A1621))</f>
      </c>
      <c r="H1621" s="22">
        <f>IF(A1621="",0,IF(YEAR(A1621)&lt;&gt;Properties!$C$5,0,N(E1621)))</f>
      </c>
    </row>
    <row r="1622" spans="1:8" x14ac:dyDescent="0.25">
      <c r="A1622" s="11"/>
      <c r="B1622" s="19"/>
      <c r="C1622" s="19"/>
      <c r="D1622" s="19"/>
      <c r="E1622" s="23"/>
      <c r="F1622" s="19"/>
      <c r="G1622" s="16">
        <f>IF(A1622="","",MONTH(A1622))</f>
      </c>
      <c r="H1622" s="22">
        <f>IF(A1622="",0,IF(YEAR(A1622)&lt;&gt;Properties!$C$5,0,N(E1622)))</f>
      </c>
    </row>
    <row r="1623" spans="1:8" x14ac:dyDescent="0.25">
      <c r="A1623" s="11"/>
      <c r="B1623" s="19"/>
      <c r="C1623" s="19"/>
      <c r="D1623" s="19"/>
      <c r="E1623" s="23"/>
      <c r="F1623" s="19"/>
      <c r="G1623" s="16">
        <f>IF(A1623="","",MONTH(A1623))</f>
      </c>
      <c r="H1623" s="22">
        <f>IF(A1623="",0,IF(YEAR(A1623)&lt;&gt;Properties!$C$5,0,N(E1623)))</f>
      </c>
    </row>
    <row r="1624" spans="1:8" x14ac:dyDescent="0.25">
      <c r="A1624" s="11"/>
      <c r="B1624" s="19"/>
      <c r="C1624" s="19"/>
      <c r="D1624" s="19"/>
      <c r="E1624" s="23"/>
      <c r="F1624" s="19"/>
      <c r="G1624" s="16">
        <f>IF(A1624="","",MONTH(A1624))</f>
      </c>
      <c r="H1624" s="22">
        <f>IF(A1624="",0,IF(YEAR(A1624)&lt;&gt;Properties!$C$5,0,N(E1624)))</f>
      </c>
    </row>
    <row r="1625" spans="1:8" x14ac:dyDescent="0.25">
      <c r="A1625" s="11"/>
      <c r="B1625" s="19"/>
      <c r="C1625" s="19"/>
      <c r="D1625" s="19"/>
      <c r="E1625" s="23"/>
      <c r="F1625" s="19"/>
      <c r="G1625" s="16">
        <f>IF(A1625="","",MONTH(A1625))</f>
      </c>
      <c r="H1625" s="22">
        <f>IF(A1625="",0,IF(YEAR(A1625)&lt;&gt;Properties!$C$5,0,N(E1625)))</f>
      </c>
    </row>
    <row r="1626" spans="1:8" x14ac:dyDescent="0.25">
      <c r="A1626" s="11"/>
      <c r="B1626" s="19"/>
      <c r="C1626" s="19"/>
      <c r="D1626" s="19"/>
      <c r="E1626" s="23"/>
      <c r="F1626" s="19"/>
      <c r="G1626" s="16">
        <f>IF(A1626="","",MONTH(A1626))</f>
      </c>
      <c r="H1626" s="22">
        <f>IF(A1626="",0,IF(YEAR(A1626)&lt;&gt;Properties!$C$5,0,N(E1626)))</f>
      </c>
    </row>
    <row r="1627" spans="1:8" x14ac:dyDescent="0.25">
      <c r="A1627" s="11"/>
      <c r="B1627" s="19"/>
      <c r="C1627" s="19"/>
      <c r="D1627" s="19"/>
      <c r="E1627" s="23"/>
      <c r="F1627" s="19"/>
      <c r="G1627" s="16">
        <f>IF(A1627="","",MONTH(A1627))</f>
      </c>
      <c r="H1627" s="22">
        <f>IF(A1627="",0,IF(YEAR(A1627)&lt;&gt;Properties!$C$5,0,N(E1627)))</f>
      </c>
    </row>
    <row r="1628" spans="1:8" x14ac:dyDescent="0.25">
      <c r="A1628" s="11"/>
      <c r="B1628" s="19"/>
      <c r="C1628" s="19"/>
      <c r="D1628" s="19"/>
      <c r="E1628" s="23"/>
      <c r="F1628" s="19"/>
      <c r="G1628" s="16">
        <f>IF(A1628="","",MONTH(A1628))</f>
      </c>
      <c r="H1628" s="22">
        <f>IF(A1628="",0,IF(YEAR(A1628)&lt;&gt;Properties!$C$5,0,N(E1628)))</f>
      </c>
    </row>
    <row r="1629" spans="1:8" x14ac:dyDescent="0.25">
      <c r="A1629" s="11"/>
      <c r="B1629" s="19"/>
      <c r="C1629" s="19"/>
      <c r="D1629" s="19"/>
      <c r="E1629" s="23"/>
      <c r="F1629" s="19"/>
      <c r="G1629" s="16">
        <f>IF(A1629="","",MONTH(A1629))</f>
      </c>
      <c r="H1629" s="22">
        <f>IF(A1629="",0,IF(YEAR(A1629)&lt;&gt;Properties!$C$5,0,N(E1629)))</f>
      </c>
    </row>
    <row r="1630" spans="1:8" x14ac:dyDescent="0.25">
      <c r="A1630" s="11"/>
      <c r="B1630" s="19"/>
      <c r="C1630" s="19"/>
      <c r="D1630" s="19"/>
      <c r="E1630" s="23"/>
      <c r="F1630" s="19"/>
      <c r="G1630" s="16">
        <f>IF(A1630="","",MONTH(A1630))</f>
      </c>
      <c r="H1630" s="22">
        <f>IF(A1630="",0,IF(YEAR(A1630)&lt;&gt;Properties!$C$5,0,N(E1630)))</f>
      </c>
    </row>
    <row r="1631" spans="1:8" x14ac:dyDescent="0.25">
      <c r="A1631" s="11"/>
      <c r="B1631" s="19"/>
      <c r="C1631" s="19"/>
      <c r="D1631" s="19"/>
      <c r="E1631" s="23"/>
      <c r="F1631" s="19"/>
      <c r="G1631" s="16">
        <f>IF(A1631="","",MONTH(A1631))</f>
      </c>
      <c r="H1631" s="22">
        <f>IF(A1631="",0,IF(YEAR(A1631)&lt;&gt;Properties!$C$5,0,N(E1631)))</f>
      </c>
    </row>
    <row r="1632" spans="1:8" x14ac:dyDescent="0.25">
      <c r="A1632" s="11"/>
      <c r="B1632" s="19"/>
      <c r="C1632" s="19"/>
      <c r="D1632" s="19"/>
      <c r="E1632" s="23"/>
      <c r="F1632" s="19"/>
      <c r="G1632" s="16">
        <f>IF(A1632="","",MONTH(A1632))</f>
      </c>
      <c r="H1632" s="22">
        <f>IF(A1632="",0,IF(YEAR(A1632)&lt;&gt;Properties!$C$5,0,N(E1632)))</f>
      </c>
    </row>
    <row r="1633" spans="1:8" x14ac:dyDescent="0.25">
      <c r="A1633" s="11"/>
      <c r="B1633" s="19"/>
      <c r="C1633" s="19"/>
      <c r="D1633" s="19"/>
      <c r="E1633" s="23"/>
      <c r="F1633" s="19"/>
      <c r="G1633" s="16">
        <f>IF(A1633="","",MONTH(A1633))</f>
      </c>
      <c r="H1633" s="22">
        <f>IF(A1633="",0,IF(YEAR(A1633)&lt;&gt;Properties!$C$5,0,N(E1633)))</f>
      </c>
    </row>
    <row r="1634" spans="1:8" x14ac:dyDescent="0.25">
      <c r="A1634" s="11"/>
      <c r="B1634" s="19"/>
      <c r="C1634" s="19"/>
      <c r="D1634" s="19"/>
      <c r="E1634" s="23"/>
      <c r="F1634" s="19"/>
      <c r="G1634" s="16">
        <f>IF(A1634="","",MONTH(A1634))</f>
      </c>
      <c r="H1634" s="22">
        <f>IF(A1634="",0,IF(YEAR(A1634)&lt;&gt;Properties!$C$5,0,N(E1634)))</f>
      </c>
    </row>
    <row r="1635" spans="1:8" x14ac:dyDescent="0.25">
      <c r="A1635" s="11"/>
      <c r="B1635" s="19"/>
      <c r="C1635" s="19"/>
      <c r="D1635" s="19"/>
      <c r="E1635" s="23"/>
      <c r="F1635" s="19"/>
      <c r="G1635" s="16">
        <f>IF(A1635="","",MONTH(A1635))</f>
      </c>
      <c r="H1635" s="22">
        <f>IF(A1635="",0,IF(YEAR(A1635)&lt;&gt;Properties!$C$5,0,N(E1635)))</f>
      </c>
    </row>
    <row r="1636" spans="1:8" x14ac:dyDescent="0.25">
      <c r="A1636" s="11"/>
      <c r="B1636" s="19"/>
      <c r="C1636" s="19"/>
      <c r="D1636" s="19"/>
      <c r="E1636" s="23"/>
      <c r="F1636" s="19"/>
      <c r="G1636" s="16">
        <f>IF(A1636="","",MONTH(A1636))</f>
      </c>
      <c r="H1636" s="22">
        <f>IF(A1636="",0,IF(YEAR(A1636)&lt;&gt;Properties!$C$5,0,N(E1636)))</f>
      </c>
    </row>
    <row r="1637" spans="1:8" x14ac:dyDescent="0.25">
      <c r="A1637" s="11"/>
      <c r="B1637" s="19"/>
      <c r="C1637" s="19"/>
      <c r="D1637" s="19"/>
      <c r="E1637" s="23"/>
      <c r="F1637" s="19"/>
      <c r="G1637" s="16">
        <f>IF(A1637="","",MONTH(A1637))</f>
      </c>
      <c r="H1637" s="22">
        <f>IF(A1637="",0,IF(YEAR(A1637)&lt;&gt;Properties!$C$5,0,N(E1637)))</f>
      </c>
    </row>
    <row r="1638" spans="1:8" x14ac:dyDescent="0.25">
      <c r="A1638" s="11"/>
      <c r="B1638" s="19"/>
      <c r="C1638" s="19"/>
      <c r="D1638" s="19"/>
      <c r="E1638" s="23"/>
      <c r="F1638" s="19"/>
      <c r="G1638" s="16">
        <f>IF(A1638="","",MONTH(A1638))</f>
      </c>
      <c r="H1638" s="22">
        <f>IF(A1638="",0,IF(YEAR(A1638)&lt;&gt;Properties!$C$5,0,N(E1638)))</f>
      </c>
    </row>
    <row r="1639" spans="1:8" x14ac:dyDescent="0.25">
      <c r="A1639" s="11"/>
      <c r="B1639" s="19"/>
      <c r="C1639" s="19"/>
      <c r="D1639" s="19"/>
      <c r="E1639" s="23"/>
      <c r="F1639" s="19"/>
      <c r="G1639" s="16">
        <f>IF(A1639="","",MONTH(A1639))</f>
      </c>
      <c r="H1639" s="22">
        <f>IF(A1639="",0,IF(YEAR(A1639)&lt;&gt;Properties!$C$5,0,N(E1639)))</f>
      </c>
    </row>
    <row r="1640" spans="1:8" x14ac:dyDescent="0.25">
      <c r="A1640" s="11"/>
      <c r="B1640" s="19"/>
      <c r="C1640" s="19"/>
      <c r="D1640" s="19"/>
      <c r="E1640" s="23"/>
      <c r="F1640" s="19"/>
      <c r="G1640" s="16">
        <f>IF(A1640="","",MONTH(A1640))</f>
      </c>
      <c r="H1640" s="22">
        <f>IF(A1640="",0,IF(YEAR(A1640)&lt;&gt;Properties!$C$5,0,N(E1640)))</f>
      </c>
    </row>
    <row r="1641" spans="1:8" x14ac:dyDescent="0.25">
      <c r="A1641" s="11"/>
      <c r="B1641" s="19"/>
      <c r="C1641" s="19"/>
      <c r="D1641" s="19"/>
      <c r="E1641" s="23"/>
      <c r="F1641" s="19"/>
      <c r="G1641" s="16">
        <f>IF(A1641="","",MONTH(A1641))</f>
      </c>
      <c r="H1641" s="22">
        <f>IF(A1641="",0,IF(YEAR(A1641)&lt;&gt;Properties!$C$5,0,N(E1641)))</f>
      </c>
    </row>
    <row r="1642" spans="1:8" x14ac:dyDescent="0.25">
      <c r="A1642" s="11"/>
      <c r="B1642" s="19"/>
      <c r="C1642" s="19"/>
      <c r="D1642" s="19"/>
      <c r="E1642" s="23"/>
      <c r="F1642" s="19"/>
      <c r="G1642" s="16">
        <f>IF(A1642="","",MONTH(A1642))</f>
      </c>
      <c r="H1642" s="22">
        <f>IF(A1642="",0,IF(YEAR(A1642)&lt;&gt;Properties!$C$5,0,N(E1642)))</f>
      </c>
    </row>
    <row r="1643" spans="1:8" x14ac:dyDescent="0.25">
      <c r="A1643" s="11"/>
      <c r="B1643" s="19"/>
      <c r="C1643" s="19"/>
      <c r="D1643" s="19"/>
      <c r="E1643" s="23"/>
      <c r="F1643" s="19"/>
      <c r="G1643" s="16">
        <f>IF(A1643="","",MONTH(A1643))</f>
      </c>
      <c r="H1643" s="22">
        <f>IF(A1643="",0,IF(YEAR(A1643)&lt;&gt;Properties!$C$5,0,N(E1643)))</f>
      </c>
    </row>
    <row r="1644" spans="1:8" x14ac:dyDescent="0.25">
      <c r="A1644" s="11"/>
      <c r="B1644" s="19"/>
      <c r="C1644" s="19"/>
      <c r="D1644" s="19"/>
      <c r="E1644" s="23"/>
      <c r="F1644" s="19"/>
      <c r="G1644" s="16">
        <f>IF(A1644="","",MONTH(A1644))</f>
      </c>
      <c r="H1644" s="22">
        <f>IF(A1644="",0,IF(YEAR(A1644)&lt;&gt;Properties!$C$5,0,N(E1644)))</f>
      </c>
    </row>
    <row r="1645" spans="1:8" x14ac:dyDescent="0.25">
      <c r="A1645" s="11"/>
      <c r="B1645" s="19"/>
      <c r="C1645" s="19"/>
      <c r="D1645" s="19"/>
      <c r="E1645" s="23"/>
      <c r="F1645" s="19"/>
      <c r="G1645" s="16">
        <f>IF(A1645="","",MONTH(A1645))</f>
      </c>
      <c r="H1645" s="22">
        <f>IF(A1645="",0,IF(YEAR(A1645)&lt;&gt;Properties!$C$5,0,N(E1645)))</f>
      </c>
    </row>
    <row r="1646" spans="1:8" x14ac:dyDescent="0.25">
      <c r="A1646" s="11"/>
      <c r="B1646" s="19"/>
      <c r="C1646" s="19"/>
      <c r="D1646" s="19"/>
      <c r="E1646" s="23"/>
      <c r="F1646" s="19"/>
      <c r="G1646" s="16">
        <f>IF(A1646="","",MONTH(A1646))</f>
      </c>
      <c r="H1646" s="22">
        <f>IF(A1646="",0,IF(YEAR(A1646)&lt;&gt;Properties!$C$5,0,N(E1646)))</f>
      </c>
    </row>
    <row r="1647" spans="1:8" x14ac:dyDescent="0.25">
      <c r="A1647" s="11"/>
      <c r="B1647" s="19"/>
      <c r="C1647" s="19"/>
      <c r="D1647" s="19"/>
      <c r="E1647" s="23"/>
      <c r="F1647" s="19"/>
      <c r="G1647" s="16">
        <f>IF(A1647="","",MONTH(A1647))</f>
      </c>
      <c r="H1647" s="22">
        <f>IF(A1647="",0,IF(YEAR(A1647)&lt;&gt;Properties!$C$5,0,N(E1647)))</f>
      </c>
    </row>
    <row r="1648" spans="1:8" x14ac:dyDescent="0.25">
      <c r="A1648" s="11"/>
      <c r="B1648" s="19"/>
      <c r="C1648" s="19"/>
      <c r="D1648" s="19"/>
      <c r="E1648" s="23"/>
      <c r="F1648" s="19"/>
      <c r="G1648" s="16">
        <f>IF(A1648="","",MONTH(A1648))</f>
      </c>
      <c r="H1648" s="22">
        <f>IF(A1648="",0,IF(YEAR(A1648)&lt;&gt;Properties!$C$5,0,N(E1648)))</f>
      </c>
    </row>
    <row r="1649" spans="1:8" x14ac:dyDescent="0.25">
      <c r="A1649" s="11"/>
      <c r="B1649" s="19"/>
      <c r="C1649" s="19"/>
      <c r="D1649" s="19"/>
      <c r="E1649" s="23"/>
      <c r="F1649" s="19"/>
      <c r="G1649" s="16">
        <f>IF(A1649="","",MONTH(A1649))</f>
      </c>
      <c r="H1649" s="22">
        <f>IF(A1649="",0,IF(YEAR(A1649)&lt;&gt;Properties!$C$5,0,N(E1649)))</f>
      </c>
    </row>
    <row r="1650" spans="1:8" x14ac:dyDescent="0.25">
      <c r="A1650" s="11"/>
      <c r="B1650" s="19"/>
      <c r="C1650" s="19"/>
      <c r="D1650" s="19"/>
      <c r="E1650" s="23"/>
      <c r="F1650" s="19"/>
      <c r="G1650" s="16">
        <f>IF(A1650="","",MONTH(A1650))</f>
      </c>
      <c r="H1650" s="22">
        <f>IF(A1650="",0,IF(YEAR(A1650)&lt;&gt;Properties!$C$5,0,N(E1650)))</f>
      </c>
    </row>
    <row r="1651" spans="1:8" x14ac:dyDescent="0.25">
      <c r="A1651" s="11"/>
      <c r="B1651" s="19"/>
      <c r="C1651" s="19"/>
      <c r="D1651" s="19"/>
      <c r="E1651" s="23"/>
      <c r="F1651" s="19"/>
      <c r="G1651" s="16">
        <f>IF(A1651="","",MONTH(A1651))</f>
      </c>
      <c r="H1651" s="22">
        <f>IF(A1651="",0,IF(YEAR(A1651)&lt;&gt;Properties!$C$5,0,N(E1651)))</f>
      </c>
    </row>
    <row r="1652" spans="1:8" x14ac:dyDescent="0.25">
      <c r="A1652" s="11"/>
      <c r="B1652" s="19"/>
      <c r="C1652" s="19"/>
      <c r="D1652" s="19"/>
      <c r="E1652" s="23"/>
      <c r="F1652" s="19"/>
      <c r="G1652" s="16">
        <f>IF(A1652="","",MONTH(A1652))</f>
      </c>
      <c r="H1652" s="22">
        <f>IF(A1652="",0,IF(YEAR(A1652)&lt;&gt;Properties!$C$5,0,N(E1652)))</f>
      </c>
    </row>
    <row r="1653" spans="1:8" x14ac:dyDescent="0.25">
      <c r="A1653" s="11"/>
      <c r="B1653" s="19"/>
      <c r="C1653" s="19"/>
      <c r="D1653" s="19"/>
      <c r="E1653" s="23"/>
      <c r="F1653" s="19"/>
      <c r="G1653" s="16">
        <f>IF(A1653="","",MONTH(A1653))</f>
      </c>
      <c r="H1653" s="22">
        <f>IF(A1653="",0,IF(YEAR(A1653)&lt;&gt;Properties!$C$5,0,N(E1653)))</f>
      </c>
    </row>
    <row r="1654" spans="1:8" x14ac:dyDescent="0.25">
      <c r="A1654" s="11"/>
      <c r="B1654" s="19"/>
      <c r="C1654" s="19"/>
      <c r="D1654" s="19"/>
      <c r="E1654" s="23"/>
      <c r="F1654" s="19"/>
      <c r="G1654" s="16">
        <f>IF(A1654="","",MONTH(A1654))</f>
      </c>
      <c r="H1654" s="22">
        <f>IF(A1654="",0,IF(YEAR(A1654)&lt;&gt;Properties!$C$5,0,N(E1654)))</f>
      </c>
    </row>
    <row r="1655" spans="1:8" x14ac:dyDescent="0.25">
      <c r="A1655" s="11"/>
      <c r="B1655" s="19"/>
      <c r="C1655" s="19"/>
      <c r="D1655" s="19"/>
      <c r="E1655" s="23"/>
      <c r="F1655" s="19"/>
      <c r="G1655" s="16">
        <f>IF(A1655="","",MONTH(A1655))</f>
      </c>
      <c r="H1655" s="22">
        <f>IF(A1655="",0,IF(YEAR(A1655)&lt;&gt;Properties!$C$5,0,N(E1655)))</f>
      </c>
    </row>
    <row r="1656" spans="1:8" x14ac:dyDescent="0.25">
      <c r="A1656" s="11"/>
      <c r="B1656" s="19"/>
      <c r="C1656" s="19"/>
      <c r="D1656" s="19"/>
      <c r="E1656" s="23"/>
      <c r="F1656" s="19"/>
      <c r="G1656" s="16">
        <f>IF(A1656="","",MONTH(A1656))</f>
      </c>
      <c r="H1656" s="22">
        <f>IF(A1656="",0,IF(YEAR(A1656)&lt;&gt;Properties!$C$5,0,N(E1656)))</f>
      </c>
    </row>
    <row r="1657" spans="1:8" x14ac:dyDescent="0.25">
      <c r="A1657" s="11"/>
      <c r="B1657" s="19"/>
      <c r="C1657" s="19"/>
      <c r="D1657" s="19"/>
      <c r="E1657" s="23"/>
      <c r="F1657" s="19"/>
      <c r="G1657" s="16">
        <f>IF(A1657="","",MONTH(A1657))</f>
      </c>
      <c r="H1657" s="22">
        <f>IF(A1657="",0,IF(YEAR(A1657)&lt;&gt;Properties!$C$5,0,N(E1657)))</f>
      </c>
    </row>
    <row r="1658" spans="1:8" x14ac:dyDescent="0.25">
      <c r="A1658" s="11"/>
      <c r="B1658" s="19"/>
      <c r="C1658" s="19"/>
      <c r="D1658" s="19"/>
      <c r="E1658" s="23"/>
      <c r="F1658" s="19"/>
      <c r="G1658" s="16">
        <f>IF(A1658="","",MONTH(A1658))</f>
      </c>
      <c r="H1658" s="22">
        <f>IF(A1658="",0,IF(YEAR(A1658)&lt;&gt;Properties!$C$5,0,N(E1658)))</f>
      </c>
    </row>
    <row r="1659" spans="1:8" x14ac:dyDescent="0.25">
      <c r="A1659" s="11"/>
      <c r="B1659" s="19"/>
      <c r="C1659" s="19"/>
      <c r="D1659" s="19"/>
      <c r="E1659" s="23"/>
      <c r="F1659" s="19"/>
      <c r="G1659" s="16">
        <f>IF(A1659="","",MONTH(A1659))</f>
      </c>
      <c r="H1659" s="22">
        <f>IF(A1659="",0,IF(YEAR(A1659)&lt;&gt;Properties!$C$5,0,N(E1659)))</f>
      </c>
    </row>
    <row r="1660" spans="1:8" x14ac:dyDescent="0.25">
      <c r="A1660" s="11"/>
      <c r="B1660" s="19"/>
      <c r="C1660" s="19"/>
      <c r="D1660" s="19"/>
      <c r="E1660" s="23"/>
      <c r="F1660" s="19"/>
      <c r="G1660" s="16">
        <f>IF(A1660="","",MONTH(A1660))</f>
      </c>
      <c r="H1660" s="22">
        <f>IF(A1660="",0,IF(YEAR(A1660)&lt;&gt;Properties!$C$5,0,N(E1660)))</f>
      </c>
    </row>
    <row r="1661" spans="1:8" x14ac:dyDescent="0.25">
      <c r="A1661" s="11"/>
      <c r="B1661" s="19"/>
      <c r="C1661" s="19"/>
      <c r="D1661" s="19"/>
      <c r="E1661" s="23"/>
      <c r="F1661" s="19"/>
      <c r="G1661" s="16">
        <f>IF(A1661="","",MONTH(A1661))</f>
      </c>
      <c r="H1661" s="22">
        <f>IF(A1661="",0,IF(YEAR(A1661)&lt;&gt;Properties!$C$5,0,N(E1661)))</f>
      </c>
    </row>
    <row r="1662" spans="1:8" x14ac:dyDescent="0.25">
      <c r="A1662" s="11"/>
      <c r="B1662" s="19"/>
      <c r="C1662" s="19"/>
      <c r="D1662" s="19"/>
      <c r="E1662" s="23"/>
      <c r="F1662" s="19"/>
      <c r="G1662" s="16">
        <f>IF(A1662="","",MONTH(A1662))</f>
      </c>
      <c r="H1662" s="22">
        <f>IF(A1662="",0,IF(YEAR(A1662)&lt;&gt;Properties!$C$5,0,N(E1662)))</f>
      </c>
    </row>
    <row r="1663" spans="1:8" x14ac:dyDescent="0.25">
      <c r="A1663" s="11"/>
      <c r="B1663" s="19"/>
      <c r="C1663" s="19"/>
      <c r="D1663" s="19"/>
      <c r="E1663" s="23"/>
      <c r="F1663" s="19"/>
      <c r="G1663" s="16">
        <f>IF(A1663="","",MONTH(A1663))</f>
      </c>
      <c r="H1663" s="22">
        <f>IF(A1663="",0,IF(YEAR(A1663)&lt;&gt;Properties!$C$5,0,N(E1663)))</f>
      </c>
    </row>
    <row r="1664" spans="1:8" x14ac:dyDescent="0.25">
      <c r="A1664" s="11"/>
      <c r="B1664" s="19"/>
      <c r="C1664" s="19"/>
      <c r="D1664" s="19"/>
      <c r="E1664" s="23"/>
      <c r="F1664" s="19"/>
      <c r="G1664" s="16">
        <f>IF(A1664="","",MONTH(A1664))</f>
      </c>
      <c r="H1664" s="22">
        <f>IF(A1664="",0,IF(YEAR(A1664)&lt;&gt;Properties!$C$5,0,N(E1664)))</f>
      </c>
    </row>
    <row r="1665" spans="1:8" x14ac:dyDescent="0.25">
      <c r="A1665" s="11"/>
      <c r="B1665" s="19"/>
      <c r="C1665" s="19"/>
      <c r="D1665" s="19"/>
      <c r="E1665" s="23"/>
      <c r="F1665" s="19"/>
      <c r="G1665" s="16">
        <f>IF(A1665="","",MONTH(A1665))</f>
      </c>
      <c r="H1665" s="22">
        <f>IF(A1665="",0,IF(YEAR(A1665)&lt;&gt;Properties!$C$5,0,N(E1665)))</f>
      </c>
    </row>
    <row r="1666" spans="1:8" x14ac:dyDescent="0.25">
      <c r="A1666" s="11"/>
      <c r="B1666" s="19"/>
      <c r="C1666" s="19"/>
      <c r="D1666" s="19"/>
      <c r="E1666" s="23"/>
      <c r="F1666" s="19"/>
      <c r="G1666" s="16">
        <f>IF(A1666="","",MONTH(A1666))</f>
      </c>
      <c r="H1666" s="22">
        <f>IF(A1666="",0,IF(YEAR(A1666)&lt;&gt;Properties!$C$5,0,N(E1666)))</f>
      </c>
    </row>
    <row r="1667" spans="1:8" x14ac:dyDescent="0.25">
      <c r="A1667" s="11"/>
      <c r="B1667" s="19"/>
      <c r="C1667" s="19"/>
      <c r="D1667" s="19"/>
      <c r="E1667" s="23"/>
      <c r="F1667" s="19"/>
      <c r="G1667" s="16">
        <f>IF(A1667="","",MONTH(A1667))</f>
      </c>
      <c r="H1667" s="22">
        <f>IF(A1667="",0,IF(YEAR(A1667)&lt;&gt;Properties!$C$5,0,N(E1667)))</f>
      </c>
    </row>
    <row r="1668" spans="1:8" x14ac:dyDescent="0.25">
      <c r="A1668" s="11"/>
      <c r="B1668" s="19"/>
      <c r="C1668" s="19"/>
      <c r="D1668" s="19"/>
      <c r="E1668" s="23"/>
      <c r="F1668" s="19"/>
      <c r="G1668" s="16">
        <f>IF(A1668="","",MONTH(A1668))</f>
      </c>
      <c r="H1668" s="22">
        <f>IF(A1668="",0,IF(YEAR(A1668)&lt;&gt;Properties!$C$5,0,N(E1668)))</f>
      </c>
    </row>
    <row r="1669" spans="1:8" x14ac:dyDescent="0.25">
      <c r="A1669" s="11"/>
      <c r="B1669" s="19"/>
      <c r="C1669" s="19"/>
      <c r="D1669" s="19"/>
      <c r="E1669" s="23"/>
      <c r="F1669" s="19"/>
      <c r="G1669" s="16">
        <f>IF(A1669="","",MONTH(A1669))</f>
      </c>
      <c r="H1669" s="22">
        <f>IF(A1669="",0,IF(YEAR(A1669)&lt;&gt;Properties!$C$5,0,N(E1669)))</f>
      </c>
    </row>
    <row r="1670" spans="1:8" x14ac:dyDescent="0.25">
      <c r="A1670" s="11"/>
      <c r="B1670" s="19"/>
      <c r="C1670" s="19"/>
      <c r="D1670" s="19"/>
      <c r="E1670" s="23"/>
      <c r="F1670" s="19"/>
      <c r="G1670" s="16">
        <f>IF(A1670="","",MONTH(A1670))</f>
      </c>
      <c r="H1670" s="22">
        <f>IF(A1670="",0,IF(YEAR(A1670)&lt;&gt;Properties!$C$5,0,N(E1670)))</f>
      </c>
    </row>
    <row r="1671" spans="1:8" x14ac:dyDescent="0.25">
      <c r="A1671" s="11"/>
      <c r="B1671" s="19"/>
      <c r="C1671" s="19"/>
      <c r="D1671" s="19"/>
      <c r="E1671" s="23"/>
      <c r="F1671" s="19"/>
      <c r="G1671" s="16">
        <f>IF(A1671="","",MONTH(A1671))</f>
      </c>
      <c r="H1671" s="22">
        <f>IF(A1671="",0,IF(YEAR(A1671)&lt;&gt;Properties!$C$5,0,N(E1671)))</f>
      </c>
    </row>
    <row r="1672" spans="1:8" x14ac:dyDescent="0.25">
      <c r="A1672" s="11"/>
      <c r="B1672" s="19"/>
      <c r="C1672" s="19"/>
      <c r="D1672" s="19"/>
      <c r="E1672" s="23"/>
      <c r="F1672" s="19"/>
      <c r="G1672" s="16">
        <f>IF(A1672="","",MONTH(A1672))</f>
      </c>
      <c r="H1672" s="22">
        <f>IF(A1672="",0,IF(YEAR(A1672)&lt;&gt;Properties!$C$5,0,N(E1672)))</f>
      </c>
    </row>
    <row r="1673" spans="1:8" x14ac:dyDescent="0.25">
      <c r="A1673" s="11"/>
      <c r="B1673" s="19"/>
      <c r="C1673" s="19"/>
      <c r="D1673" s="19"/>
      <c r="E1673" s="23"/>
      <c r="F1673" s="19"/>
      <c r="G1673" s="16">
        <f>IF(A1673="","",MONTH(A1673))</f>
      </c>
      <c r="H1673" s="22">
        <f>IF(A1673="",0,IF(YEAR(A1673)&lt;&gt;Properties!$C$5,0,N(E1673)))</f>
      </c>
    </row>
    <row r="1674" spans="1:8" x14ac:dyDescent="0.25">
      <c r="A1674" s="11"/>
      <c r="B1674" s="19"/>
      <c r="C1674" s="19"/>
      <c r="D1674" s="19"/>
      <c r="E1674" s="23"/>
      <c r="F1674" s="19"/>
      <c r="G1674" s="16">
        <f>IF(A1674="","",MONTH(A1674))</f>
      </c>
      <c r="H1674" s="22">
        <f>IF(A1674="",0,IF(YEAR(A1674)&lt;&gt;Properties!$C$5,0,N(E1674)))</f>
      </c>
    </row>
    <row r="1675" spans="1:8" x14ac:dyDescent="0.25">
      <c r="A1675" s="11"/>
      <c r="B1675" s="19"/>
      <c r="C1675" s="19"/>
      <c r="D1675" s="19"/>
      <c r="E1675" s="23"/>
      <c r="F1675" s="19"/>
      <c r="G1675" s="16">
        <f>IF(A1675="","",MONTH(A1675))</f>
      </c>
      <c r="H1675" s="22">
        <f>IF(A1675="",0,IF(YEAR(A1675)&lt;&gt;Properties!$C$5,0,N(E1675)))</f>
      </c>
    </row>
    <row r="1676" spans="1:8" x14ac:dyDescent="0.25">
      <c r="A1676" s="11"/>
      <c r="B1676" s="19"/>
      <c r="C1676" s="19"/>
      <c r="D1676" s="19"/>
      <c r="E1676" s="23"/>
      <c r="F1676" s="19"/>
      <c r="G1676" s="16">
        <f>IF(A1676="","",MONTH(A1676))</f>
      </c>
      <c r="H1676" s="22">
        <f>IF(A1676="",0,IF(YEAR(A1676)&lt;&gt;Properties!$C$5,0,N(E1676)))</f>
      </c>
    </row>
    <row r="1677" spans="1:8" x14ac:dyDescent="0.25">
      <c r="A1677" s="11"/>
      <c r="B1677" s="19"/>
      <c r="C1677" s="19"/>
      <c r="D1677" s="19"/>
      <c r="E1677" s="23"/>
      <c r="F1677" s="19"/>
      <c r="G1677" s="16">
        <f>IF(A1677="","",MONTH(A1677))</f>
      </c>
      <c r="H1677" s="22">
        <f>IF(A1677="",0,IF(YEAR(A1677)&lt;&gt;Properties!$C$5,0,N(E1677)))</f>
      </c>
    </row>
    <row r="1678" spans="1:8" x14ac:dyDescent="0.25">
      <c r="A1678" s="11"/>
      <c r="B1678" s="19"/>
      <c r="C1678" s="19"/>
      <c r="D1678" s="19"/>
      <c r="E1678" s="23"/>
      <c r="F1678" s="19"/>
      <c r="G1678" s="16">
        <f>IF(A1678="","",MONTH(A1678))</f>
      </c>
      <c r="H1678" s="22">
        <f>IF(A1678="",0,IF(YEAR(A1678)&lt;&gt;Properties!$C$5,0,N(E1678)))</f>
      </c>
    </row>
    <row r="1679" spans="1:8" x14ac:dyDescent="0.25">
      <c r="A1679" s="11"/>
      <c r="B1679" s="19"/>
      <c r="C1679" s="19"/>
      <c r="D1679" s="19"/>
      <c r="E1679" s="23"/>
      <c r="F1679" s="19"/>
      <c r="G1679" s="16">
        <f>IF(A1679="","",MONTH(A1679))</f>
      </c>
      <c r="H1679" s="22">
        <f>IF(A1679="",0,IF(YEAR(A1679)&lt;&gt;Properties!$C$5,0,N(E1679)))</f>
      </c>
    </row>
    <row r="1680" spans="1:8" x14ac:dyDescent="0.25">
      <c r="A1680" s="11"/>
      <c r="B1680" s="19"/>
      <c r="C1680" s="19"/>
      <c r="D1680" s="19"/>
      <c r="E1680" s="23"/>
      <c r="F1680" s="19"/>
      <c r="G1680" s="16">
        <f>IF(A1680="","",MONTH(A1680))</f>
      </c>
      <c r="H1680" s="22">
        <f>IF(A1680="",0,IF(YEAR(A1680)&lt;&gt;Properties!$C$5,0,N(E1680)))</f>
      </c>
    </row>
    <row r="1681" spans="1:8" x14ac:dyDescent="0.25">
      <c r="A1681" s="11"/>
      <c r="B1681" s="19"/>
      <c r="C1681" s="19"/>
      <c r="D1681" s="19"/>
      <c r="E1681" s="23"/>
      <c r="F1681" s="19"/>
      <c r="G1681" s="16">
        <f>IF(A1681="","",MONTH(A1681))</f>
      </c>
      <c r="H1681" s="22">
        <f>IF(A1681="",0,IF(YEAR(A1681)&lt;&gt;Properties!$C$5,0,N(E1681)))</f>
      </c>
    </row>
    <row r="1682" spans="1:8" x14ac:dyDescent="0.25">
      <c r="A1682" s="11"/>
      <c r="B1682" s="19"/>
      <c r="C1682" s="19"/>
      <c r="D1682" s="19"/>
      <c r="E1682" s="23"/>
      <c r="F1682" s="19"/>
      <c r="G1682" s="16">
        <f>IF(A1682="","",MONTH(A1682))</f>
      </c>
      <c r="H1682" s="22">
        <f>IF(A1682="",0,IF(YEAR(A1682)&lt;&gt;Properties!$C$5,0,N(E1682)))</f>
      </c>
    </row>
    <row r="1683" spans="1:8" x14ac:dyDescent="0.25">
      <c r="A1683" s="11"/>
      <c r="B1683" s="19"/>
      <c r="C1683" s="19"/>
      <c r="D1683" s="19"/>
      <c r="E1683" s="23"/>
      <c r="F1683" s="19"/>
      <c r="G1683" s="16">
        <f>IF(A1683="","",MONTH(A1683))</f>
      </c>
      <c r="H1683" s="22">
        <f>IF(A1683="",0,IF(YEAR(A1683)&lt;&gt;Properties!$C$5,0,N(E1683)))</f>
      </c>
    </row>
    <row r="1684" spans="1:8" x14ac:dyDescent="0.25">
      <c r="A1684" s="11"/>
      <c r="B1684" s="19"/>
      <c r="C1684" s="19"/>
      <c r="D1684" s="19"/>
      <c r="E1684" s="23"/>
      <c r="F1684" s="19"/>
      <c r="G1684" s="16">
        <f>IF(A1684="","",MONTH(A1684))</f>
      </c>
      <c r="H1684" s="22">
        <f>IF(A1684="",0,IF(YEAR(A1684)&lt;&gt;Properties!$C$5,0,N(E1684)))</f>
      </c>
    </row>
    <row r="1685" spans="1:8" x14ac:dyDescent="0.25">
      <c r="A1685" s="11"/>
      <c r="B1685" s="19"/>
      <c r="C1685" s="19"/>
      <c r="D1685" s="19"/>
      <c r="E1685" s="23"/>
      <c r="F1685" s="19"/>
      <c r="G1685" s="16">
        <f>IF(A1685="","",MONTH(A1685))</f>
      </c>
      <c r="H1685" s="22">
        <f>IF(A1685="",0,IF(YEAR(A1685)&lt;&gt;Properties!$C$5,0,N(E1685)))</f>
      </c>
    </row>
    <row r="1686" spans="1:8" x14ac:dyDescent="0.25">
      <c r="A1686" s="11"/>
      <c r="B1686" s="19"/>
      <c r="C1686" s="19"/>
      <c r="D1686" s="19"/>
      <c r="E1686" s="23"/>
      <c r="F1686" s="19"/>
      <c r="G1686" s="16">
        <f>IF(A1686="","",MONTH(A1686))</f>
      </c>
      <c r="H1686" s="22">
        <f>IF(A1686="",0,IF(YEAR(A1686)&lt;&gt;Properties!$C$5,0,N(E1686)))</f>
      </c>
    </row>
    <row r="1687" spans="1:8" x14ac:dyDescent="0.25">
      <c r="A1687" s="11"/>
      <c r="B1687" s="19"/>
      <c r="C1687" s="19"/>
      <c r="D1687" s="19"/>
      <c r="E1687" s="23"/>
      <c r="F1687" s="19"/>
      <c r="G1687" s="16">
        <f>IF(A1687="","",MONTH(A1687))</f>
      </c>
      <c r="H1687" s="22">
        <f>IF(A1687="",0,IF(YEAR(A1687)&lt;&gt;Properties!$C$5,0,N(E1687)))</f>
      </c>
    </row>
    <row r="1688" spans="1:8" x14ac:dyDescent="0.25">
      <c r="A1688" s="11"/>
      <c r="B1688" s="19"/>
      <c r="C1688" s="19"/>
      <c r="D1688" s="19"/>
      <c r="E1688" s="23"/>
      <c r="F1688" s="19"/>
      <c r="G1688" s="16">
        <f>IF(A1688="","",MONTH(A1688))</f>
      </c>
      <c r="H1688" s="22">
        <f>IF(A1688="",0,IF(YEAR(A1688)&lt;&gt;Properties!$C$5,0,N(E1688)))</f>
      </c>
    </row>
    <row r="1689" spans="1:8" x14ac:dyDescent="0.25">
      <c r="A1689" s="11"/>
      <c r="B1689" s="19"/>
      <c r="C1689" s="19"/>
      <c r="D1689" s="19"/>
      <c r="E1689" s="23"/>
      <c r="F1689" s="19"/>
      <c r="G1689" s="16">
        <f>IF(A1689="","",MONTH(A1689))</f>
      </c>
      <c r="H1689" s="22">
        <f>IF(A1689="",0,IF(YEAR(A1689)&lt;&gt;Properties!$C$5,0,N(E1689)))</f>
      </c>
    </row>
    <row r="1690" spans="1:8" x14ac:dyDescent="0.25">
      <c r="A1690" s="11"/>
      <c r="B1690" s="19"/>
      <c r="C1690" s="19"/>
      <c r="D1690" s="19"/>
      <c r="E1690" s="23"/>
      <c r="F1690" s="19"/>
      <c r="G1690" s="16">
        <f>IF(A1690="","",MONTH(A1690))</f>
      </c>
      <c r="H1690" s="22">
        <f>IF(A1690="",0,IF(YEAR(A1690)&lt;&gt;Properties!$C$5,0,N(E1690)))</f>
      </c>
    </row>
    <row r="1691" spans="1:8" x14ac:dyDescent="0.25">
      <c r="A1691" s="11"/>
      <c r="B1691" s="19"/>
      <c r="C1691" s="19"/>
      <c r="D1691" s="19"/>
      <c r="E1691" s="23"/>
      <c r="F1691" s="19"/>
      <c r="G1691" s="16">
        <f>IF(A1691="","",MONTH(A1691))</f>
      </c>
      <c r="H1691" s="22">
        <f>IF(A1691="",0,IF(YEAR(A1691)&lt;&gt;Properties!$C$5,0,N(E1691)))</f>
      </c>
    </row>
    <row r="1692" spans="1:8" x14ac:dyDescent="0.25">
      <c r="A1692" s="11"/>
      <c r="B1692" s="19"/>
      <c r="C1692" s="19"/>
      <c r="D1692" s="19"/>
      <c r="E1692" s="23"/>
      <c r="F1692" s="19"/>
      <c r="G1692" s="16">
        <f>IF(A1692="","",MONTH(A1692))</f>
      </c>
      <c r="H1692" s="22">
        <f>IF(A1692="",0,IF(YEAR(A1692)&lt;&gt;Properties!$C$5,0,N(E1692)))</f>
      </c>
    </row>
    <row r="1693" spans="1:8" x14ac:dyDescent="0.25">
      <c r="A1693" s="11"/>
      <c r="B1693" s="19"/>
      <c r="C1693" s="19"/>
      <c r="D1693" s="19"/>
      <c r="E1693" s="23"/>
      <c r="F1693" s="19"/>
      <c r="G1693" s="16">
        <f>IF(A1693="","",MONTH(A1693))</f>
      </c>
      <c r="H1693" s="22">
        <f>IF(A1693="",0,IF(YEAR(A1693)&lt;&gt;Properties!$C$5,0,N(E1693)))</f>
      </c>
    </row>
    <row r="1694" spans="1:8" x14ac:dyDescent="0.25">
      <c r="A1694" s="11"/>
      <c r="B1694" s="19"/>
      <c r="C1694" s="19"/>
      <c r="D1694" s="19"/>
      <c r="E1694" s="23"/>
      <c r="F1694" s="19"/>
      <c r="G1694" s="16">
        <f>IF(A1694="","",MONTH(A1694))</f>
      </c>
      <c r="H1694" s="22">
        <f>IF(A1694="",0,IF(YEAR(A1694)&lt;&gt;Properties!$C$5,0,N(E1694)))</f>
      </c>
    </row>
    <row r="1695" spans="1:8" x14ac:dyDescent="0.25">
      <c r="A1695" s="11"/>
      <c r="B1695" s="19"/>
      <c r="C1695" s="19"/>
      <c r="D1695" s="19"/>
      <c r="E1695" s="23"/>
      <c r="F1695" s="19"/>
      <c r="G1695" s="16">
        <f>IF(A1695="","",MONTH(A1695))</f>
      </c>
      <c r="H1695" s="22">
        <f>IF(A1695="",0,IF(YEAR(A1695)&lt;&gt;Properties!$C$5,0,N(E1695)))</f>
      </c>
    </row>
    <row r="1696" spans="1:8" x14ac:dyDescent="0.25">
      <c r="A1696" s="11"/>
      <c r="B1696" s="19"/>
      <c r="C1696" s="19"/>
      <c r="D1696" s="19"/>
      <c r="E1696" s="23"/>
      <c r="F1696" s="19"/>
      <c r="G1696" s="16">
        <f>IF(A1696="","",MONTH(A1696))</f>
      </c>
      <c r="H1696" s="22">
        <f>IF(A1696="",0,IF(YEAR(A1696)&lt;&gt;Properties!$C$5,0,N(E1696)))</f>
      </c>
    </row>
    <row r="1697" spans="1:8" x14ac:dyDescent="0.25">
      <c r="A1697" s="11"/>
      <c r="B1697" s="19"/>
      <c r="C1697" s="19"/>
      <c r="D1697" s="19"/>
      <c r="E1697" s="23"/>
      <c r="F1697" s="19"/>
      <c r="G1697" s="16">
        <f>IF(A1697="","",MONTH(A1697))</f>
      </c>
      <c r="H1697" s="22">
        <f>IF(A1697="",0,IF(YEAR(A1697)&lt;&gt;Properties!$C$5,0,N(E1697)))</f>
      </c>
    </row>
    <row r="1698" spans="1:8" x14ac:dyDescent="0.25">
      <c r="A1698" s="11"/>
      <c r="B1698" s="19"/>
      <c r="C1698" s="19"/>
      <c r="D1698" s="19"/>
      <c r="E1698" s="23"/>
      <c r="F1698" s="19"/>
      <c r="G1698" s="16">
        <f>IF(A1698="","",MONTH(A1698))</f>
      </c>
      <c r="H1698" s="22">
        <f>IF(A1698="",0,IF(YEAR(A1698)&lt;&gt;Properties!$C$5,0,N(E1698)))</f>
      </c>
    </row>
    <row r="1699" spans="1:8" x14ac:dyDescent="0.25">
      <c r="A1699" s="11"/>
      <c r="B1699" s="19"/>
      <c r="C1699" s="19"/>
      <c r="D1699" s="19"/>
      <c r="E1699" s="23"/>
      <c r="F1699" s="19"/>
      <c r="G1699" s="16">
        <f>IF(A1699="","",MONTH(A1699))</f>
      </c>
      <c r="H1699" s="22">
        <f>IF(A1699="",0,IF(YEAR(A1699)&lt;&gt;Properties!$C$5,0,N(E1699)))</f>
      </c>
    </row>
    <row r="1700" spans="1:8" x14ac:dyDescent="0.25">
      <c r="A1700" s="11"/>
      <c r="B1700" s="19"/>
      <c r="C1700" s="19"/>
      <c r="D1700" s="19"/>
      <c r="E1700" s="23"/>
      <c r="F1700" s="19"/>
      <c r="G1700" s="16">
        <f>IF(A1700="","",MONTH(A1700))</f>
      </c>
      <c r="H1700" s="22">
        <f>IF(A1700="",0,IF(YEAR(A1700)&lt;&gt;Properties!$C$5,0,N(E1700)))</f>
      </c>
    </row>
    <row r="1701" spans="1:8" x14ac:dyDescent="0.25">
      <c r="A1701" s="11"/>
      <c r="B1701" s="19"/>
      <c r="C1701" s="19"/>
      <c r="D1701" s="19"/>
      <c r="E1701" s="23"/>
      <c r="F1701" s="19"/>
      <c r="G1701" s="16">
        <f>IF(A1701="","",MONTH(A1701))</f>
      </c>
      <c r="H1701" s="22">
        <f>IF(A1701="",0,IF(YEAR(A1701)&lt;&gt;Properties!$C$5,0,N(E1701)))</f>
      </c>
    </row>
    <row r="1702" spans="1:8" x14ac:dyDescent="0.25">
      <c r="A1702" s="11"/>
      <c r="B1702" s="19"/>
      <c r="C1702" s="19"/>
      <c r="D1702" s="19"/>
      <c r="E1702" s="23"/>
      <c r="F1702" s="19"/>
      <c r="G1702" s="16">
        <f>IF(A1702="","",MONTH(A1702))</f>
      </c>
      <c r="H1702" s="22">
        <f>IF(A1702="",0,IF(YEAR(A1702)&lt;&gt;Properties!$C$5,0,N(E1702)))</f>
      </c>
    </row>
    <row r="1703" spans="1:8" x14ac:dyDescent="0.25">
      <c r="A1703" s="11"/>
      <c r="B1703" s="19"/>
      <c r="C1703" s="19"/>
      <c r="D1703" s="19"/>
      <c r="E1703" s="23"/>
      <c r="F1703" s="19"/>
      <c r="G1703" s="16">
        <f>IF(A1703="","",MONTH(A1703))</f>
      </c>
      <c r="H1703" s="22">
        <f>IF(A1703="",0,IF(YEAR(A1703)&lt;&gt;Properties!$C$5,0,N(E1703)))</f>
      </c>
    </row>
    <row r="1704" spans="1:8" x14ac:dyDescent="0.25">
      <c r="A1704" s="11"/>
      <c r="B1704" s="19"/>
      <c r="C1704" s="19"/>
      <c r="D1704" s="19"/>
      <c r="E1704" s="23"/>
      <c r="F1704" s="19"/>
      <c r="G1704" s="16">
        <f>IF(A1704="","",MONTH(A1704))</f>
      </c>
      <c r="H1704" s="22">
        <f>IF(A1704="",0,IF(YEAR(A1704)&lt;&gt;Properties!$C$5,0,N(E1704)))</f>
      </c>
    </row>
    <row r="1705" spans="1:8" x14ac:dyDescent="0.25">
      <c r="A1705" s="11"/>
      <c r="B1705" s="19"/>
      <c r="C1705" s="19"/>
      <c r="D1705" s="19"/>
      <c r="E1705" s="23"/>
      <c r="F1705" s="19"/>
      <c r="G1705" s="16">
        <f>IF(A1705="","",MONTH(A1705))</f>
      </c>
      <c r="H1705" s="22">
        <f>IF(A1705="",0,IF(YEAR(A1705)&lt;&gt;Properties!$C$5,0,N(E1705)))</f>
      </c>
    </row>
    <row r="1706" spans="1:8" x14ac:dyDescent="0.25">
      <c r="A1706" s="11"/>
      <c r="B1706" s="19"/>
      <c r="C1706" s="19"/>
      <c r="D1706" s="19"/>
      <c r="E1706" s="23"/>
      <c r="F1706" s="19"/>
      <c r="G1706" s="16">
        <f>IF(A1706="","",MONTH(A1706))</f>
      </c>
      <c r="H1706" s="22">
        <f>IF(A1706="",0,IF(YEAR(A1706)&lt;&gt;Properties!$C$5,0,N(E1706)))</f>
      </c>
    </row>
    <row r="1707" spans="1:8" x14ac:dyDescent="0.25">
      <c r="A1707" s="11"/>
      <c r="B1707" s="19"/>
      <c r="C1707" s="19"/>
      <c r="D1707" s="19"/>
      <c r="E1707" s="23"/>
      <c r="F1707" s="19"/>
      <c r="G1707" s="16">
        <f>IF(A1707="","",MONTH(A1707))</f>
      </c>
      <c r="H1707" s="22">
        <f>IF(A1707="",0,IF(YEAR(A1707)&lt;&gt;Properties!$C$5,0,N(E1707)))</f>
      </c>
    </row>
    <row r="1708" spans="1:8" x14ac:dyDescent="0.25">
      <c r="A1708" s="11"/>
      <c r="B1708" s="19"/>
      <c r="C1708" s="19"/>
      <c r="D1708" s="19"/>
      <c r="E1708" s="23"/>
      <c r="F1708" s="19"/>
      <c r="G1708" s="16">
        <f>IF(A1708="","",MONTH(A1708))</f>
      </c>
      <c r="H1708" s="22">
        <f>IF(A1708="",0,IF(YEAR(A1708)&lt;&gt;Properties!$C$5,0,N(E1708)))</f>
      </c>
    </row>
    <row r="1709" spans="1:8" x14ac:dyDescent="0.25">
      <c r="A1709" s="11"/>
      <c r="B1709" s="19"/>
      <c r="C1709" s="19"/>
      <c r="D1709" s="19"/>
      <c r="E1709" s="23"/>
      <c r="F1709" s="19"/>
      <c r="G1709" s="16">
        <f>IF(A1709="","",MONTH(A1709))</f>
      </c>
      <c r="H1709" s="22">
        <f>IF(A1709="",0,IF(YEAR(A1709)&lt;&gt;Properties!$C$5,0,N(E1709)))</f>
      </c>
    </row>
    <row r="1710" spans="1:8" x14ac:dyDescent="0.25">
      <c r="A1710" s="11"/>
      <c r="B1710" s="19"/>
      <c r="C1710" s="19"/>
      <c r="D1710" s="19"/>
      <c r="E1710" s="23"/>
      <c r="F1710" s="19"/>
      <c r="G1710" s="16">
        <f>IF(A1710="","",MONTH(A1710))</f>
      </c>
      <c r="H1710" s="22">
        <f>IF(A1710="",0,IF(YEAR(A1710)&lt;&gt;Properties!$C$5,0,N(E1710)))</f>
      </c>
    </row>
    <row r="1711" spans="1:8" x14ac:dyDescent="0.25">
      <c r="A1711" s="11"/>
      <c r="B1711" s="19"/>
      <c r="C1711" s="19"/>
      <c r="D1711" s="19"/>
      <c r="E1711" s="23"/>
      <c r="F1711" s="19"/>
      <c r="G1711" s="16">
        <f>IF(A1711="","",MONTH(A1711))</f>
      </c>
      <c r="H1711" s="22">
        <f>IF(A1711="",0,IF(YEAR(A1711)&lt;&gt;Properties!$C$5,0,N(E1711)))</f>
      </c>
    </row>
    <row r="1712" spans="1:8" x14ac:dyDescent="0.25">
      <c r="A1712" s="11"/>
      <c r="B1712" s="19"/>
      <c r="C1712" s="19"/>
      <c r="D1712" s="19"/>
      <c r="E1712" s="23"/>
      <c r="F1712" s="19"/>
      <c r="G1712" s="16">
        <f>IF(A1712="","",MONTH(A1712))</f>
      </c>
      <c r="H1712" s="22">
        <f>IF(A1712="",0,IF(YEAR(A1712)&lt;&gt;Properties!$C$5,0,N(E1712)))</f>
      </c>
    </row>
    <row r="1713" spans="1:8" x14ac:dyDescent="0.25">
      <c r="A1713" s="11"/>
      <c r="B1713" s="19"/>
      <c r="C1713" s="19"/>
      <c r="D1713" s="19"/>
      <c r="E1713" s="23"/>
      <c r="F1713" s="19"/>
      <c r="G1713" s="16">
        <f>IF(A1713="","",MONTH(A1713))</f>
      </c>
      <c r="H1713" s="22">
        <f>IF(A1713="",0,IF(YEAR(A1713)&lt;&gt;Properties!$C$5,0,N(E1713)))</f>
      </c>
    </row>
    <row r="1714" spans="1:8" x14ac:dyDescent="0.25">
      <c r="A1714" s="11"/>
      <c r="B1714" s="19"/>
      <c r="C1714" s="19"/>
      <c r="D1714" s="19"/>
      <c r="E1714" s="23"/>
      <c r="F1714" s="19"/>
      <c r="G1714" s="16">
        <f>IF(A1714="","",MONTH(A1714))</f>
      </c>
      <c r="H1714" s="22">
        <f>IF(A1714="",0,IF(YEAR(A1714)&lt;&gt;Properties!$C$5,0,N(E1714)))</f>
      </c>
    </row>
    <row r="1715" spans="1:8" x14ac:dyDescent="0.25">
      <c r="A1715" s="11"/>
      <c r="B1715" s="19"/>
      <c r="C1715" s="19"/>
      <c r="D1715" s="19"/>
      <c r="E1715" s="23"/>
      <c r="F1715" s="19"/>
      <c r="G1715" s="16">
        <f>IF(A1715="","",MONTH(A1715))</f>
      </c>
      <c r="H1715" s="22">
        <f>IF(A1715="",0,IF(YEAR(A1715)&lt;&gt;Properties!$C$5,0,N(E1715)))</f>
      </c>
    </row>
    <row r="1716" spans="1:8" x14ac:dyDescent="0.25">
      <c r="A1716" s="11"/>
      <c r="B1716" s="19"/>
      <c r="C1716" s="19"/>
      <c r="D1716" s="19"/>
      <c r="E1716" s="23"/>
      <c r="F1716" s="19"/>
      <c r="G1716" s="16">
        <f>IF(A1716="","",MONTH(A1716))</f>
      </c>
      <c r="H1716" s="22">
        <f>IF(A1716="",0,IF(YEAR(A1716)&lt;&gt;Properties!$C$5,0,N(E1716)))</f>
      </c>
    </row>
    <row r="1717" spans="1:8" x14ac:dyDescent="0.25">
      <c r="A1717" s="11"/>
      <c r="B1717" s="19"/>
      <c r="C1717" s="19"/>
      <c r="D1717" s="19"/>
      <c r="E1717" s="23"/>
      <c r="F1717" s="19"/>
      <c r="G1717" s="16">
        <f>IF(A1717="","",MONTH(A1717))</f>
      </c>
      <c r="H1717" s="22">
        <f>IF(A1717="",0,IF(YEAR(A1717)&lt;&gt;Properties!$C$5,0,N(E1717)))</f>
      </c>
    </row>
    <row r="1718" spans="1:8" x14ac:dyDescent="0.25">
      <c r="A1718" s="11"/>
      <c r="B1718" s="19"/>
      <c r="C1718" s="19"/>
      <c r="D1718" s="19"/>
      <c r="E1718" s="23"/>
      <c r="F1718" s="19"/>
      <c r="G1718" s="16">
        <f>IF(A1718="","",MONTH(A1718))</f>
      </c>
      <c r="H1718" s="22">
        <f>IF(A1718="",0,IF(YEAR(A1718)&lt;&gt;Properties!$C$5,0,N(E1718)))</f>
      </c>
    </row>
    <row r="1719" spans="1:8" x14ac:dyDescent="0.25">
      <c r="A1719" s="11"/>
      <c r="B1719" s="19"/>
      <c r="C1719" s="19"/>
      <c r="D1719" s="19"/>
      <c r="E1719" s="23"/>
      <c r="F1719" s="19"/>
      <c r="G1719" s="16">
        <f>IF(A1719="","",MONTH(A1719))</f>
      </c>
      <c r="H1719" s="22">
        <f>IF(A1719="",0,IF(YEAR(A1719)&lt;&gt;Properties!$C$5,0,N(E1719)))</f>
      </c>
    </row>
    <row r="1720" spans="1:8" x14ac:dyDescent="0.25">
      <c r="A1720" s="11"/>
      <c r="B1720" s="19"/>
      <c r="C1720" s="19"/>
      <c r="D1720" s="19"/>
      <c r="E1720" s="23"/>
      <c r="F1720" s="19"/>
      <c r="G1720" s="16">
        <f>IF(A1720="","",MONTH(A1720))</f>
      </c>
      <c r="H1720" s="22">
        <f>IF(A1720="",0,IF(YEAR(A1720)&lt;&gt;Properties!$C$5,0,N(E1720)))</f>
      </c>
    </row>
    <row r="1721" spans="1:8" x14ac:dyDescent="0.25">
      <c r="A1721" s="11"/>
      <c r="B1721" s="19"/>
      <c r="C1721" s="19"/>
      <c r="D1721" s="19"/>
      <c r="E1721" s="23"/>
      <c r="F1721" s="19"/>
      <c r="G1721" s="16">
        <f>IF(A1721="","",MONTH(A1721))</f>
      </c>
      <c r="H1721" s="22">
        <f>IF(A1721="",0,IF(YEAR(A1721)&lt;&gt;Properties!$C$5,0,N(E1721)))</f>
      </c>
    </row>
    <row r="1722" spans="1:8" x14ac:dyDescent="0.25">
      <c r="A1722" s="11"/>
      <c r="B1722" s="19"/>
      <c r="C1722" s="19"/>
      <c r="D1722" s="19"/>
      <c r="E1722" s="23"/>
      <c r="F1722" s="19"/>
      <c r="G1722" s="16">
        <f>IF(A1722="","",MONTH(A1722))</f>
      </c>
      <c r="H1722" s="22">
        <f>IF(A1722="",0,IF(YEAR(A1722)&lt;&gt;Properties!$C$5,0,N(E1722)))</f>
      </c>
    </row>
    <row r="1723" spans="1:8" x14ac:dyDescent="0.25">
      <c r="A1723" s="11"/>
      <c r="B1723" s="19"/>
      <c r="C1723" s="19"/>
      <c r="D1723" s="19"/>
      <c r="E1723" s="23"/>
      <c r="F1723" s="19"/>
      <c r="G1723" s="16">
        <f>IF(A1723="","",MONTH(A1723))</f>
      </c>
      <c r="H1723" s="22">
        <f>IF(A1723="",0,IF(YEAR(A1723)&lt;&gt;Properties!$C$5,0,N(E1723)))</f>
      </c>
    </row>
    <row r="1724" spans="1:8" x14ac:dyDescent="0.25">
      <c r="A1724" s="11"/>
      <c r="B1724" s="19"/>
      <c r="C1724" s="19"/>
      <c r="D1724" s="19"/>
      <c r="E1724" s="23"/>
      <c r="F1724" s="19"/>
      <c r="G1724" s="16">
        <f>IF(A1724="","",MONTH(A1724))</f>
      </c>
      <c r="H1724" s="22">
        <f>IF(A1724="",0,IF(YEAR(A1724)&lt;&gt;Properties!$C$5,0,N(E1724)))</f>
      </c>
    </row>
    <row r="1725" spans="1:8" x14ac:dyDescent="0.25">
      <c r="A1725" s="11"/>
      <c r="B1725" s="19"/>
      <c r="C1725" s="19"/>
      <c r="D1725" s="19"/>
      <c r="E1725" s="23"/>
      <c r="F1725" s="19"/>
      <c r="G1725" s="16">
        <f>IF(A1725="","",MONTH(A1725))</f>
      </c>
      <c r="H1725" s="22">
        <f>IF(A1725="",0,IF(YEAR(A1725)&lt;&gt;Properties!$C$5,0,N(E1725)))</f>
      </c>
    </row>
    <row r="1726" spans="1:8" x14ac:dyDescent="0.25">
      <c r="A1726" s="11"/>
      <c r="B1726" s="19"/>
      <c r="C1726" s="19"/>
      <c r="D1726" s="19"/>
      <c r="E1726" s="23"/>
      <c r="F1726" s="19"/>
      <c r="G1726" s="16">
        <f>IF(A1726="","",MONTH(A1726))</f>
      </c>
      <c r="H1726" s="22">
        <f>IF(A1726="",0,IF(YEAR(A1726)&lt;&gt;Properties!$C$5,0,N(E1726)))</f>
      </c>
    </row>
    <row r="1727" spans="1:8" x14ac:dyDescent="0.25">
      <c r="A1727" s="11"/>
      <c r="B1727" s="19"/>
      <c r="C1727" s="19"/>
      <c r="D1727" s="19"/>
      <c r="E1727" s="23"/>
      <c r="F1727" s="19"/>
      <c r="G1727" s="16">
        <f>IF(A1727="","",MONTH(A1727))</f>
      </c>
      <c r="H1727" s="22">
        <f>IF(A1727="",0,IF(YEAR(A1727)&lt;&gt;Properties!$C$5,0,N(E1727)))</f>
      </c>
    </row>
    <row r="1728" spans="1:8" x14ac:dyDescent="0.25">
      <c r="A1728" s="11"/>
      <c r="B1728" s="19"/>
      <c r="C1728" s="19"/>
      <c r="D1728" s="19"/>
      <c r="E1728" s="23"/>
      <c r="F1728" s="19"/>
      <c r="G1728" s="16">
        <f>IF(A1728="","",MONTH(A1728))</f>
      </c>
      <c r="H1728" s="22">
        <f>IF(A1728="",0,IF(YEAR(A1728)&lt;&gt;Properties!$C$5,0,N(E1728)))</f>
      </c>
    </row>
    <row r="1729" spans="1:8" x14ac:dyDescent="0.25">
      <c r="A1729" s="11"/>
      <c r="B1729" s="19"/>
      <c r="C1729" s="19"/>
      <c r="D1729" s="19"/>
      <c r="E1729" s="23"/>
      <c r="F1729" s="19"/>
      <c r="G1729" s="16">
        <f>IF(A1729="","",MONTH(A1729))</f>
      </c>
      <c r="H1729" s="22">
        <f>IF(A1729="",0,IF(YEAR(A1729)&lt;&gt;Properties!$C$5,0,N(E1729)))</f>
      </c>
    </row>
    <row r="1730" spans="1:8" x14ac:dyDescent="0.25">
      <c r="A1730" s="11"/>
      <c r="B1730" s="19"/>
      <c r="C1730" s="19"/>
      <c r="D1730" s="19"/>
      <c r="E1730" s="23"/>
      <c r="F1730" s="19"/>
      <c r="G1730" s="16">
        <f>IF(A1730="","",MONTH(A1730))</f>
      </c>
      <c r="H1730" s="22">
        <f>IF(A1730="",0,IF(YEAR(A1730)&lt;&gt;Properties!$C$5,0,N(E1730)))</f>
      </c>
    </row>
    <row r="1731" spans="1:8" x14ac:dyDescent="0.25">
      <c r="A1731" s="11"/>
      <c r="B1731" s="19"/>
      <c r="C1731" s="19"/>
      <c r="D1731" s="19"/>
      <c r="E1731" s="23"/>
      <c r="F1731" s="19"/>
      <c r="G1731" s="16">
        <f>IF(A1731="","",MONTH(A1731))</f>
      </c>
      <c r="H1731" s="22">
        <f>IF(A1731="",0,IF(YEAR(A1731)&lt;&gt;Properties!$C$5,0,N(E1731)))</f>
      </c>
    </row>
    <row r="1732" spans="1:8" x14ac:dyDescent="0.25">
      <c r="A1732" s="11"/>
      <c r="B1732" s="19"/>
      <c r="C1732" s="19"/>
      <c r="D1732" s="19"/>
      <c r="E1732" s="23"/>
      <c r="F1732" s="19"/>
      <c r="G1732" s="16">
        <f>IF(A1732="","",MONTH(A1732))</f>
      </c>
      <c r="H1732" s="22">
        <f>IF(A1732="",0,IF(YEAR(A1732)&lt;&gt;Properties!$C$5,0,N(E1732)))</f>
      </c>
    </row>
    <row r="1733" spans="1:8" x14ac:dyDescent="0.25">
      <c r="A1733" s="11"/>
      <c r="B1733" s="19"/>
      <c r="C1733" s="19"/>
      <c r="D1733" s="19"/>
      <c r="E1733" s="23"/>
      <c r="F1733" s="19"/>
      <c r="G1733" s="16">
        <f>IF(A1733="","",MONTH(A1733))</f>
      </c>
      <c r="H1733" s="22">
        <f>IF(A1733="",0,IF(YEAR(A1733)&lt;&gt;Properties!$C$5,0,N(E1733)))</f>
      </c>
    </row>
    <row r="1734" spans="1:8" x14ac:dyDescent="0.25">
      <c r="A1734" s="11"/>
      <c r="B1734" s="19"/>
      <c r="C1734" s="19"/>
      <c r="D1734" s="19"/>
      <c r="E1734" s="23"/>
      <c r="F1734" s="19"/>
      <c r="G1734" s="16">
        <f>IF(A1734="","",MONTH(A1734))</f>
      </c>
      <c r="H1734" s="22">
        <f>IF(A1734="",0,IF(YEAR(A1734)&lt;&gt;Properties!$C$5,0,N(E1734)))</f>
      </c>
    </row>
    <row r="1735" spans="1:8" x14ac:dyDescent="0.25">
      <c r="A1735" s="11"/>
      <c r="B1735" s="19"/>
      <c r="C1735" s="19"/>
      <c r="D1735" s="19"/>
      <c r="E1735" s="23"/>
      <c r="F1735" s="19"/>
      <c r="G1735" s="16">
        <f>IF(A1735="","",MONTH(A1735))</f>
      </c>
      <c r="H1735" s="22">
        <f>IF(A1735="",0,IF(YEAR(A1735)&lt;&gt;Properties!$C$5,0,N(E1735)))</f>
      </c>
    </row>
    <row r="1736" spans="1:8" x14ac:dyDescent="0.25">
      <c r="A1736" s="11"/>
      <c r="B1736" s="19"/>
      <c r="C1736" s="19"/>
      <c r="D1736" s="19"/>
      <c r="E1736" s="23"/>
      <c r="F1736" s="19"/>
      <c r="G1736" s="16">
        <f>IF(A1736="","",MONTH(A1736))</f>
      </c>
      <c r="H1736" s="22">
        <f>IF(A1736="",0,IF(YEAR(A1736)&lt;&gt;Properties!$C$5,0,N(E1736)))</f>
      </c>
    </row>
    <row r="1737" spans="1:8" x14ac:dyDescent="0.25">
      <c r="A1737" s="11"/>
      <c r="B1737" s="19"/>
      <c r="C1737" s="19"/>
      <c r="D1737" s="19"/>
      <c r="E1737" s="23"/>
      <c r="F1737" s="19"/>
      <c r="G1737" s="16">
        <f>IF(A1737="","",MONTH(A1737))</f>
      </c>
      <c r="H1737" s="22">
        <f>IF(A1737="",0,IF(YEAR(A1737)&lt;&gt;Properties!$C$5,0,N(E1737)))</f>
      </c>
    </row>
    <row r="1738" spans="1:8" x14ac:dyDescent="0.25">
      <c r="A1738" s="11"/>
      <c r="B1738" s="19"/>
      <c r="C1738" s="19"/>
      <c r="D1738" s="19"/>
      <c r="E1738" s="23"/>
      <c r="F1738" s="19"/>
      <c r="G1738" s="16">
        <f>IF(A1738="","",MONTH(A1738))</f>
      </c>
      <c r="H1738" s="22">
        <f>IF(A1738="",0,IF(YEAR(A1738)&lt;&gt;Properties!$C$5,0,N(E1738)))</f>
      </c>
    </row>
    <row r="1739" spans="1:8" x14ac:dyDescent="0.25">
      <c r="A1739" s="11"/>
      <c r="B1739" s="19"/>
      <c r="C1739" s="19"/>
      <c r="D1739" s="19"/>
      <c r="E1739" s="23"/>
      <c r="F1739" s="19"/>
      <c r="G1739" s="16">
        <f>IF(A1739="","",MONTH(A1739))</f>
      </c>
      <c r="H1739" s="22">
        <f>IF(A1739="",0,IF(YEAR(A1739)&lt;&gt;Properties!$C$5,0,N(E1739)))</f>
      </c>
    </row>
    <row r="1740" spans="1:8" x14ac:dyDescent="0.25">
      <c r="A1740" s="11"/>
      <c r="B1740" s="19"/>
      <c r="C1740" s="19"/>
      <c r="D1740" s="19"/>
      <c r="E1740" s="23"/>
      <c r="F1740" s="19"/>
      <c r="G1740" s="16">
        <f>IF(A1740="","",MONTH(A1740))</f>
      </c>
      <c r="H1740" s="22">
        <f>IF(A1740="",0,IF(YEAR(A1740)&lt;&gt;Properties!$C$5,0,N(E1740)))</f>
      </c>
    </row>
    <row r="1741" spans="1:8" x14ac:dyDescent="0.25">
      <c r="A1741" s="11"/>
      <c r="B1741" s="19"/>
      <c r="C1741" s="19"/>
      <c r="D1741" s="19"/>
      <c r="E1741" s="23"/>
      <c r="F1741" s="19"/>
      <c r="G1741" s="16">
        <f>IF(A1741="","",MONTH(A1741))</f>
      </c>
      <c r="H1741" s="22">
        <f>IF(A1741="",0,IF(YEAR(A1741)&lt;&gt;Properties!$C$5,0,N(E1741)))</f>
      </c>
    </row>
    <row r="1742" spans="1:8" x14ac:dyDescent="0.25">
      <c r="A1742" s="11"/>
      <c r="B1742" s="19"/>
      <c r="C1742" s="19"/>
      <c r="D1742" s="19"/>
      <c r="E1742" s="23"/>
      <c r="F1742" s="19"/>
      <c r="G1742" s="16">
        <f>IF(A1742="","",MONTH(A1742))</f>
      </c>
      <c r="H1742" s="22">
        <f>IF(A1742="",0,IF(YEAR(A1742)&lt;&gt;Properties!$C$5,0,N(E1742)))</f>
      </c>
    </row>
    <row r="1743" spans="1:8" x14ac:dyDescent="0.25">
      <c r="A1743" s="11"/>
      <c r="B1743" s="19"/>
      <c r="C1743" s="19"/>
      <c r="D1743" s="19"/>
      <c r="E1743" s="23"/>
      <c r="F1743" s="19"/>
      <c r="G1743" s="16">
        <f>IF(A1743="","",MONTH(A1743))</f>
      </c>
      <c r="H1743" s="22">
        <f>IF(A1743="",0,IF(YEAR(A1743)&lt;&gt;Properties!$C$5,0,N(E1743)))</f>
      </c>
    </row>
    <row r="1744" spans="1:8" x14ac:dyDescent="0.25">
      <c r="A1744" s="11"/>
      <c r="B1744" s="19"/>
      <c r="C1744" s="19"/>
      <c r="D1744" s="19"/>
      <c r="E1744" s="23"/>
      <c r="F1744" s="19"/>
      <c r="G1744" s="16">
        <f>IF(A1744="","",MONTH(A1744))</f>
      </c>
      <c r="H1744" s="22">
        <f>IF(A1744="",0,IF(YEAR(A1744)&lt;&gt;Properties!$C$5,0,N(E1744)))</f>
      </c>
    </row>
    <row r="1745" spans="1:8" x14ac:dyDescent="0.25">
      <c r="A1745" s="11"/>
      <c r="B1745" s="19"/>
      <c r="C1745" s="19"/>
      <c r="D1745" s="19"/>
      <c r="E1745" s="23"/>
      <c r="F1745" s="19"/>
      <c r="G1745" s="16">
        <f>IF(A1745="","",MONTH(A1745))</f>
      </c>
      <c r="H1745" s="22">
        <f>IF(A1745="",0,IF(YEAR(A1745)&lt;&gt;Properties!$C$5,0,N(E1745)))</f>
      </c>
    </row>
    <row r="1746" spans="1:8" x14ac:dyDescent="0.25">
      <c r="A1746" s="11"/>
      <c r="B1746" s="19"/>
      <c r="C1746" s="19"/>
      <c r="D1746" s="19"/>
      <c r="E1746" s="23"/>
      <c r="F1746" s="19"/>
      <c r="G1746" s="16">
        <f>IF(A1746="","",MONTH(A1746))</f>
      </c>
      <c r="H1746" s="22">
        <f>IF(A1746="",0,IF(YEAR(A1746)&lt;&gt;Properties!$C$5,0,N(E1746)))</f>
      </c>
    </row>
    <row r="1747" spans="1:8" x14ac:dyDescent="0.25">
      <c r="A1747" s="11"/>
      <c r="B1747" s="19"/>
      <c r="C1747" s="19"/>
      <c r="D1747" s="19"/>
      <c r="E1747" s="23"/>
      <c r="F1747" s="19"/>
      <c r="G1747" s="16">
        <f>IF(A1747="","",MONTH(A1747))</f>
      </c>
      <c r="H1747" s="22">
        <f>IF(A1747="",0,IF(YEAR(A1747)&lt;&gt;Properties!$C$5,0,N(E1747)))</f>
      </c>
    </row>
    <row r="1748" spans="1:8" x14ac:dyDescent="0.25">
      <c r="A1748" s="11"/>
      <c r="B1748" s="19"/>
      <c r="C1748" s="19"/>
      <c r="D1748" s="19"/>
      <c r="E1748" s="23"/>
      <c r="F1748" s="19"/>
      <c r="G1748" s="16">
        <f>IF(A1748="","",MONTH(A1748))</f>
      </c>
      <c r="H1748" s="22">
        <f>IF(A1748="",0,IF(YEAR(A1748)&lt;&gt;Properties!$C$5,0,N(E1748)))</f>
      </c>
    </row>
    <row r="1749" spans="1:8" x14ac:dyDescent="0.25">
      <c r="A1749" s="11"/>
      <c r="B1749" s="19"/>
      <c r="C1749" s="19"/>
      <c r="D1749" s="19"/>
      <c r="E1749" s="23"/>
      <c r="F1749" s="19"/>
      <c r="G1749" s="16">
        <f>IF(A1749="","",MONTH(A1749))</f>
      </c>
      <c r="H1749" s="22">
        <f>IF(A1749="",0,IF(YEAR(A1749)&lt;&gt;Properties!$C$5,0,N(E1749)))</f>
      </c>
    </row>
    <row r="1750" spans="1:8" x14ac:dyDescent="0.25">
      <c r="A1750" s="11"/>
      <c r="B1750" s="19"/>
      <c r="C1750" s="19"/>
      <c r="D1750" s="19"/>
      <c r="E1750" s="23"/>
      <c r="F1750" s="19"/>
      <c r="G1750" s="16">
        <f>IF(A1750="","",MONTH(A1750))</f>
      </c>
      <c r="H1750" s="22">
        <f>IF(A1750="",0,IF(YEAR(A1750)&lt;&gt;Properties!$C$5,0,N(E1750)))</f>
      </c>
    </row>
    <row r="1751" spans="1:8" x14ac:dyDescent="0.25">
      <c r="A1751" s="11"/>
      <c r="B1751" s="19"/>
      <c r="C1751" s="19"/>
      <c r="D1751" s="19"/>
      <c r="E1751" s="23"/>
      <c r="F1751" s="19"/>
      <c r="G1751" s="16">
        <f>IF(A1751="","",MONTH(A1751))</f>
      </c>
      <c r="H1751" s="22">
        <f>IF(A1751="",0,IF(YEAR(A1751)&lt;&gt;Properties!$C$5,0,N(E1751)))</f>
      </c>
    </row>
    <row r="1752" spans="1:8" x14ac:dyDescent="0.25">
      <c r="A1752" s="11"/>
      <c r="B1752" s="19"/>
      <c r="C1752" s="19"/>
      <c r="D1752" s="19"/>
      <c r="E1752" s="23"/>
      <c r="F1752" s="19"/>
      <c r="G1752" s="16">
        <f>IF(A1752="","",MONTH(A1752))</f>
      </c>
      <c r="H1752" s="22">
        <f>IF(A1752="",0,IF(YEAR(A1752)&lt;&gt;Properties!$C$5,0,N(E1752)))</f>
      </c>
    </row>
    <row r="1753" spans="1:8" x14ac:dyDescent="0.25">
      <c r="A1753" s="11"/>
      <c r="B1753" s="19"/>
      <c r="C1753" s="19"/>
      <c r="D1753" s="19"/>
      <c r="E1753" s="23"/>
      <c r="F1753" s="19"/>
      <c r="G1753" s="16">
        <f>IF(A1753="","",MONTH(A1753))</f>
      </c>
      <c r="H1753" s="22">
        <f>IF(A1753="",0,IF(YEAR(A1753)&lt;&gt;Properties!$C$5,0,N(E1753)))</f>
      </c>
    </row>
    <row r="1754" spans="1:8" x14ac:dyDescent="0.25">
      <c r="A1754" s="11"/>
      <c r="B1754" s="19"/>
      <c r="C1754" s="19"/>
      <c r="D1754" s="19"/>
      <c r="E1754" s="23"/>
      <c r="F1754" s="19"/>
      <c r="G1754" s="16">
        <f>IF(A1754="","",MONTH(A1754))</f>
      </c>
      <c r="H1754" s="22">
        <f>IF(A1754="",0,IF(YEAR(A1754)&lt;&gt;Properties!$C$5,0,N(E1754)))</f>
      </c>
    </row>
    <row r="1755" spans="1:8" x14ac:dyDescent="0.25">
      <c r="A1755" s="11"/>
      <c r="B1755" s="19"/>
      <c r="C1755" s="19"/>
      <c r="D1755" s="19"/>
      <c r="E1755" s="23"/>
      <c r="F1755" s="19"/>
      <c r="G1755" s="16">
        <f>IF(A1755="","",MONTH(A1755))</f>
      </c>
      <c r="H1755" s="22">
        <f>IF(A1755="",0,IF(YEAR(A1755)&lt;&gt;Properties!$C$5,0,N(E1755)))</f>
      </c>
    </row>
    <row r="1756" spans="1:8" x14ac:dyDescent="0.25">
      <c r="A1756" s="11"/>
      <c r="B1756" s="19"/>
      <c r="C1756" s="19"/>
      <c r="D1756" s="19"/>
      <c r="E1756" s="23"/>
      <c r="F1756" s="19"/>
      <c r="G1756" s="16">
        <f>IF(A1756="","",MONTH(A1756))</f>
      </c>
      <c r="H1756" s="22">
        <f>IF(A1756="",0,IF(YEAR(A1756)&lt;&gt;Properties!$C$5,0,N(E1756)))</f>
      </c>
    </row>
    <row r="1757" spans="1:8" x14ac:dyDescent="0.25">
      <c r="A1757" s="11"/>
      <c r="B1757" s="19"/>
      <c r="C1757" s="19"/>
      <c r="D1757" s="19"/>
      <c r="E1757" s="23"/>
      <c r="F1757" s="19"/>
      <c r="G1757" s="16">
        <f>IF(A1757="","",MONTH(A1757))</f>
      </c>
      <c r="H1757" s="22">
        <f>IF(A1757="",0,IF(YEAR(A1757)&lt;&gt;Properties!$C$5,0,N(E1757)))</f>
      </c>
    </row>
    <row r="1758" spans="1:8" x14ac:dyDescent="0.25">
      <c r="A1758" s="11"/>
      <c r="B1758" s="19"/>
      <c r="C1758" s="19"/>
      <c r="D1758" s="19"/>
      <c r="E1758" s="23"/>
      <c r="F1758" s="19"/>
      <c r="G1758" s="16">
        <f>IF(A1758="","",MONTH(A1758))</f>
      </c>
      <c r="H1758" s="22">
        <f>IF(A1758="",0,IF(YEAR(A1758)&lt;&gt;Properties!$C$5,0,N(E1758)))</f>
      </c>
    </row>
    <row r="1759" spans="1:8" x14ac:dyDescent="0.25">
      <c r="A1759" s="11"/>
      <c r="B1759" s="19"/>
      <c r="C1759" s="19"/>
      <c r="D1759" s="19"/>
      <c r="E1759" s="23"/>
      <c r="F1759" s="19"/>
      <c r="G1759" s="16">
        <f>IF(A1759="","",MONTH(A1759))</f>
      </c>
      <c r="H1759" s="22">
        <f>IF(A1759="",0,IF(YEAR(A1759)&lt;&gt;Properties!$C$5,0,N(E1759)))</f>
      </c>
    </row>
    <row r="1760" spans="1:8" x14ac:dyDescent="0.25">
      <c r="A1760" s="11"/>
      <c r="B1760" s="19"/>
      <c r="C1760" s="19"/>
      <c r="D1760" s="19"/>
      <c r="E1760" s="23"/>
      <c r="F1760" s="19"/>
      <c r="G1760" s="16">
        <f>IF(A1760="","",MONTH(A1760))</f>
      </c>
      <c r="H1760" s="22">
        <f>IF(A1760="",0,IF(YEAR(A1760)&lt;&gt;Properties!$C$5,0,N(E1760)))</f>
      </c>
    </row>
    <row r="1761" spans="1:8" x14ac:dyDescent="0.25">
      <c r="A1761" s="11"/>
      <c r="B1761" s="19"/>
      <c r="C1761" s="19"/>
      <c r="D1761" s="19"/>
      <c r="E1761" s="23"/>
      <c r="F1761" s="19"/>
      <c r="G1761" s="16">
        <f>IF(A1761="","",MONTH(A1761))</f>
      </c>
      <c r="H1761" s="22">
        <f>IF(A1761="",0,IF(YEAR(A1761)&lt;&gt;Properties!$C$5,0,N(E1761)))</f>
      </c>
    </row>
    <row r="1762" spans="1:8" x14ac:dyDescent="0.25">
      <c r="A1762" s="11"/>
      <c r="B1762" s="19"/>
      <c r="C1762" s="19"/>
      <c r="D1762" s="19"/>
      <c r="E1762" s="23"/>
      <c r="F1762" s="19"/>
      <c r="G1762" s="16">
        <f>IF(A1762="","",MONTH(A1762))</f>
      </c>
      <c r="H1762" s="22">
        <f>IF(A1762="",0,IF(YEAR(A1762)&lt;&gt;Properties!$C$5,0,N(E1762)))</f>
      </c>
    </row>
    <row r="1763" spans="1:8" x14ac:dyDescent="0.25">
      <c r="A1763" s="11"/>
      <c r="B1763" s="19"/>
      <c r="C1763" s="19"/>
      <c r="D1763" s="19"/>
      <c r="E1763" s="23"/>
      <c r="F1763" s="19"/>
      <c r="G1763" s="16">
        <f>IF(A1763="","",MONTH(A1763))</f>
      </c>
      <c r="H1763" s="22">
        <f>IF(A1763="",0,IF(YEAR(A1763)&lt;&gt;Properties!$C$5,0,N(E1763)))</f>
      </c>
    </row>
    <row r="1764" spans="1:8" x14ac:dyDescent="0.25">
      <c r="A1764" s="11"/>
      <c r="B1764" s="19"/>
      <c r="C1764" s="19"/>
      <c r="D1764" s="19"/>
      <c r="E1764" s="23"/>
      <c r="F1764" s="19"/>
      <c r="G1764" s="16">
        <f>IF(A1764="","",MONTH(A1764))</f>
      </c>
      <c r="H1764" s="22">
        <f>IF(A1764="",0,IF(YEAR(A1764)&lt;&gt;Properties!$C$5,0,N(E1764)))</f>
      </c>
    </row>
    <row r="1765" spans="1:8" x14ac:dyDescent="0.25">
      <c r="A1765" s="11"/>
      <c r="B1765" s="19"/>
      <c r="C1765" s="19"/>
      <c r="D1765" s="19"/>
      <c r="E1765" s="23"/>
      <c r="F1765" s="19"/>
      <c r="G1765" s="16">
        <f>IF(A1765="","",MONTH(A1765))</f>
      </c>
      <c r="H1765" s="22">
        <f>IF(A1765="",0,IF(YEAR(A1765)&lt;&gt;Properties!$C$5,0,N(E1765)))</f>
      </c>
    </row>
    <row r="1766" spans="1:8" x14ac:dyDescent="0.25">
      <c r="A1766" s="11"/>
      <c r="B1766" s="19"/>
      <c r="C1766" s="19"/>
      <c r="D1766" s="19"/>
      <c r="E1766" s="23"/>
      <c r="F1766" s="19"/>
      <c r="G1766" s="16">
        <f>IF(A1766="","",MONTH(A1766))</f>
      </c>
      <c r="H1766" s="22">
        <f>IF(A1766="",0,IF(YEAR(A1766)&lt;&gt;Properties!$C$5,0,N(E1766)))</f>
      </c>
    </row>
    <row r="1767" spans="1:8" x14ac:dyDescent="0.25">
      <c r="A1767" s="11"/>
      <c r="B1767" s="19"/>
      <c r="C1767" s="19"/>
      <c r="D1767" s="19"/>
      <c r="E1767" s="23"/>
      <c r="F1767" s="19"/>
      <c r="G1767" s="16">
        <f>IF(A1767="","",MONTH(A1767))</f>
      </c>
      <c r="H1767" s="22">
        <f>IF(A1767="",0,IF(YEAR(A1767)&lt;&gt;Properties!$C$5,0,N(E1767)))</f>
      </c>
    </row>
    <row r="1768" spans="1:8" x14ac:dyDescent="0.25">
      <c r="A1768" s="11"/>
      <c r="B1768" s="19"/>
      <c r="C1768" s="19"/>
      <c r="D1768" s="19"/>
      <c r="E1768" s="23"/>
      <c r="F1768" s="19"/>
      <c r="G1768" s="16">
        <f>IF(A1768="","",MONTH(A1768))</f>
      </c>
      <c r="H1768" s="22">
        <f>IF(A1768="",0,IF(YEAR(A1768)&lt;&gt;Properties!$C$5,0,N(E1768)))</f>
      </c>
    </row>
    <row r="1769" spans="1:8" x14ac:dyDescent="0.25">
      <c r="A1769" s="11"/>
      <c r="B1769" s="19"/>
      <c r="C1769" s="19"/>
      <c r="D1769" s="19"/>
      <c r="E1769" s="23"/>
      <c r="F1769" s="19"/>
      <c r="G1769" s="16">
        <f>IF(A1769="","",MONTH(A1769))</f>
      </c>
      <c r="H1769" s="22">
        <f>IF(A1769="",0,IF(YEAR(A1769)&lt;&gt;Properties!$C$5,0,N(E1769)))</f>
      </c>
    </row>
    <row r="1770" spans="1:8" x14ac:dyDescent="0.25">
      <c r="A1770" s="11"/>
      <c r="B1770" s="19"/>
      <c r="C1770" s="19"/>
      <c r="D1770" s="19"/>
      <c r="E1770" s="23"/>
      <c r="F1770" s="19"/>
      <c r="G1770" s="16">
        <f>IF(A1770="","",MONTH(A1770))</f>
      </c>
      <c r="H1770" s="22">
        <f>IF(A1770="",0,IF(YEAR(A1770)&lt;&gt;Properties!$C$5,0,N(E1770)))</f>
      </c>
    </row>
    <row r="1771" spans="1:8" x14ac:dyDescent="0.25">
      <c r="A1771" s="11"/>
      <c r="B1771" s="19"/>
      <c r="C1771" s="19"/>
      <c r="D1771" s="19"/>
      <c r="E1771" s="23"/>
      <c r="F1771" s="19"/>
      <c r="G1771" s="16">
        <f>IF(A1771="","",MONTH(A1771))</f>
      </c>
      <c r="H1771" s="22">
        <f>IF(A1771="",0,IF(YEAR(A1771)&lt;&gt;Properties!$C$5,0,N(E1771)))</f>
      </c>
    </row>
    <row r="1772" spans="1:8" x14ac:dyDescent="0.25">
      <c r="A1772" s="11"/>
      <c r="B1772" s="19"/>
      <c r="C1772" s="19"/>
      <c r="D1772" s="19"/>
      <c r="E1772" s="23"/>
      <c r="F1772" s="19"/>
      <c r="G1772" s="16">
        <f>IF(A1772="","",MONTH(A1772))</f>
      </c>
      <c r="H1772" s="22">
        <f>IF(A1772="",0,IF(YEAR(A1772)&lt;&gt;Properties!$C$5,0,N(E1772)))</f>
      </c>
    </row>
    <row r="1773" spans="1:8" x14ac:dyDescent="0.25">
      <c r="A1773" s="11"/>
      <c r="B1773" s="19"/>
      <c r="C1773" s="19"/>
      <c r="D1773" s="19"/>
      <c r="E1773" s="23"/>
      <c r="F1773" s="19"/>
      <c r="G1773" s="16">
        <f>IF(A1773="","",MONTH(A1773))</f>
      </c>
      <c r="H1773" s="22">
        <f>IF(A1773="",0,IF(YEAR(A1773)&lt;&gt;Properties!$C$5,0,N(E1773)))</f>
      </c>
    </row>
    <row r="1774" spans="1:8" x14ac:dyDescent="0.25">
      <c r="A1774" s="11"/>
      <c r="B1774" s="19"/>
      <c r="C1774" s="19"/>
      <c r="D1774" s="19"/>
      <c r="E1774" s="23"/>
      <c r="F1774" s="19"/>
      <c r="G1774" s="16">
        <f>IF(A1774="","",MONTH(A1774))</f>
      </c>
      <c r="H1774" s="22">
        <f>IF(A1774="",0,IF(YEAR(A1774)&lt;&gt;Properties!$C$5,0,N(E1774)))</f>
      </c>
    </row>
    <row r="1775" spans="1:8" x14ac:dyDescent="0.25">
      <c r="A1775" s="11"/>
      <c r="B1775" s="19"/>
      <c r="C1775" s="19"/>
      <c r="D1775" s="19"/>
      <c r="E1775" s="23"/>
      <c r="F1775" s="19"/>
      <c r="G1775" s="16">
        <f>IF(A1775="","",MONTH(A1775))</f>
      </c>
      <c r="H1775" s="22">
        <f>IF(A1775="",0,IF(YEAR(A1775)&lt;&gt;Properties!$C$5,0,N(E1775)))</f>
      </c>
    </row>
    <row r="1776" spans="1:8" x14ac:dyDescent="0.25">
      <c r="A1776" s="11"/>
      <c r="B1776" s="19"/>
      <c r="C1776" s="19"/>
      <c r="D1776" s="19"/>
      <c r="E1776" s="23"/>
      <c r="F1776" s="19"/>
      <c r="G1776" s="16">
        <f>IF(A1776="","",MONTH(A1776))</f>
      </c>
      <c r="H1776" s="22">
        <f>IF(A1776="",0,IF(YEAR(A1776)&lt;&gt;Properties!$C$5,0,N(E1776)))</f>
      </c>
    </row>
    <row r="1777" spans="1:8" x14ac:dyDescent="0.25">
      <c r="A1777" s="11"/>
      <c r="B1777" s="19"/>
      <c r="C1777" s="19"/>
      <c r="D1777" s="19"/>
      <c r="E1777" s="23"/>
      <c r="F1777" s="19"/>
      <c r="G1777" s="16">
        <f>IF(A1777="","",MONTH(A1777))</f>
      </c>
      <c r="H1777" s="22">
        <f>IF(A1777="",0,IF(YEAR(A1777)&lt;&gt;Properties!$C$5,0,N(E1777)))</f>
      </c>
    </row>
    <row r="1778" spans="1:8" x14ac:dyDescent="0.25">
      <c r="A1778" s="11"/>
      <c r="B1778" s="19"/>
      <c r="C1778" s="19"/>
      <c r="D1778" s="19"/>
      <c r="E1778" s="23"/>
      <c r="F1778" s="19"/>
      <c r="G1778" s="16">
        <f>IF(A1778="","",MONTH(A1778))</f>
      </c>
      <c r="H1778" s="22">
        <f>IF(A1778="",0,IF(YEAR(A1778)&lt;&gt;Properties!$C$5,0,N(E1778)))</f>
      </c>
    </row>
    <row r="1779" spans="1:8" x14ac:dyDescent="0.25">
      <c r="A1779" s="11"/>
      <c r="B1779" s="19"/>
      <c r="C1779" s="19"/>
      <c r="D1779" s="19"/>
      <c r="E1779" s="23"/>
      <c r="F1779" s="19"/>
      <c r="G1779" s="16">
        <f>IF(A1779="","",MONTH(A1779))</f>
      </c>
      <c r="H1779" s="22">
        <f>IF(A1779="",0,IF(YEAR(A1779)&lt;&gt;Properties!$C$5,0,N(E1779)))</f>
      </c>
    </row>
    <row r="1780" spans="1:8" x14ac:dyDescent="0.25">
      <c r="A1780" s="11"/>
      <c r="B1780" s="19"/>
      <c r="C1780" s="19"/>
      <c r="D1780" s="19"/>
      <c r="E1780" s="23"/>
      <c r="F1780" s="19"/>
      <c r="G1780" s="16">
        <f>IF(A1780="","",MONTH(A1780))</f>
      </c>
      <c r="H1780" s="22">
        <f>IF(A1780="",0,IF(YEAR(A1780)&lt;&gt;Properties!$C$5,0,N(E1780)))</f>
      </c>
    </row>
    <row r="1781" spans="1:8" x14ac:dyDescent="0.25">
      <c r="A1781" s="11"/>
      <c r="B1781" s="19"/>
      <c r="C1781" s="19"/>
      <c r="D1781" s="19"/>
      <c r="E1781" s="23"/>
      <c r="F1781" s="19"/>
      <c r="G1781" s="16">
        <f>IF(A1781="","",MONTH(A1781))</f>
      </c>
      <c r="H1781" s="22">
        <f>IF(A1781="",0,IF(YEAR(A1781)&lt;&gt;Properties!$C$5,0,N(E1781)))</f>
      </c>
    </row>
    <row r="1782" spans="1:8" x14ac:dyDescent="0.25">
      <c r="A1782" s="11"/>
      <c r="B1782" s="19"/>
      <c r="C1782" s="19"/>
      <c r="D1782" s="19"/>
      <c r="E1782" s="23"/>
      <c r="F1782" s="19"/>
      <c r="G1782" s="16">
        <f>IF(A1782="","",MONTH(A1782))</f>
      </c>
      <c r="H1782" s="22">
        <f>IF(A1782="",0,IF(YEAR(A1782)&lt;&gt;Properties!$C$5,0,N(E1782)))</f>
      </c>
    </row>
    <row r="1783" spans="1:8" x14ac:dyDescent="0.25">
      <c r="A1783" s="11"/>
      <c r="B1783" s="19"/>
      <c r="C1783" s="19"/>
      <c r="D1783" s="19"/>
      <c r="E1783" s="23"/>
      <c r="F1783" s="19"/>
      <c r="G1783" s="16">
        <f>IF(A1783="","",MONTH(A1783))</f>
      </c>
      <c r="H1783" s="22">
        <f>IF(A1783="",0,IF(YEAR(A1783)&lt;&gt;Properties!$C$5,0,N(E1783)))</f>
      </c>
    </row>
    <row r="1784" spans="1:8" x14ac:dyDescent="0.25">
      <c r="A1784" s="11"/>
      <c r="B1784" s="19"/>
      <c r="C1784" s="19"/>
      <c r="D1784" s="19"/>
      <c r="E1784" s="23"/>
      <c r="F1784" s="19"/>
      <c r="G1784" s="16">
        <f>IF(A1784="","",MONTH(A1784))</f>
      </c>
      <c r="H1784" s="22">
        <f>IF(A1784="",0,IF(YEAR(A1784)&lt;&gt;Properties!$C$5,0,N(E1784)))</f>
      </c>
    </row>
    <row r="1785" spans="1:8" x14ac:dyDescent="0.25">
      <c r="A1785" s="11"/>
      <c r="B1785" s="19"/>
      <c r="C1785" s="19"/>
      <c r="D1785" s="19"/>
      <c r="E1785" s="23"/>
      <c r="F1785" s="19"/>
      <c r="G1785" s="16">
        <f>IF(A1785="","",MONTH(A1785))</f>
      </c>
      <c r="H1785" s="22">
        <f>IF(A1785="",0,IF(YEAR(A1785)&lt;&gt;Properties!$C$5,0,N(E1785)))</f>
      </c>
    </row>
    <row r="1786" spans="1:8" x14ac:dyDescent="0.25">
      <c r="A1786" s="11"/>
      <c r="B1786" s="19"/>
      <c r="C1786" s="19"/>
      <c r="D1786" s="19"/>
      <c r="E1786" s="23"/>
      <c r="F1786" s="19"/>
      <c r="G1786" s="16">
        <f>IF(A1786="","",MONTH(A1786))</f>
      </c>
      <c r="H1786" s="22">
        <f>IF(A1786="",0,IF(YEAR(A1786)&lt;&gt;Properties!$C$5,0,N(E1786)))</f>
      </c>
    </row>
    <row r="1787" spans="1:8" x14ac:dyDescent="0.25">
      <c r="A1787" s="11"/>
      <c r="B1787" s="19"/>
      <c r="C1787" s="19"/>
      <c r="D1787" s="19"/>
      <c r="E1787" s="23"/>
      <c r="F1787" s="19"/>
      <c r="G1787" s="16">
        <f>IF(A1787="","",MONTH(A1787))</f>
      </c>
      <c r="H1787" s="22">
        <f>IF(A1787="",0,IF(YEAR(A1787)&lt;&gt;Properties!$C$5,0,N(E1787)))</f>
      </c>
    </row>
    <row r="1788" spans="1:8" x14ac:dyDescent="0.25">
      <c r="A1788" s="11"/>
      <c r="B1788" s="19"/>
      <c r="C1788" s="19"/>
      <c r="D1788" s="19"/>
      <c r="E1788" s="23"/>
      <c r="F1788" s="19"/>
      <c r="G1788" s="16">
        <f>IF(A1788="","",MONTH(A1788))</f>
      </c>
      <c r="H1788" s="22">
        <f>IF(A1788="",0,IF(YEAR(A1788)&lt;&gt;Properties!$C$5,0,N(E1788)))</f>
      </c>
    </row>
    <row r="1789" spans="1:8" x14ac:dyDescent="0.25">
      <c r="A1789" s="11"/>
      <c r="B1789" s="19"/>
      <c r="C1789" s="19"/>
      <c r="D1789" s="19"/>
      <c r="E1789" s="23"/>
      <c r="F1789" s="19"/>
      <c r="G1789" s="16">
        <f>IF(A1789="","",MONTH(A1789))</f>
      </c>
      <c r="H1789" s="22">
        <f>IF(A1789="",0,IF(YEAR(A1789)&lt;&gt;Properties!$C$5,0,N(E1789)))</f>
      </c>
    </row>
    <row r="1790" spans="1:8" x14ac:dyDescent="0.25">
      <c r="A1790" s="11"/>
      <c r="B1790" s="19"/>
      <c r="C1790" s="19"/>
      <c r="D1790" s="19"/>
      <c r="E1790" s="23"/>
      <c r="F1790" s="19"/>
      <c r="G1790" s="16">
        <f>IF(A1790="","",MONTH(A1790))</f>
      </c>
      <c r="H1790" s="22">
        <f>IF(A1790="",0,IF(YEAR(A1790)&lt;&gt;Properties!$C$5,0,N(E1790)))</f>
      </c>
    </row>
    <row r="1791" spans="1:8" x14ac:dyDescent="0.25">
      <c r="A1791" s="11"/>
      <c r="B1791" s="19"/>
      <c r="C1791" s="19"/>
      <c r="D1791" s="19"/>
      <c r="E1791" s="23"/>
      <c r="F1791" s="19"/>
      <c r="G1791" s="16">
        <f>IF(A1791="","",MONTH(A1791))</f>
      </c>
      <c r="H1791" s="22">
        <f>IF(A1791="",0,IF(YEAR(A1791)&lt;&gt;Properties!$C$5,0,N(E1791)))</f>
      </c>
    </row>
    <row r="1792" spans="1:8" x14ac:dyDescent="0.25">
      <c r="A1792" s="11"/>
      <c r="B1792" s="19"/>
      <c r="C1792" s="19"/>
      <c r="D1792" s="19"/>
      <c r="E1792" s="23"/>
      <c r="F1792" s="19"/>
      <c r="G1792" s="16">
        <f>IF(A1792="","",MONTH(A1792))</f>
      </c>
      <c r="H1792" s="22">
        <f>IF(A1792="",0,IF(YEAR(A1792)&lt;&gt;Properties!$C$5,0,N(E1792)))</f>
      </c>
    </row>
    <row r="1793" spans="1:8" x14ac:dyDescent="0.25">
      <c r="A1793" s="11"/>
      <c r="B1793" s="19"/>
      <c r="C1793" s="19"/>
      <c r="D1793" s="19"/>
      <c r="E1793" s="23"/>
      <c r="F1793" s="19"/>
      <c r="G1793" s="16">
        <f>IF(A1793="","",MONTH(A1793))</f>
      </c>
      <c r="H1793" s="22">
        <f>IF(A1793="",0,IF(YEAR(A1793)&lt;&gt;Properties!$C$5,0,N(E1793)))</f>
      </c>
    </row>
    <row r="1794" spans="1:8" x14ac:dyDescent="0.25">
      <c r="A1794" s="11"/>
      <c r="B1794" s="19"/>
      <c r="C1794" s="19"/>
      <c r="D1794" s="19"/>
      <c r="E1794" s="23"/>
      <c r="F1794" s="19"/>
      <c r="G1794" s="16">
        <f>IF(A1794="","",MONTH(A1794))</f>
      </c>
      <c r="H1794" s="22">
        <f>IF(A1794="",0,IF(YEAR(A1794)&lt;&gt;Properties!$C$5,0,N(E1794)))</f>
      </c>
    </row>
    <row r="1795" spans="1:8" x14ac:dyDescent="0.25">
      <c r="A1795" s="11"/>
      <c r="B1795" s="19"/>
      <c r="C1795" s="19"/>
      <c r="D1795" s="19"/>
      <c r="E1795" s="23"/>
      <c r="F1795" s="19"/>
      <c r="G1795" s="16">
        <f>IF(A1795="","",MONTH(A1795))</f>
      </c>
      <c r="H1795" s="22">
        <f>IF(A1795="",0,IF(YEAR(A1795)&lt;&gt;Properties!$C$5,0,N(E1795)))</f>
      </c>
    </row>
    <row r="1796" spans="1:8" x14ac:dyDescent="0.25">
      <c r="A1796" s="11"/>
      <c r="B1796" s="19"/>
      <c r="C1796" s="19"/>
      <c r="D1796" s="19"/>
      <c r="E1796" s="23"/>
      <c r="F1796" s="19"/>
      <c r="G1796" s="16">
        <f>IF(A1796="","",MONTH(A1796))</f>
      </c>
      <c r="H1796" s="22">
        <f>IF(A1796="",0,IF(YEAR(A1796)&lt;&gt;Properties!$C$5,0,N(E1796)))</f>
      </c>
    </row>
    <row r="1797" spans="1:8" x14ac:dyDescent="0.25">
      <c r="A1797" s="11"/>
      <c r="B1797" s="19"/>
      <c r="C1797" s="19"/>
      <c r="D1797" s="19"/>
      <c r="E1797" s="23"/>
      <c r="F1797" s="19"/>
      <c r="G1797" s="16">
        <f>IF(A1797="","",MONTH(A1797))</f>
      </c>
      <c r="H1797" s="22">
        <f>IF(A1797="",0,IF(YEAR(A1797)&lt;&gt;Properties!$C$5,0,N(E1797)))</f>
      </c>
    </row>
    <row r="1798" spans="1:8" x14ac:dyDescent="0.25">
      <c r="A1798" s="11"/>
      <c r="B1798" s="19"/>
      <c r="C1798" s="19"/>
      <c r="D1798" s="19"/>
      <c r="E1798" s="23"/>
      <c r="F1798" s="19"/>
      <c r="G1798" s="16">
        <f>IF(A1798="","",MONTH(A1798))</f>
      </c>
      <c r="H1798" s="22">
        <f>IF(A1798="",0,IF(YEAR(A1798)&lt;&gt;Properties!$C$5,0,N(E1798)))</f>
      </c>
    </row>
    <row r="1799" spans="1:8" x14ac:dyDescent="0.25">
      <c r="A1799" s="11"/>
      <c r="B1799" s="19"/>
      <c r="C1799" s="19"/>
      <c r="D1799" s="19"/>
      <c r="E1799" s="23"/>
      <c r="F1799" s="19"/>
      <c r="G1799" s="16">
        <f>IF(A1799="","",MONTH(A1799))</f>
      </c>
      <c r="H1799" s="22">
        <f>IF(A1799="",0,IF(YEAR(A1799)&lt;&gt;Properties!$C$5,0,N(E1799)))</f>
      </c>
    </row>
    <row r="1800" spans="1:8" x14ac:dyDescent="0.25">
      <c r="A1800" s="11"/>
      <c r="B1800" s="19"/>
      <c r="C1800" s="19"/>
      <c r="D1800" s="19"/>
      <c r="E1800" s="23"/>
      <c r="F1800" s="19"/>
      <c r="G1800" s="16">
        <f>IF(A1800="","",MONTH(A1800))</f>
      </c>
      <c r="H1800" s="22">
        <f>IF(A1800="",0,IF(YEAR(A1800)&lt;&gt;Properties!$C$5,0,N(E1800)))</f>
      </c>
    </row>
    <row r="1801" spans="1:8" x14ac:dyDescent="0.25">
      <c r="A1801" s="11"/>
      <c r="B1801" s="19"/>
      <c r="C1801" s="19"/>
      <c r="D1801" s="19"/>
      <c r="E1801" s="23"/>
      <c r="F1801" s="19"/>
      <c r="G1801" s="16">
        <f>IF(A1801="","",MONTH(A1801))</f>
      </c>
      <c r="H1801" s="22">
        <f>IF(A1801="",0,IF(YEAR(A1801)&lt;&gt;Properties!$C$5,0,N(E1801)))</f>
      </c>
    </row>
    <row r="1802" spans="1:8" x14ac:dyDescent="0.25">
      <c r="A1802" s="11"/>
      <c r="B1802" s="19"/>
      <c r="C1802" s="19"/>
      <c r="D1802" s="19"/>
      <c r="E1802" s="23"/>
      <c r="F1802" s="19"/>
      <c r="G1802" s="16">
        <f>IF(A1802="","",MONTH(A1802))</f>
      </c>
      <c r="H1802" s="22">
        <f>IF(A1802="",0,IF(YEAR(A1802)&lt;&gt;Properties!$C$5,0,N(E1802)))</f>
      </c>
    </row>
    <row r="1803" spans="1:8" x14ac:dyDescent="0.25">
      <c r="A1803" s="11"/>
      <c r="B1803" s="19"/>
      <c r="C1803" s="19"/>
      <c r="D1803" s="19"/>
      <c r="E1803" s="23"/>
      <c r="F1803" s="19"/>
      <c r="G1803" s="16">
        <f>IF(A1803="","",MONTH(A1803))</f>
      </c>
      <c r="H1803" s="22">
        <f>IF(A1803="",0,IF(YEAR(A1803)&lt;&gt;Properties!$C$5,0,N(E1803)))</f>
      </c>
    </row>
    <row r="1804" spans="1:8" x14ac:dyDescent="0.25">
      <c r="A1804" s="11"/>
      <c r="B1804" s="19"/>
      <c r="C1804" s="19"/>
      <c r="D1804" s="19"/>
      <c r="E1804" s="23"/>
      <c r="F1804" s="19"/>
      <c r="G1804" s="16">
        <f>IF(A1804="","",MONTH(A1804))</f>
      </c>
      <c r="H1804" s="22">
        <f>IF(A1804="",0,IF(YEAR(A1804)&lt;&gt;Properties!$C$5,0,N(E1804)))</f>
      </c>
    </row>
    <row r="1805" spans="1:8" x14ac:dyDescent="0.25">
      <c r="A1805" s="11"/>
      <c r="B1805" s="19"/>
      <c r="C1805" s="19"/>
      <c r="D1805" s="19"/>
      <c r="E1805" s="23"/>
      <c r="F1805" s="19"/>
      <c r="G1805" s="16">
        <f>IF(A1805="","",MONTH(A1805))</f>
      </c>
      <c r="H1805" s="22">
        <f>IF(A1805="",0,IF(YEAR(A1805)&lt;&gt;Properties!$C$5,0,N(E1805)))</f>
      </c>
    </row>
    <row r="1806" spans="1:8" x14ac:dyDescent="0.25">
      <c r="A1806" s="11"/>
      <c r="B1806" s="19"/>
      <c r="C1806" s="19"/>
      <c r="D1806" s="19"/>
      <c r="E1806" s="23"/>
      <c r="F1806" s="19"/>
      <c r="G1806" s="16">
        <f>IF(A1806="","",MONTH(A1806))</f>
      </c>
      <c r="H1806" s="22">
        <f>IF(A1806="",0,IF(YEAR(A1806)&lt;&gt;Properties!$C$5,0,N(E1806)))</f>
      </c>
    </row>
    <row r="1807" spans="1:8" x14ac:dyDescent="0.25">
      <c r="A1807" s="11"/>
      <c r="B1807" s="19"/>
      <c r="C1807" s="19"/>
      <c r="D1807" s="19"/>
      <c r="E1807" s="23"/>
      <c r="F1807" s="19"/>
      <c r="G1807" s="16">
        <f>IF(A1807="","",MONTH(A1807))</f>
      </c>
      <c r="H1807" s="22">
        <f>IF(A1807="",0,IF(YEAR(A1807)&lt;&gt;Properties!$C$5,0,N(E1807)))</f>
      </c>
    </row>
    <row r="1808" spans="1:8" x14ac:dyDescent="0.25">
      <c r="A1808" s="11"/>
      <c r="B1808" s="19"/>
      <c r="C1808" s="19"/>
      <c r="D1808" s="19"/>
      <c r="E1808" s="23"/>
      <c r="F1808" s="19"/>
      <c r="G1808" s="16">
        <f>IF(A1808="","",MONTH(A1808))</f>
      </c>
      <c r="H1808" s="22">
        <f>IF(A1808="",0,IF(YEAR(A1808)&lt;&gt;Properties!$C$5,0,N(E1808)))</f>
      </c>
    </row>
    <row r="1809" spans="1:8" x14ac:dyDescent="0.25">
      <c r="A1809" s="11"/>
      <c r="B1809" s="19"/>
      <c r="C1809" s="19"/>
      <c r="D1809" s="19"/>
      <c r="E1809" s="23"/>
      <c r="F1809" s="19"/>
      <c r="G1809" s="16">
        <f>IF(A1809="","",MONTH(A1809))</f>
      </c>
      <c r="H1809" s="22">
        <f>IF(A1809="",0,IF(YEAR(A1809)&lt;&gt;Properties!$C$5,0,N(E1809)))</f>
      </c>
    </row>
    <row r="1810" spans="1:8" x14ac:dyDescent="0.25">
      <c r="A1810" s="11"/>
      <c r="B1810" s="19"/>
      <c r="C1810" s="19"/>
      <c r="D1810" s="19"/>
      <c r="E1810" s="23"/>
      <c r="F1810" s="19"/>
      <c r="G1810" s="16">
        <f>IF(A1810="","",MONTH(A1810))</f>
      </c>
      <c r="H1810" s="22">
        <f>IF(A1810="",0,IF(YEAR(A1810)&lt;&gt;Properties!$C$5,0,N(E1810)))</f>
      </c>
    </row>
    <row r="1811" spans="1:8" x14ac:dyDescent="0.25">
      <c r="A1811" s="11"/>
      <c r="B1811" s="19"/>
      <c r="C1811" s="19"/>
      <c r="D1811" s="19"/>
      <c r="E1811" s="23"/>
      <c r="F1811" s="19"/>
      <c r="G1811" s="16">
        <f>IF(A1811="","",MONTH(A1811))</f>
      </c>
      <c r="H1811" s="22">
        <f>IF(A1811="",0,IF(YEAR(A1811)&lt;&gt;Properties!$C$5,0,N(E1811)))</f>
      </c>
    </row>
    <row r="1812" spans="1:8" x14ac:dyDescent="0.25">
      <c r="A1812" s="11"/>
      <c r="B1812" s="19"/>
      <c r="C1812" s="19"/>
      <c r="D1812" s="19"/>
      <c r="E1812" s="23"/>
      <c r="F1812" s="19"/>
      <c r="G1812" s="16">
        <f>IF(A1812="","",MONTH(A1812))</f>
      </c>
      <c r="H1812" s="22">
        <f>IF(A1812="",0,IF(YEAR(A1812)&lt;&gt;Properties!$C$5,0,N(E1812)))</f>
      </c>
    </row>
    <row r="1813" spans="1:8" x14ac:dyDescent="0.25">
      <c r="A1813" s="11"/>
      <c r="B1813" s="19"/>
      <c r="C1813" s="19"/>
      <c r="D1813" s="19"/>
      <c r="E1813" s="23"/>
      <c r="F1813" s="19"/>
      <c r="G1813" s="16">
        <f>IF(A1813="","",MONTH(A1813))</f>
      </c>
      <c r="H1813" s="22">
        <f>IF(A1813="",0,IF(YEAR(A1813)&lt;&gt;Properties!$C$5,0,N(E1813)))</f>
      </c>
    </row>
    <row r="1814" spans="1:8" x14ac:dyDescent="0.25">
      <c r="A1814" s="11"/>
      <c r="B1814" s="19"/>
      <c r="C1814" s="19"/>
      <c r="D1814" s="19"/>
      <c r="E1814" s="23"/>
      <c r="F1814" s="19"/>
      <c r="G1814" s="16">
        <f>IF(A1814="","",MONTH(A1814))</f>
      </c>
      <c r="H1814" s="22">
        <f>IF(A1814="",0,IF(YEAR(A1814)&lt;&gt;Properties!$C$5,0,N(E1814)))</f>
      </c>
    </row>
    <row r="1815" spans="1:8" x14ac:dyDescent="0.25">
      <c r="A1815" s="11"/>
      <c r="B1815" s="19"/>
      <c r="C1815" s="19"/>
      <c r="D1815" s="19"/>
      <c r="E1815" s="23"/>
      <c r="F1815" s="19"/>
      <c r="G1815" s="16">
        <f>IF(A1815="","",MONTH(A1815))</f>
      </c>
      <c r="H1815" s="22">
        <f>IF(A1815="",0,IF(YEAR(A1815)&lt;&gt;Properties!$C$5,0,N(E1815)))</f>
      </c>
    </row>
    <row r="1816" spans="1:8" x14ac:dyDescent="0.25">
      <c r="A1816" s="11"/>
      <c r="B1816" s="19"/>
      <c r="C1816" s="19"/>
      <c r="D1816" s="19"/>
      <c r="E1816" s="23"/>
      <c r="F1816" s="19"/>
      <c r="G1816" s="16">
        <f>IF(A1816="","",MONTH(A1816))</f>
      </c>
      <c r="H1816" s="22">
        <f>IF(A1816="",0,IF(YEAR(A1816)&lt;&gt;Properties!$C$5,0,N(E1816)))</f>
      </c>
    </row>
    <row r="1817" spans="1:8" x14ac:dyDescent="0.25">
      <c r="A1817" s="11"/>
      <c r="B1817" s="19"/>
      <c r="C1817" s="19"/>
      <c r="D1817" s="19"/>
      <c r="E1817" s="23"/>
      <c r="F1817" s="19"/>
      <c r="G1817" s="16">
        <f>IF(A1817="","",MONTH(A1817))</f>
      </c>
      <c r="H1817" s="22">
        <f>IF(A1817="",0,IF(YEAR(A1817)&lt;&gt;Properties!$C$5,0,N(E1817)))</f>
      </c>
    </row>
    <row r="1818" spans="1:8" x14ac:dyDescent="0.25">
      <c r="A1818" s="11"/>
      <c r="B1818" s="19"/>
      <c r="C1818" s="19"/>
      <c r="D1818" s="19"/>
      <c r="E1818" s="23"/>
      <c r="F1818" s="19"/>
      <c r="G1818" s="16">
        <f>IF(A1818="","",MONTH(A1818))</f>
      </c>
      <c r="H1818" s="22">
        <f>IF(A1818="",0,IF(YEAR(A1818)&lt;&gt;Properties!$C$5,0,N(E1818)))</f>
      </c>
    </row>
    <row r="1819" spans="1:8" x14ac:dyDescent="0.25">
      <c r="A1819" s="11"/>
      <c r="B1819" s="19"/>
      <c r="C1819" s="19"/>
      <c r="D1819" s="19"/>
      <c r="E1819" s="23"/>
      <c r="F1819" s="19"/>
      <c r="G1819" s="16">
        <f>IF(A1819="","",MONTH(A1819))</f>
      </c>
      <c r="H1819" s="22">
        <f>IF(A1819="",0,IF(YEAR(A1819)&lt;&gt;Properties!$C$5,0,N(E1819)))</f>
      </c>
    </row>
    <row r="1820" spans="1:8" x14ac:dyDescent="0.25">
      <c r="A1820" s="11"/>
      <c r="B1820" s="19"/>
      <c r="C1820" s="19"/>
      <c r="D1820" s="19"/>
      <c r="E1820" s="23"/>
      <c r="F1820" s="19"/>
      <c r="G1820" s="16">
        <f>IF(A1820="","",MONTH(A1820))</f>
      </c>
      <c r="H1820" s="22">
        <f>IF(A1820="",0,IF(YEAR(A1820)&lt;&gt;Properties!$C$5,0,N(E1820)))</f>
      </c>
    </row>
    <row r="1821" spans="1:8" x14ac:dyDescent="0.25">
      <c r="A1821" s="11"/>
      <c r="B1821" s="19"/>
      <c r="C1821" s="19"/>
      <c r="D1821" s="19"/>
      <c r="E1821" s="23"/>
      <c r="F1821" s="19"/>
      <c r="G1821" s="16">
        <f>IF(A1821="","",MONTH(A1821))</f>
      </c>
      <c r="H1821" s="22">
        <f>IF(A1821="",0,IF(YEAR(A1821)&lt;&gt;Properties!$C$5,0,N(E1821)))</f>
      </c>
    </row>
    <row r="1822" spans="1:8" x14ac:dyDescent="0.25">
      <c r="A1822" s="11"/>
      <c r="B1822" s="19"/>
      <c r="C1822" s="19"/>
      <c r="D1822" s="19"/>
      <c r="E1822" s="23"/>
      <c r="F1822" s="19"/>
      <c r="G1822" s="16">
        <f>IF(A1822="","",MONTH(A1822))</f>
      </c>
      <c r="H1822" s="22">
        <f>IF(A1822="",0,IF(YEAR(A1822)&lt;&gt;Properties!$C$5,0,N(E1822)))</f>
      </c>
    </row>
    <row r="1823" spans="1:8" x14ac:dyDescent="0.25">
      <c r="A1823" s="11"/>
      <c r="B1823" s="19"/>
      <c r="C1823" s="19"/>
      <c r="D1823" s="19"/>
      <c r="E1823" s="23"/>
      <c r="F1823" s="19"/>
      <c r="G1823" s="16">
        <f>IF(A1823="","",MONTH(A1823))</f>
      </c>
      <c r="H1823" s="22">
        <f>IF(A1823="",0,IF(YEAR(A1823)&lt;&gt;Properties!$C$5,0,N(E1823)))</f>
      </c>
    </row>
    <row r="1824" spans="1:8" x14ac:dyDescent="0.25">
      <c r="A1824" s="11"/>
      <c r="B1824" s="19"/>
      <c r="C1824" s="19"/>
      <c r="D1824" s="19"/>
      <c r="E1824" s="23"/>
      <c r="F1824" s="19"/>
      <c r="G1824" s="16">
        <f>IF(A1824="","",MONTH(A1824))</f>
      </c>
      <c r="H1824" s="22">
        <f>IF(A1824="",0,IF(YEAR(A1824)&lt;&gt;Properties!$C$5,0,N(E1824)))</f>
      </c>
    </row>
    <row r="1825" spans="1:8" x14ac:dyDescent="0.25">
      <c r="A1825" s="11"/>
      <c r="B1825" s="19"/>
      <c r="C1825" s="19"/>
      <c r="D1825" s="19"/>
      <c r="E1825" s="23"/>
      <c r="F1825" s="19"/>
      <c r="G1825" s="16">
        <f>IF(A1825="","",MONTH(A1825))</f>
      </c>
      <c r="H1825" s="22">
        <f>IF(A1825="",0,IF(YEAR(A1825)&lt;&gt;Properties!$C$5,0,N(E1825)))</f>
      </c>
    </row>
    <row r="1826" spans="1:8" x14ac:dyDescent="0.25">
      <c r="A1826" s="11"/>
      <c r="B1826" s="19"/>
      <c r="C1826" s="19"/>
      <c r="D1826" s="19"/>
      <c r="E1826" s="23"/>
      <c r="F1826" s="19"/>
      <c r="G1826" s="16">
        <f>IF(A1826="","",MONTH(A1826))</f>
      </c>
      <c r="H1826" s="22">
        <f>IF(A1826="",0,IF(YEAR(A1826)&lt;&gt;Properties!$C$5,0,N(E1826)))</f>
      </c>
    </row>
    <row r="1827" spans="1:8" x14ac:dyDescent="0.25">
      <c r="A1827" s="11"/>
      <c r="B1827" s="19"/>
      <c r="C1827" s="19"/>
      <c r="D1827" s="19"/>
      <c r="E1827" s="23"/>
      <c r="F1827" s="19"/>
      <c r="G1827" s="16">
        <f>IF(A1827="","",MONTH(A1827))</f>
      </c>
      <c r="H1827" s="22">
        <f>IF(A1827="",0,IF(YEAR(A1827)&lt;&gt;Properties!$C$5,0,N(E1827)))</f>
      </c>
    </row>
    <row r="1828" spans="1:8" x14ac:dyDescent="0.25">
      <c r="A1828" s="11"/>
      <c r="B1828" s="19"/>
      <c r="C1828" s="19"/>
      <c r="D1828" s="19"/>
      <c r="E1828" s="23"/>
      <c r="F1828" s="19"/>
      <c r="G1828" s="16">
        <f>IF(A1828="","",MONTH(A1828))</f>
      </c>
      <c r="H1828" s="22">
        <f>IF(A1828="",0,IF(YEAR(A1828)&lt;&gt;Properties!$C$5,0,N(E1828)))</f>
      </c>
    </row>
    <row r="1829" spans="1:8" x14ac:dyDescent="0.25">
      <c r="A1829" s="11"/>
      <c r="B1829" s="19"/>
      <c r="C1829" s="19"/>
      <c r="D1829" s="19"/>
      <c r="E1829" s="23"/>
      <c r="F1829" s="19"/>
      <c r="G1829" s="16">
        <f>IF(A1829="","",MONTH(A1829))</f>
      </c>
      <c r="H1829" s="22">
        <f>IF(A1829="",0,IF(YEAR(A1829)&lt;&gt;Properties!$C$5,0,N(E1829)))</f>
      </c>
    </row>
    <row r="1830" spans="1:8" x14ac:dyDescent="0.25">
      <c r="A1830" s="11"/>
      <c r="B1830" s="19"/>
      <c r="C1830" s="19"/>
      <c r="D1830" s="19"/>
      <c r="E1830" s="23"/>
      <c r="F1830" s="19"/>
      <c r="G1830" s="16">
        <f>IF(A1830="","",MONTH(A1830))</f>
      </c>
      <c r="H1830" s="22">
        <f>IF(A1830="",0,IF(YEAR(A1830)&lt;&gt;Properties!$C$5,0,N(E1830)))</f>
      </c>
    </row>
    <row r="1831" spans="1:8" x14ac:dyDescent="0.25">
      <c r="A1831" s="11"/>
      <c r="B1831" s="19"/>
      <c r="C1831" s="19"/>
      <c r="D1831" s="19"/>
      <c r="E1831" s="23"/>
      <c r="F1831" s="19"/>
      <c r="G1831" s="16">
        <f>IF(A1831="","",MONTH(A1831))</f>
      </c>
      <c r="H1831" s="22">
        <f>IF(A1831="",0,IF(YEAR(A1831)&lt;&gt;Properties!$C$5,0,N(E1831)))</f>
      </c>
    </row>
    <row r="1832" spans="1:8" x14ac:dyDescent="0.25">
      <c r="A1832" s="11"/>
      <c r="B1832" s="19"/>
      <c r="C1832" s="19"/>
      <c r="D1832" s="19"/>
      <c r="E1832" s="23"/>
      <c r="F1832" s="19"/>
      <c r="G1832" s="16">
        <f>IF(A1832="","",MONTH(A1832))</f>
      </c>
      <c r="H1832" s="22">
        <f>IF(A1832="",0,IF(YEAR(A1832)&lt;&gt;Properties!$C$5,0,N(E1832)))</f>
      </c>
    </row>
    <row r="1833" spans="1:8" x14ac:dyDescent="0.25">
      <c r="A1833" s="11"/>
      <c r="B1833" s="19"/>
      <c r="C1833" s="19"/>
      <c r="D1833" s="19"/>
      <c r="E1833" s="23"/>
      <c r="F1833" s="19"/>
      <c r="G1833" s="16">
        <f>IF(A1833="","",MONTH(A1833))</f>
      </c>
      <c r="H1833" s="22">
        <f>IF(A1833="",0,IF(YEAR(A1833)&lt;&gt;Properties!$C$5,0,N(E1833)))</f>
      </c>
    </row>
    <row r="1834" spans="1:8" x14ac:dyDescent="0.25">
      <c r="A1834" s="11"/>
      <c r="B1834" s="19"/>
      <c r="C1834" s="19"/>
      <c r="D1834" s="19"/>
      <c r="E1834" s="23"/>
      <c r="F1834" s="19"/>
      <c r="G1834" s="16">
        <f>IF(A1834="","",MONTH(A1834))</f>
      </c>
      <c r="H1834" s="22">
        <f>IF(A1834="",0,IF(YEAR(A1834)&lt;&gt;Properties!$C$5,0,N(E1834)))</f>
      </c>
    </row>
    <row r="1835" spans="1:8" x14ac:dyDescent="0.25">
      <c r="A1835" s="11"/>
      <c r="B1835" s="19"/>
      <c r="C1835" s="19"/>
      <c r="D1835" s="19"/>
      <c r="E1835" s="23"/>
      <c r="F1835" s="19"/>
      <c r="G1835" s="16">
        <f>IF(A1835="","",MONTH(A1835))</f>
      </c>
      <c r="H1835" s="22">
        <f>IF(A1835="",0,IF(YEAR(A1835)&lt;&gt;Properties!$C$5,0,N(E1835)))</f>
      </c>
    </row>
    <row r="1836" spans="1:8" x14ac:dyDescent="0.25">
      <c r="A1836" s="11"/>
      <c r="B1836" s="19"/>
      <c r="C1836" s="19"/>
      <c r="D1836" s="19"/>
      <c r="E1836" s="23"/>
      <c r="F1836" s="19"/>
      <c r="G1836" s="16">
        <f>IF(A1836="","",MONTH(A1836))</f>
      </c>
      <c r="H1836" s="22">
        <f>IF(A1836="",0,IF(YEAR(A1836)&lt;&gt;Properties!$C$5,0,N(E1836)))</f>
      </c>
    </row>
    <row r="1837" spans="1:8" x14ac:dyDescent="0.25">
      <c r="A1837" s="11"/>
      <c r="B1837" s="19"/>
      <c r="C1837" s="19"/>
      <c r="D1837" s="19"/>
      <c r="E1837" s="23"/>
      <c r="F1837" s="19"/>
      <c r="G1837" s="16">
        <f>IF(A1837="","",MONTH(A1837))</f>
      </c>
      <c r="H1837" s="22">
        <f>IF(A1837="",0,IF(YEAR(A1837)&lt;&gt;Properties!$C$5,0,N(E1837)))</f>
      </c>
    </row>
    <row r="1838" spans="1:8" x14ac:dyDescent="0.25">
      <c r="A1838" s="11"/>
      <c r="B1838" s="19"/>
      <c r="C1838" s="19"/>
      <c r="D1838" s="19"/>
      <c r="E1838" s="23"/>
      <c r="F1838" s="19"/>
      <c r="G1838" s="16">
        <f>IF(A1838="","",MONTH(A1838))</f>
      </c>
      <c r="H1838" s="22">
        <f>IF(A1838="",0,IF(YEAR(A1838)&lt;&gt;Properties!$C$5,0,N(E1838)))</f>
      </c>
    </row>
    <row r="1839" spans="1:8" x14ac:dyDescent="0.25">
      <c r="A1839" s="11"/>
      <c r="B1839" s="19"/>
      <c r="C1839" s="19"/>
      <c r="D1839" s="19"/>
      <c r="E1839" s="23"/>
      <c r="F1839" s="19"/>
      <c r="G1839" s="16">
        <f>IF(A1839="","",MONTH(A1839))</f>
      </c>
      <c r="H1839" s="22">
        <f>IF(A1839="",0,IF(YEAR(A1839)&lt;&gt;Properties!$C$5,0,N(E1839)))</f>
      </c>
    </row>
    <row r="1840" spans="1:8" x14ac:dyDescent="0.25">
      <c r="A1840" s="11"/>
      <c r="B1840" s="19"/>
      <c r="C1840" s="19"/>
      <c r="D1840" s="19"/>
      <c r="E1840" s="23"/>
      <c r="F1840" s="19"/>
      <c r="G1840" s="16">
        <f>IF(A1840="","",MONTH(A1840))</f>
      </c>
      <c r="H1840" s="22">
        <f>IF(A1840="",0,IF(YEAR(A1840)&lt;&gt;Properties!$C$5,0,N(E1840)))</f>
      </c>
    </row>
    <row r="1841" spans="1:8" x14ac:dyDescent="0.25">
      <c r="A1841" s="11"/>
      <c r="B1841" s="19"/>
      <c r="C1841" s="19"/>
      <c r="D1841" s="19"/>
      <c r="E1841" s="23"/>
      <c r="F1841" s="19"/>
      <c r="G1841" s="16">
        <f>IF(A1841="","",MONTH(A1841))</f>
      </c>
      <c r="H1841" s="22">
        <f>IF(A1841="",0,IF(YEAR(A1841)&lt;&gt;Properties!$C$5,0,N(E1841)))</f>
      </c>
    </row>
    <row r="1842" spans="1:8" x14ac:dyDescent="0.25">
      <c r="A1842" s="11"/>
      <c r="B1842" s="19"/>
      <c r="C1842" s="19"/>
      <c r="D1842" s="19"/>
      <c r="E1842" s="23"/>
      <c r="F1842" s="19"/>
      <c r="G1842" s="16">
        <f>IF(A1842="","",MONTH(A1842))</f>
      </c>
      <c r="H1842" s="22">
        <f>IF(A1842="",0,IF(YEAR(A1842)&lt;&gt;Properties!$C$5,0,N(E1842)))</f>
      </c>
    </row>
    <row r="1843" spans="1:8" x14ac:dyDescent="0.25">
      <c r="A1843" s="11"/>
      <c r="B1843" s="19"/>
      <c r="C1843" s="19"/>
      <c r="D1843" s="19"/>
      <c r="E1843" s="23"/>
      <c r="F1843" s="19"/>
      <c r="G1843" s="16">
        <f>IF(A1843="","",MONTH(A1843))</f>
      </c>
      <c r="H1843" s="22">
        <f>IF(A1843="",0,IF(YEAR(A1843)&lt;&gt;Properties!$C$5,0,N(E1843)))</f>
      </c>
    </row>
    <row r="1844" spans="1:8" x14ac:dyDescent="0.25">
      <c r="A1844" s="11"/>
      <c r="B1844" s="19"/>
      <c r="C1844" s="19"/>
      <c r="D1844" s="19"/>
      <c r="E1844" s="23"/>
      <c r="F1844" s="19"/>
      <c r="G1844" s="16">
        <f>IF(A1844="","",MONTH(A1844))</f>
      </c>
      <c r="H1844" s="22">
        <f>IF(A1844="",0,IF(YEAR(A1844)&lt;&gt;Properties!$C$5,0,N(E1844)))</f>
      </c>
    </row>
    <row r="1845" spans="1:8" x14ac:dyDescent="0.25">
      <c r="A1845" s="11"/>
      <c r="B1845" s="19"/>
      <c r="C1845" s="19"/>
      <c r="D1845" s="19"/>
      <c r="E1845" s="23"/>
      <c r="F1845" s="19"/>
      <c r="G1845" s="16">
        <f>IF(A1845="","",MONTH(A1845))</f>
      </c>
      <c r="H1845" s="22">
        <f>IF(A1845="",0,IF(YEAR(A1845)&lt;&gt;Properties!$C$5,0,N(E1845)))</f>
      </c>
    </row>
    <row r="1846" spans="1:8" x14ac:dyDescent="0.25">
      <c r="A1846" s="11"/>
      <c r="B1846" s="19"/>
      <c r="C1846" s="19"/>
      <c r="D1846" s="19"/>
      <c r="E1846" s="23"/>
      <c r="F1846" s="19"/>
      <c r="G1846" s="16">
        <f>IF(A1846="","",MONTH(A1846))</f>
      </c>
      <c r="H1846" s="22">
        <f>IF(A1846="",0,IF(YEAR(A1846)&lt;&gt;Properties!$C$5,0,N(E1846)))</f>
      </c>
    </row>
    <row r="1847" spans="1:8" x14ac:dyDescent="0.25">
      <c r="A1847" s="11"/>
      <c r="B1847" s="19"/>
      <c r="C1847" s="19"/>
      <c r="D1847" s="19"/>
      <c r="E1847" s="23"/>
      <c r="F1847" s="19"/>
      <c r="G1847" s="16">
        <f>IF(A1847="","",MONTH(A1847))</f>
      </c>
      <c r="H1847" s="22">
        <f>IF(A1847="",0,IF(YEAR(A1847)&lt;&gt;Properties!$C$5,0,N(E1847)))</f>
      </c>
    </row>
    <row r="1848" spans="1:8" x14ac:dyDescent="0.25">
      <c r="A1848" s="11"/>
      <c r="B1848" s="19"/>
      <c r="C1848" s="19"/>
      <c r="D1848" s="19"/>
      <c r="E1848" s="23"/>
      <c r="F1848" s="19"/>
      <c r="G1848" s="16">
        <f>IF(A1848="","",MONTH(A1848))</f>
      </c>
      <c r="H1848" s="22">
        <f>IF(A1848="",0,IF(YEAR(A1848)&lt;&gt;Properties!$C$5,0,N(E1848)))</f>
      </c>
    </row>
    <row r="1849" spans="1:8" x14ac:dyDescent="0.25">
      <c r="A1849" s="11"/>
      <c r="B1849" s="19"/>
      <c r="C1849" s="19"/>
      <c r="D1849" s="19"/>
      <c r="E1849" s="23"/>
      <c r="F1849" s="19"/>
      <c r="G1849" s="16">
        <f>IF(A1849="","",MONTH(A1849))</f>
      </c>
      <c r="H1849" s="22">
        <f>IF(A1849="",0,IF(YEAR(A1849)&lt;&gt;Properties!$C$5,0,N(E1849)))</f>
      </c>
    </row>
    <row r="1850" spans="1:8" x14ac:dyDescent="0.25">
      <c r="A1850" s="11"/>
      <c r="B1850" s="19"/>
      <c r="C1850" s="19"/>
      <c r="D1850" s="19"/>
      <c r="E1850" s="23"/>
      <c r="F1850" s="19"/>
      <c r="G1850" s="16">
        <f>IF(A1850="","",MONTH(A1850))</f>
      </c>
      <c r="H1850" s="22">
        <f>IF(A1850="",0,IF(YEAR(A1850)&lt;&gt;Properties!$C$5,0,N(E1850)))</f>
      </c>
    </row>
    <row r="1851" spans="1:8" x14ac:dyDescent="0.25">
      <c r="A1851" s="11"/>
      <c r="B1851" s="19"/>
      <c r="C1851" s="19"/>
      <c r="D1851" s="19"/>
      <c r="E1851" s="23"/>
      <c r="F1851" s="19"/>
      <c r="G1851" s="16">
        <f>IF(A1851="","",MONTH(A1851))</f>
      </c>
      <c r="H1851" s="22">
        <f>IF(A1851="",0,IF(YEAR(A1851)&lt;&gt;Properties!$C$5,0,N(E1851)))</f>
      </c>
    </row>
    <row r="1852" spans="1:8" x14ac:dyDescent="0.25">
      <c r="A1852" s="11"/>
      <c r="B1852" s="19"/>
      <c r="C1852" s="19"/>
      <c r="D1852" s="19"/>
      <c r="E1852" s="23"/>
      <c r="F1852" s="19"/>
      <c r="G1852" s="16">
        <f>IF(A1852="","",MONTH(A1852))</f>
      </c>
      <c r="H1852" s="22">
        <f>IF(A1852="",0,IF(YEAR(A1852)&lt;&gt;Properties!$C$5,0,N(E1852)))</f>
      </c>
    </row>
    <row r="1853" spans="1:8" x14ac:dyDescent="0.25">
      <c r="A1853" s="11"/>
      <c r="B1853" s="19"/>
      <c r="C1853" s="19"/>
      <c r="D1853" s="19"/>
      <c r="E1853" s="23"/>
      <c r="F1853" s="19"/>
      <c r="G1853" s="16">
        <f>IF(A1853="","",MONTH(A1853))</f>
      </c>
      <c r="H1853" s="22">
        <f>IF(A1853="",0,IF(YEAR(A1853)&lt;&gt;Properties!$C$5,0,N(E1853)))</f>
      </c>
    </row>
    <row r="1854" spans="1:8" x14ac:dyDescent="0.25">
      <c r="A1854" s="11"/>
      <c r="B1854" s="19"/>
      <c r="C1854" s="19"/>
      <c r="D1854" s="19"/>
      <c r="E1854" s="23"/>
      <c r="F1854" s="19"/>
      <c r="G1854" s="16">
        <f>IF(A1854="","",MONTH(A1854))</f>
      </c>
      <c r="H1854" s="22">
        <f>IF(A1854="",0,IF(YEAR(A1854)&lt;&gt;Properties!$C$5,0,N(E1854)))</f>
      </c>
    </row>
    <row r="1855" spans="1:8" x14ac:dyDescent="0.25">
      <c r="A1855" s="11"/>
      <c r="B1855" s="19"/>
      <c r="C1855" s="19"/>
      <c r="D1855" s="19"/>
      <c r="E1855" s="23"/>
      <c r="F1855" s="19"/>
      <c r="G1855" s="16">
        <f>IF(A1855="","",MONTH(A1855))</f>
      </c>
      <c r="H1855" s="22">
        <f>IF(A1855="",0,IF(YEAR(A1855)&lt;&gt;Properties!$C$5,0,N(E1855)))</f>
      </c>
    </row>
    <row r="1856" spans="1:8" x14ac:dyDescent="0.25">
      <c r="A1856" s="11"/>
      <c r="B1856" s="19"/>
      <c r="C1856" s="19"/>
      <c r="D1856" s="19"/>
      <c r="E1856" s="23"/>
      <c r="F1856" s="19"/>
      <c r="G1856" s="16">
        <f>IF(A1856="","",MONTH(A1856))</f>
      </c>
      <c r="H1856" s="22">
        <f>IF(A1856="",0,IF(YEAR(A1856)&lt;&gt;Properties!$C$5,0,N(E1856)))</f>
      </c>
    </row>
    <row r="1857" spans="1:8" x14ac:dyDescent="0.25">
      <c r="A1857" s="11"/>
      <c r="B1857" s="19"/>
      <c r="C1857" s="19"/>
      <c r="D1857" s="19"/>
      <c r="E1857" s="23"/>
      <c r="F1857" s="19"/>
      <c r="G1857" s="16">
        <f>IF(A1857="","",MONTH(A1857))</f>
      </c>
      <c r="H1857" s="22">
        <f>IF(A1857="",0,IF(YEAR(A1857)&lt;&gt;Properties!$C$5,0,N(E1857)))</f>
      </c>
    </row>
    <row r="1858" spans="1:8" x14ac:dyDescent="0.25">
      <c r="A1858" s="11"/>
      <c r="B1858" s="19"/>
      <c r="C1858" s="19"/>
      <c r="D1858" s="19"/>
      <c r="E1858" s="23"/>
      <c r="F1858" s="19"/>
      <c r="G1858" s="16">
        <f>IF(A1858="","",MONTH(A1858))</f>
      </c>
      <c r="H1858" s="22">
        <f>IF(A1858="",0,IF(YEAR(A1858)&lt;&gt;Properties!$C$5,0,N(E1858)))</f>
      </c>
    </row>
    <row r="1859" spans="1:8" x14ac:dyDescent="0.25">
      <c r="A1859" s="11"/>
      <c r="B1859" s="19"/>
      <c r="C1859" s="19"/>
      <c r="D1859" s="19"/>
      <c r="E1859" s="23"/>
      <c r="F1859" s="19"/>
      <c r="G1859" s="16">
        <f>IF(A1859="","",MONTH(A1859))</f>
      </c>
      <c r="H1859" s="22">
        <f>IF(A1859="",0,IF(YEAR(A1859)&lt;&gt;Properties!$C$5,0,N(E1859)))</f>
      </c>
    </row>
    <row r="1860" spans="1:8" x14ac:dyDescent="0.25">
      <c r="A1860" s="11"/>
      <c r="B1860" s="19"/>
      <c r="C1860" s="19"/>
      <c r="D1860" s="19"/>
      <c r="E1860" s="23"/>
      <c r="F1860" s="19"/>
      <c r="G1860" s="16">
        <f>IF(A1860="","",MONTH(A1860))</f>
      </c>
      <c r="H1860" s="22">
        <f>IF(A1860="",0,IF(YEAR(A1860)&lt;&gt;Properties!$C$5,0,N(E1860)))</f>
      </c>
    </row>
    <row r="1861" spans="1:8" x14ac:dyDescent="0.25">
      <c r="A1861" s="11"/>
      <c r="B1861" s="19"/>
      <c r="C1861" s="19"/>
      <c r="D1861" s="19"/>
      <c r="E1861" s="23"/>
      <c r="F1861" s="19"/>
      <c r="G1861" s="16">
        <f>IF(A1861="","",MONTH(A1861))</f>
      </c>
      <c r="H1861" s="22">
        <f>IF(A1861="",0,IF(YEAR(A1861)&lt;&gt;Properties!$C$5,0,N(E1861)))</f>
      </c>
    </row>
    <row r="1862" spans="1:8" x14ac:dyDescent="0.25">
      <c r="A1862" s="11"/>
      <c r="B1862" s="19"/>
      <c r="C1862" s="19"/>
      <c r="D1862" s="19"/>
      <c r="E1862" s="23"/>
      <c r="F1862" s="19"/>
      <c r="G1862" s="16">
        <f>IF(A1862="","",MONTH(A1862))</f>
      </c>
      <c r="H1862" s="22">
        <f>IF(A1862="",0,IF(YEAR(A1862)&lt;&gt;Properties!$C$5,0,N(E1862)))</f>
      </c>
    </row>
    <row r="1863" spans="1:8" x14ac:dyDescent="0.25">
      <c r="A1863" s="11"/>
      <c r="B1863" s="19"/>
      <c r="C1863" s="19"/>
      <c r="D1863" s="19"/>
      <c r="E1863" s="23"/>
      <c r="F1863" s="19"/>
      <c r="G1863" s="16">
        <f>IF(A1863="","",MONTH(A1863))</f>
      </c>
      <c r="H1863" s="22">
        <f>IF(A1863="",0,IF(YEAR(A1863)&lt;&gt;Properties!$C$5,0,N(E1863)))</f>
      </c>
    </row>
    <row r="1864" spans="1:8" x14ac:dyDescent="0.25">
      <c r="A1864" s="11"/>
      <c r="B1864" s="19"/>
      <c r="C1864" s="19"/>
      <c r="D1864" s="19"/>
      <c r="E1864" s="23"/>
      <c r="F1864" s="19"/>
      <c r="G1864" s="16">
        <f>IF(A1864="","",MONTH(A1864))</f>
      </c>
      <c r="H1864" s="22">
        <f>IF(A1864="",0,IF(YEAR(A1864)&lt;&gt;Properties!$C$5,0,N(E1864)))</f>
      </c>
    </row>
    <row r="1865" spans="1:8" x14ac:dyDescent="0.25">
      <c r="A1865" s="11"/>
      <c r="B1865" s="19"/>
      <c r="C1865" s="19"/>
      <c r="D1865" s="19"/>
      <c r="E1865" s="23"/>
      <c r="F1865" s="19"/>
      <c r="G1865" s="16">
        <f>IF(A1865="","",MONTH(A1865))</f>
      </c>
      <c r="H1865" s="22">
        <f>IF(A1865="",0,IF(YEAR(A1865)&lt;&gt;Properties!$C$5,0,N(E1865)))</f>
      </c>
    </row>
    <row r="1866" spans="1:8" x14ac:dyDescent="0.25">
      <c r="A1866" s="11"/>
      <c r="B1866" s="19"/>
      <c r="C1866" s="19"/>
      <c r="D1866" s="19"/>
      <c r="E1866" s="23"/>
      <c r="F1866" s="19"/>
      <c r="G1866" s="16">
        <f>IF(A1866="","",MONTH(A1866))</f>
      </c>
      <c r="H1866" s="22">
        <f>IF(A1866="",0,IF(YEAR(A1866)&lt;&gt;Properties!$C$5,0,N(E1866)))</f>
      </c>
    </row>
    <row r="1867" spans="1:8" x14ac:dyDescent="0.25">
      <c r="A1867" s="11"/>
      <c r="B1867" s="19"/>
      <c r="C1867" s="19"/>
      <c r="D1867" s="19"/>
      <c r="E1867" s="23"/>
      <c r="F1867" s="19"/>
      <c r="G1867" s="16">
        <f>IF(A1867="","",MONTH(A1867))</f>
      </c>
      <c r="H1867" s="22">
        <f>IF(A1867="",0,IF(YEAR(A1867)&lt;&gt;Properties!$C$5,0,N(E1867)))</f>
      </c>
    </row>
    <row r="1868" spans="1:8" x14ac:dyDescent="0.25">
      <c r="A1868" s="11"/>
      <c r="B1868" s="19"/>
      <c r="C1868" s="19"/>
      <c r="D1868" s="19"/>
      <c r="E1868" s="23"/>
      <c r="F1868" s="19"/>
      <c r="G1868" s="16">
        <f>IF(A1868="","",MONTH(A1868))</f>
      </c>
      <c r="H1868" s="22">
        <f>IF(A1868="",0,IF(YEAR(A1868)&lt;&gt;Properties!$C$5,0,N(E1868)))</f>
      </c>
    </row>
    <row r="1869" spans="1:8" x14ac:dyDescent="0.25">
      <c r="A1869" s="11"/>
      <c r="B1869" s="19"/>
      <c r="C1869" s="19"/>
      <c r="D1869" s="19"/>
      <c r="E1869" s="23"/>
      <c r="F1869" s="19"/>
      <c r="G1869" s="16">
        <f>IF(A1869="","",MONTH(A1869))</f>
      </c>
      <c r="H1869" s="22">
        <f>IF(A1869="",0,IF(YEAR(A1869)&lt;&gt;Properties!$C$5,0,N(E1869)))</f>
      </c>
    </row>
    <row r="1870" spans="1:8" x14ac:dyDescent="0.25">
      <c r="A1870" s="11"/>
      <c r="B1870" s="19"/>
      <c r="C1870" s="19"/>
      <c r="D1870" s="19"/>
      <c r="E1870" s="23"/>
      <c r="F1870" s="19"/>
      <c r="G1870" s="16">
        <f>IF(A1870="","",MONTH(A1870))</f>
      </c>
      <c r="H1870" s="22">
        <f>IF(A1870="",0,IF(YEAR(A1870)&lt;&gt;Properties!$C$5,0,N(E1870)))</f>
      </c>
    </row>
    <row r="1871" spans="1:8" x14ac:dyDescent="0.25">
      <c r="A1871" s="11"/>
      <c r="B1871" s="19"/>
      <c r="C1871" s="19"/>
      <c r="D1871" s="19"/>
      <c r="E1871" s="23"/>
      <c r="F1871" s="19"/>
      <c r="G1871" s="16">
        <f>IF(A1871="","",MONTH(A1871))</f>
      </c>
      <c r="H1871" s="22">
        <f>IF(A1871="",0,IF(YEAR(A1871)&lt;&gt;Properties!$C$5,0,N(E1871)))</f>
      </c>
    </row>
    <row r="1872" spans="1:8" x14ac:dyDescent="0.25">
      <c r="A1872" s="11"/>
      <c r="B1872" s="19"/>
      <c r="C1872" s="19"/>
      <c r="D1872" s="19"/>
      <c r="E1872" s="23"/>
      <c r="F1872" s="19"/>
      <c r="G1872" s="16">
        <f>IF(A1872="","",MONTH(A1872))</f>
      </c>
      <c r="H1872" s="22">
        <f>IF(A1872="",0,IF(YEAR(A1872)&lt;&gt;Properties!$C$5,0,N(E1872)))</f>
      </c>
    </row>
    <row r="1873" spans="1:8" x14ac:dyDescent="0.25">
      <c r="A1873" s="11"/>
      <c r="B1873" s="19"/>
      <c r="C1873" s="19"/>
      <c r="D1873" s="19"/>
      <c r="E1873" s="23"/>
      <c r="F1873" s="19"/>
      <c r="G1873" s="16">
        <f>IF(A1873="","",MONTH(A1873))</f>
      </c>
      <c r="H1873" s="22">
        <f>IF(A1873="",0,IF(YEAR(A1873)&lt;&gt;Properties!$C$5,0,N(E1873)))</f>
      </c>
    </row>
    <row r="1874" spans="1:8" x14ac:dyDescent="0.25">
      <c r="A1874" s="11"/>
      <c r="B1874" s="19"/>
      <c r="C1874" s="19"/>
      <c r="D1874" s="19"/>
      <c r="E1874" s="23"/>
      <c r="F1874" s="19"/>
      <c r="G1874" s="16">
        <f>IF(A1874="","",MONTH(A1874))</f>
      </c>
      <c r="H1874" s="22">
        <f>IF(A1874="",0,IF(YEAR(A1874)&lt;&gt;Properties!$C$5,0,N(E1874)))</f>
      </c>
    </row>
    <row r="1875" spans="1:8" x14ac:dyDescent="0.25">
      <c r="A1875" s="11"/>
      <c r="B1875" s="19"/>
      <c r="C1875" s="19"/>
      <c r="D1875" s="19"/>
      <c r="E1875" s="23"/>
      <c r="F1875" s="19"/>
      <c r="G1875" s="16">
        <f>IF(A1875="","",MONTH(A1875))</f>
      </c>
      <c r="H1875" s="22">
        <f>IF(A1875="",0,IF(YEAR(A1875)&lt;&gt;Properties!$C$5,0,N(E1875)))</f>
      </c>
    </row>
    <row r="1876" spans="1:8" x14ac:dyDescent="0.25">
      <c r="A1876" s="11"/>
      <c r="B1876" s="19"/>
      <c r="C1876" s="19"/>
      <c r="D1876" s="19"/>
      <c r="E1876" s="23"/>
      <c r="F1876" s="19"/>
      <c r="G1876" s="16">
        <f>IF(A1876="","",MONTH(A1876))</f>
      </c>
      <c r="H1876" s="22">
        <f>IF(A1876="",0,IF(YEAR(A1876)&lt;&gt;Properties!$C$5,0,N(E1876)))</f>
      </c>
    </row>
    <row r="1877" spans="1:8" x14ac:dyDescent="0.25">
      <c r="A1877" s="11"/>
      <c r="B1877" s="19"/>
      <c r="C1877" s="19"/>
      <c r="D1877" s="19"/>
      <c r="E1877" s="23"/>
      <c r="F1877" s="19"/>
      <c r="G1877" s="16">
        <f>IF(A1877="","",MONTH(A1877))</f>
      </c>
      <c r="H1877" s="22">
        <f>IF(A1877="",0,IF(YEAR(A1877)&lt;&gt;Properties!$C$5,0,N(E1877)))</f>
      </c>
    </row>
    <row r="1878" spans="1:8" x14ac:dyDescent="0.25">
      <c r="A1878" s="11"/>
      <c r="B1878" s="19"/>
      <c r="C1878" s="19"/>
      <c r="D1878" s="19"/>
      <c r="E1878" s="23"/>
      <c r="F1878" s="19"/>
      <c r="G1878" s="16">
        <f>IF(A1878="","",MONTH(A1878))</f>
      </c>
      <c r="H1878" s="22">
        <f>IF(A1878="",0,IF(YEAR(A1878)&lt;&gt;Properties!$C$5,0,N(E1878)))</f>
      </c>
    </row>
    <row r="1879" spans="1:8" x14ac:dyDescent="0.25">
      <c r="A1879" s="11"/>
      <c r="B1879" s="19"/>
      <c r="C1879" s="19"/>
      <c r="D1879" s="19"/>
      <c r="E1879" s="23"/>
      <c r="F1879" s="19"/>
      <c r="G1879" s="16">
        <f>IF(A1879="","",MONTH(A1879))</f>
      </c>
      <c r="H1879" s="22">
        <f>IF(A1879="",0,IF(YEAR(A1879)&lt;&gt;Properties!$C$5,0,N(E1879)))</f>
      </c>
    </row>
    <row r="1880" spans="1:8" x14ac:dyDescent="0.25">
      <c r="A1880" s="11"/>
      <c r="B1880" s="19"/>
      <c r="C1880" s="19"/>
      <c r="D1880" s="19"/>
      <c r="E1880" s="23"/>
      <c r="F1880" s="19"/>
      <c r="G1880" s="16">
        <f>IF(A1880="","",MONTH(A1880))</f>
      </c>
      <c r="H1880" s="22">
        <f>IF(A1880="",0,IF(YEAR(A1880)&lt;&gt;Properties!$C$5,0,N(E1880)))</f>
      </c>
    </row>
    <row r="1881" spans="1:8" x14ac:dyDescent="0.25">
      <c r="A1881" s="11"/>
      <c r="B1881" s="19"/>
      <c r="C1881" s="19"/>
      <c r="D1881" s="19"/>
      <c r="E1881" s="23"/>
      <c r="F1881" s="19"/>
      <c r="G1881" s="16">
        <f>IF(A1881="","",MONTH(A1881))</f>
      </c>
      <c r="H1881" s="22">
        <f>IF(A1881="",0,IF(YEAR(A1881)&lt;&gt;Properties!$C$5,0,N(E1881)))</f>
      </c>
    </row>
    <row r="1882" spans="1:8" x14ac:dyDescent="0.25">
      <c r="A1882" s="11"/>
      <c r="B1882" s="19"/>
      <c r="C1882" s="19"/>
      <c r="D1882" s="19"/>
      <c r="E1882" s="23"/>
      <c r="F1882" s="19"/>
      <c r="G1882" s="16">
        <f>IF(A1882="","",MONTH(A1882))</f>
      </c>
      <c r="H1882" s="22">
        <f>IF(A1882="",0,IF(YEAR(A1882)&lt;&gt;Properties!$C$5,0,N(E1882)))</f>
      </c>
    </row>
    <row r="1883" spans="1:8" x14ac:dyDescent="0.25">
      <c r="A1883" s="11"/>
      <c r="B1883" s="19"/>
      <c r="C1883" s="19"/>
      <c r="D1883" s="19"/>
      <c r="E1883" s="23"/>
      <c r="F1883" s="19"/>
      <c r="G1883" s="16">
        <f>IF(A1883="","",MONTH(A1883))</f>
      </c>
      <c r="H1883" s="22">
        <f>IF(A1883="",0,IF(YEAR(A1883)&lt;&gt;Properties!$C$5,0,N(E1883)))</f>
      </c>
    </row>
    <row r="1884" spans="1:8" x14ac:dyDescent="0.25">
      <c r="A1884" s="11"/>
      <c r="B1884" s="19"/>
      <c r="C1884" s="19"/>
      <c r="D1884" s="19"/>
      <c r="E1884" s="23"/>
      <c r="F1884" s="19"/>
      <c r="G1884" s="16">
        <f>IF(A1884="","",MONTH(A1884))</f>
      </c>
      <c r="H1884" s="22">
        <f>IF(A1884="",0,IF(YEAR(A1884)&lt;&gt;Properties!$C$5,0,N(E1884)))</f>
      </c>
    </row>
    <row r="1885" spans="1:8" x14ac:dyDescent="0.25">
      <c r="A1885" s="11"/>
      <c r="B1885" s="19"/>
      <c r="C1885" s="19"/>
      <c r="D1885" s="19"/>
      <c r="E1885" s="23"/>
      <c r="F1885" s="19"/>
      <c r="G1885" s="16">
        <f>IF(A1885="","",MONTH(A1885))</f>
      </c>
      <c r="H1885" s="22">
        <f>IF(A1885="",0,IF(YEAR(A1885)&lt;&gt;Properties!$C$5,0,N(E1885)))</f>
      </c>
    </row>
    <row r="1886" spans="1:8" x14ac:dyDescent="0.25">
      <c r="A1886" s="11"/>
      <c r="B1886" s="19"/>
      <c r="C1886" s="19"/>
      <c r="D1886" s="19"/>
      <c r="E1886" s="23"/>
      <c r="F1886" s="19"/>
      <c r="G1886" s="16">
        <f>IF(A1886="","",MONTH(A1886))</f>
      </c>
      <c r="H1886" s="22">
        <f>IF(A1886="",0,IF(YEAR(A1886)&lt;&gt;Properties!$C$5,0,N(E1886)))</f>
      </c>
    </row>
    <row r="1887" spans="1:8" x14ac:dyDescent="0.25">
      <c r="A1887" s="11"/>
      <c r="B1887" s="19"/>
      <c r="C1887" s="19"/>
      <c r="D1887" s="19"/>
      <c r="E1887" s="23"/>
      <c r="F1887" s="19"/>
      <c r="G1887" s="16">
        <f>IF(A1887="","",MONTH(A1887))</f>
      </c>
      <c r="H1887" s="22">
        <f>IF(A1887="",0,IF(YEAR(A1887)&lt;&gt;Properties!$C$5,0,N(E1887)))</f>
      </c>
    </row>
    <row r="1888" spans="1:8" x14ac:dyDescent="0.25">
      <c r="A1888" s="11"/>
      <c r="B1888" s="19"/>
      <c r="C1888" s="19"/>
      <c r="D1888" s="19"/>
      <c r="E1888" s="23"/>
      <c r="F1888" s="19"/>
      <c r="G1888" s="16">
        <f>IF(A1888="","",MONTH(A1888))</f>
      </c>
      <c r="H1888" s="22">
        <f>IF(A1888="",0,IF(YEAR(A1888)&lt;&gt;Properties!$C$5,0,N(E1888)))</f>
      </c>
    </row>
    <row r="1889" spans="1:8" x14ac:dyDescent="0.25">
      <c r="A1889" s="11"/>
      <c r="B1889" s="19"/>
      <c r="C1889" s="19"/>
      <c r="D1889" s="19"/>
      <c r="E1889" s="23"/>
      <c r="F1889" s="19"/>
      <c r="G1889" s="16">
        <f>IF(A1889="","",MONTH(A1889))</f>
      </c>
      <c r="H1889" s="22">
        <f>IF(A1889="",0,IF(YEAR(A1889)&lt;&gt;Properties!$C$5,0,N(E1889)))</f>
      </c>
    </row>
    <row r="1890" spans="1:8" x14ac:dyDescent="0.25">
      <c r="A1890" s="11"/>
      <c r="B1890" s="19"/>
      <c r="C1890" s="19"/>
      <c r="D1890" s="19"/>
      <c r="E1890" s="23"/>
      <c r="F1890" s="19"/>
      <c r="G1890" s="16">
        <f>IF(A1890="","",MONTH(A1890))</f>
      </c>
      <c r="H1890" s="22">
        <f>IF(A1890="",0,IF(YEAR(A1890)&lt;&gt;Properties!$C$5,0,N(E1890)))</f>
      </c>
    </row>
    <row r="1891" spans="1:8" x14ac:dyDescent="0.25">
      <c r="A1891" s="11"/>
      <c r="B1891" s="19"/>
      <c r="C1891" s="19"/>
      <c r="D1891" s="19"/>
      <c r="E1891" s="23"/>
      <c r="F1891" s="19"/>
      <c r="G1891" s="16">
        <f>IF(A1891="","",MONTH(A1891))</f>
      </c>
      <c r="H1891" s="22">
        <f>IF(A1891="",0,IF(YEAR(A1891)&lt;&gt;Properties!$C$5,0,N(E1891)))</f>
      </c>
    </row>
    <row r="1892" spans="1:8" x14ac:dyDescent="0.25">
      <c r="A1892" s="11"/>
      <c r="B1892" s="19"/>
      <c r="C1892" s="19"/>
      <c r="D1892" s="19"/>
      <c r="E1892" s="23"/>
      <c r="F1892" s="19"/>
      <c r="G1892" s="16">
        <f>IF(A1892="","",MONTH(A1892))</f>
      </c>
      <c r="H1892" s="22">
        <f>IF(A1892="",0,IF(YEAR(A1892)&lt;&gt;Properties!$C$5,0,N(E1892)))</f>
      </c>
    </row>
    <row r="1893" spans="1:8" x14ac:dyDescent="0.25">
      <c r="A1893" s="11"/>
      <c r="B1893" s="19"/>
      <c r="C1893" s="19"/>
      <c r="D1893" s="19"/>
      <c r="E1893" s="23"/>
      <c r="F1893" s="19"/>
      <c r="G1893" s="16">
        <f>IF(A1893="","",MONTH(A1893))</f>
      </c>
      <c r="H1893" s="22">
        <f>IF(A1893="",0,IF(YEAR(A1893)&lt;&gt;Properties!$C$5,0,N(E1893)))</f>
      </c>
    </row>
    <row r="1894" spans="1:8" x14ac:dyDescent="0.25">
      <c r="A1894" s="11"/>
      <c r="B1894" s="19"/>
      <c r="C1894" s="19"/>
      <c r="D1894" s="19"/>
      <c r="E1894" s="23"/>
      <c r="F1894" s="19"/>
      <c r="G1894" s="16">
        <f>IF(A1894="","",MONTH(A1894))</f>
      </c>
      <c r="H1894" s="22">
        <f>IF(A1894="",0,IF(YEAR(A1894)&lt;&gt;Properties!$C$5,0,N(E1894)))</f>
      </c>
    </row>
    <row r="1895" spans="1:8" x14ac:dyDescent="0.25">
      <c r="A1895" s="11"/>
      <c r="B1895" s="19"/>
      <c r="C1895" s="19"/>
      <c r="D1895" s="19"/>
      <c r="E1895" s="23"/>
      <c r="F1895" s="19"/>
      <c r="G1895" s="16">
        <f>IF(A1895="","",MONTH(A1895))</f>
      </c>
      <c r="H1895" s="22">
        <f>IF(A1895="",0,IF(YEAR(A1895)&lt;&gt;Properties!$C$5,0,N(E1895)))</f>
      </c>
    </row>
    <row r="1896" spans="1:8" x14ac:dyDescent="0.25">
      <c r="A1896" s="11"/>
      <c r="B1896" s="19"/>
      <c r="C1896" s="19"/>
      <c r="D1896" s="19"/>
      <c r="E1896" s="23"/>
      <c r="F1896" s="19"/>
      <c r="G1896" s="16">
        <f>IF(A1896="","",MONTH(A1896))</f>
      </c>
      <c r="H1896" s="22">
        <f>IF(A1896="",0,IF(YEAR(A1896)&lt;&gt;Properties!$C$5,0,N(E1896)))</f>
      </c>
    </row>
    <row r="1897" spans="1:8" x14ac:dyDescent="0.25">
      <c r="A1897" s="11"/>
      <c r="B1897" s="19"/>
      <c r="C1897" s="19"/>
      <c r="D1897" s="19"/>
      <c r="E1897" s="23"/>
      <c r="F1897" s="19"/>
      <c r="G1897" s="16">
        <f>IF(A1897="","",MONTH(A1897))</f>
      </c>
      <c r="H1897" s="22">
        <f>IF(A1897="",0,IF(YEAR(A1897)&lt;&gt;Properties!$C$5,0,N(E1897)))</f>
      </c>
    </row>
    <row r="1898" spans="1:8" x14ac:dyDescent="0.25">
      <c r="A1898" s="11"/>
      <c r="B1898" s="19"/>
      <c r="C1898" s="19"/>
      <c r="D1898" s="19"/>
      <c r="E1898" s="23"/>
      <c r="F1898" s="19"/>
      <c r="G1898" s="16">
        <f>IF(A1898="","",MONTH(A1898))</f>
      </c>
      <c r="H1898" s="22">
        <f>IF(A1898="",0,IF(YEAR(A1898)&lt;&gt;Properties!$C$5,0,N(E1898)))</f>
      </c>
    </row>
    <row r="1899" spans="1:8" x14ac:dyDescent="0.25">
      <c r="A1899" s="11"/>
      <c r="B1899" s="19"/>
      <c r="C1899" s="19"/>
      <c r="D1899" s="19"/>
      <c r="E1899" s="23"/>
      <c r="F1899" s="19"/>
      <c r="G1899" s="16">
        <f>IF(A1899="","",MONTH(A1899))</f>
      </c>
      <c r="H1899" s="22">
        <f>IF(A1899="",0,IF(YEAR(A1899)&lt;&gt;Properties!$C$5,0,N(E1899)))</f>
      </c>
    </row>
    <row r="1900" spans="1:8" x14ac:dyDescent="0.25">
      <c r="A1900" s="11"/>
      <c r="B1900" s="19"/>
      <c r="C1900" s="19"/>
      <c r="D1900" s="19"/>
      <c r="E1900" s="23"/>
      <c r="F1900" s="19"/>
      <c r="G1900" s="16">
        <f>IF(A1900="","",MONTH(A1900))</f>
      </c>
      <c r="H1900" s="22">
        <f>IF(A1900="",0,IF(YEAR(A1900)&lt;&gt;Properties!$C$5,0,N(E1900)))</f>
      </c>
    </row>
    <row r="1901" spans="1:8" x14ac:dyDescent="0.25">
      <c r="A1901" s="11"/>
      <c r="B1901" s="19"/>
      <c r="C1901" s="19"/>
      <c r="D1901" s="19"/>
      <c r="E1901" s="23"/>
      <c r="F1901" s="19"/>
      <c r="G1901" s="16">
        <f>IF(A1901="","",MONTH(A1901))</f>
      </c>
      <c r="H1901" s="22">
        <f>IF(A1901="",0,IF(YEAR(A1901)&lt;&gt;Properties!$C$5,0,N(E1901)))</f>
      </c>
    </row>
    <row r="1902" spans="1:8" x14ac:dyDescent="0.25">
      <c r="A1902" s="11"/>
      <c r="B1902" s="19"/>
      <c r="C1902" s="19"/>
      <c r="D1902" s="19"/>
      <c r="E1902" s="23"/>
      <c r="F1902" s="19"/>
      <c r="G1902" s="16">
        <f>IF(A1902="","",MONTH(A1902))</f>
      </c>
      <c r="H1902" s="22">
        <f>IF(A1902="",0,IF(YEAR(A1902)&lt;&gt;Properties!$C$5,0,N(E1902)))</f>
      </c>
    </row>
    <row r="1903" spans="1:8" x14ac:dyDescent="0.25">
      <c r="A1903" s="11"/>
      <c r="B1903" s="19"/>
      <c r="C1903" s="19"/>
      <c r="D1903" s="19"/>
      <c r="E1903" s="23"/>
      <c r="F1903" s="19"/>
      <c r="G1903" s="16">
        <f>IF(A1903="","",MONTH(A1903))</f>
      </c>
      <c r="H1903" s="22">
        <f>IF(A1903="",0,IF(YEAR(A1903)&lt;&gt;Properties!$C$5,0,N(E1903)))</f>
      </c>
    </row>
    <row r="1904" spans="1:8" x14ac:dyDescent="0.25">
      <c r="A1904" s="11"/>
      <c r="B1904" s="19"/>
      <c r="C1904" s="19"/>
      <c r="D1904" s="19"/>
      <c r="E1904" s="23"/>
      <c r="F1904" s="19"/>
      <c r="G1904" s="16">
        <f>IF(A1904="","",MONTH(A1904))</f>
      </c>
      <c r="H1904" s="22">
        <f>IF(A1904="",0,IF(YEAR(A1904)&lt;&gt;Properties!$C$5,0,N(E1904)))</f>
      </c>
    </row>
    <row r="1905" spans="1:8" x14ac:dyDescent="0.25">
      <c r="A1905" s="11"/>
      <c r="B1905" s="19"/>
      <c r="C1905" s="19"/>
      <c r="D1905" s="19"/>
      <c r="E1905" s="23"/>
      <c r="F1905" s="19"/>
      <c r="G1905" s="16">
        <f>IF(A1905="","",MONTH(A1905))</f>
      </c>
      <c r="H1905" s="22">
        <f>IF(A1905="",0,IF(YEAR(A1905)&lt;&gt;Properties!$C$5,0,N(E1905)))</f>
      </c>
    </row>
    <row r="1906" spans="1:8" x14ac:dyDescent="0.25">
      <c r="A1906" s="11"/>
      <c r="B1906" s="19"/>
      <c r="C1906" s="19"/>
      <c r="D1906" s="19"/>
      <c r="E1906" s="23"/>
      <c r="F1906" s="19"/>
      <c r="G1906" s="16">
        <f>IF(A1906="","",MONTH(A1906))</f>
      </c>
      <c r="H1906" s="22">
        <f>IF(A1906="",0,IF(YEAR(A1906)&lt;&gt;Properties!$C$5,0,N(E1906)))</f>
      </c>
    </row>
    <row r="1907" spans="1:8" x14ac:dyDescent="0.25">
      <c r="A1907" s="11"/>
      <c r="B1907" s="19"/>
      <c r="C1907" s="19"/>
      <c r="D1907" s="19"/>
      <c r="E1907" s="23"/>
      <c r="F1907" s="19"/>
      <c r="G1907" s="16">
        <f>IF(A1907="","",MONTH(A1907))</f>
      </c>
      <c r="H1907" s="22">
        <f>IF(A1907="",0,IF(YEAR(A1907)&lt;&gt;Properties!$C$5,0,N(E1907)))</f>
      </c>
    </row>
    <row r="1908" spans="1:8" x14ac:dyDescent="0.25">
      <c r="A1908" s="11"/>
      <c r="B1908" s="19"/>
      <c r="C1908" s="19"/>
      <c r="D1908" s="19"/>
      <c r="E1908" s="23"/>
      <c r="F1908" s="19"/>
      <c r="G1908" s="16">
        <f>IF(A1908="","",MONTH(A1908))</f>
      </c>
      <c r="H1908" s="22">
        <f>IF(A1908="",0,IF(YEAR(A1908)&lt;&gt;Properties!$C$5,0,N(E1908)))</f>
      </c>
    </row>
    <row r="1909" spans="1:8" x14ac:dyDescent="0.25">
      <c r="A1909" s="11"/>
      <c r="B1909" s="19"/>
      <c r="C1909" s="19"/>
      <c r="D1909" s="19"/>
      <c r="E1909" s="23"/>
      <c r="F1909" s="19"/>
      <c r="G1909" s="16">
        <f>IF(A1909="","",MONTH(A1909))</f>
      </c>
      <c r="H1909" s="22">
        <f>IF(A1909="",0,IF(YEAR(A1909)&lt;&gt;Properties!$C$5,0,N(E1909)))</f>
      </c>
    </row>
    <row r="1910" spans="1:8" x14ac:dyDescent="0.25">
      <c r="A1910" s="11"/>
      <c r="B1910" s="19"/>
      <c r="C1910" s="19"/>
      <c r="D1910" s="19"/>
      <c r="E1910" s="23"/>
      <c r="F1910" s="19"/>
      <c r="G1910" s="16">
        <f>IF(A1910="","",MONTH(A1910))</f>
      </c>
      <c r="H1910" s="22">
        <f>IF(A1910="",0,IF(YEAR(A1910)&lt;&gt;Properties!$C$5,0,N(E1910)))</f>
      </c>
    </row>
    <row r="1911" spans="1:8" x14ac:dyDescent="0.25">
      <c r="A1911" s="11"/>
      <c r="B1911" s="19"/>
      <c r="C1911" s="19"/>
      <c r="D1911" s="19"/>
      <c r="E1911" s="23"/>
      <c r="F1911" s="19"/>
      <c r="G1911" s="16">
        <f>IF(A1911="","",MONTH(A1911))</f>
      </c>
      <c r="H1911" s="22">
        <f>IF(A1911="",0,IF(YEAR(A1911)&lt;&gt;Properties!$C$5,0,N(E1911)))</f>
      </c>
    </row>
    <row r="1912" spans="1:8" x14ac:dyDescent="0.25">
      <c r="A1912" s="11"/>
      <c r="B1912" s="19"/>
      <c r="C1912" s="19"/>
      <c r="D1912" s="19"/>
      <c r="E1912" s="23"/>
      <c r="F1912" s="19"/>
      <c r="G1912" s="16">
        <f>IF(A1912="","",MONTH(A1912))</f>
      </c>
      <c r="H1912" s="22">
        <f>IF(A1912="",0,IF(YEAR(A1912)&lt;&gt;Properties!$C$5,0,N(E1912)))</f>
      </c>
    </row>
    <row r="1913" spans="1:8" x14ac:dyDescent="0.25">
      <c r="A1913" s="11"/>
      <c r="B1913" s="19"/>
      <c r="C1913" s="19"/>
      <c r="D1913" s="19"/>
      <c r="E1913" s="23"/>
      <c r="F1913" s="19"/>
      <c r="G1913" s="16">
        <f>IF(A1913="","",MONTH(A1913))</f>
      </c>
      <c r="H1913" s="22">
        <f>IF(A1913="",0,IF(YEAR(A1913)&lt;&gt;Properties!$C$5,0,N(E1913)))</f>
      </c>
    </row>
    <row r="1914" spans="1:8" x14ac:dyDescent="0.25">
      <c r="A1914" s="11"/>
      <c r="B1914" s="19"/>
      <c r="C1914" s="19"/>
      <c r="D1914" s="19"/>
      <c r="E1914" s="23"/>
      <c r="F1914" s="19"/>
      <c r="G1914" s="16">
        <f>IF(A1914="","",MONTH(A1914))</f>
      </c>
      <c r="H1914" s="22">
        <f>IF(A1914="",0,IF(YEAR(A1914)&lt;&gt;Properties!$C$5,0,N(E1914)))</f>
      </c>
    </row>
    <row r="1915" spans="1:8" x14ac:dyDescent="0.25">
      <c r="A1915" s="11"/>
      <c r="B1915" s="19"/>
      <c r="C1915" s="19"/>
      <c r="D1915" s="19"/>
      <c r="E1915" s="23"/>
      <c r="F1915" s="19"/>
      <c r="G1915" s="16">
        <f>IF(A1915="","",MONTH(A1915))</f>
      </c>
      <c r="H1915" s="22">
        <f>IF(A1915="",0,IF(YEAR(A1915)&lt;&gt;Properties!$C$5,0,N(E1915)))</f>
      </c>
    </row>
    <row r="1916" spans="1:8" x14ac:dyDescent="0.25">
      <c r="A1916" s="11"/>
      <c r="B1916" s="19"/>
      <c r="C1916" s="19"/>
      <c r="D1916" s="19"/>
      <c r="E1916" s="23"/>
      <c r="F1916" s="19"/>
      <c r="G1916" s="16">
        <f>IF(A1916="","",MONTH(A1916))</f>
      </c>
      <c r="H1916" s="22">
        <f>IF(A1916="",0,IF(YEAR(A1916)&lt;&gt;Properties!$C$5,0,N(E1916)))</f>
      </c>
    </row>
    <row r="1917" spans="1:8" x14ac:dyDescent="0.25">
      <c r="A1917" s="11"/>
      <c r="B1917" s="19"/>
      <c r="C1917" s="19"/>
      <c r="D1917" s="19"/>
      <c r="E1917" s="23"/>
      <c r="F1917" s="19"/>
      <c r="G1917" s="16">
        <f>IF(A1917="","",MONTH(A1917))</f>
      </c>
      <c r="H1917" s="22">
        <f>IF(A1917="",0,IF(YEAR(A1917)&lt;&gt;Properties!$C$5,0,N(E1917)))</f>
      </c>
    </row>
    <row r="1918" spans="1:8" x14ac:dyDescent="0.25">
      <c r="A1918" s="11"/>
      <c r="B1918" s="19"/>
      <c r="C1918" s="19"/>
      <c r="D1918" s="19"/>
      <c r="E1918" s="23"/>
      <c r="F1918" s="19"/>
      <c r="G1918" s="16">
        <f>IF(A1918="","",MONTH(A1918))</f>
      </c>
      <c r="H1918" s="22">
        <f>IF(A1918="",0,IF(YEAR(A1918)&lt;&gt;Properties!$C$5,0,N(E1918)))</f>
      </c>
    </row>
    <row r="1919" spans="1:8" x14ac:dyDescent="0.25">
      <c r="A1919" s="11"/>
      <c r="B1919" s="19"/>
      <c r="C1919" s="19"/>
      <c r="D1919" s="19"/>
      <c r="E1919" s="23"/>
      <c r="F1919" s="19"/>
      <c r="G1919" s="16">
        <f>IF(A1919="","",MONTH(A1919))</f>
      </c>
      <c r="H1919" s="22">
        <f>IF(A1919="",0,IF(YEAR(A1919)&lt;&gt;Properties!$C$5,0,N(E1919)))</f>
      </c>
    </row>
    <row r="1920" spans="1:8" x14ac:dyDescent="0.25">
      <c r="A1920" s="11"/>
      <c r="B1920" s="19"/>
      <c r="C1920" s="19"/>
      <c r="D1920" s="19"/>
      <c r="E1920" s="23"/>
      <c r="F1920" s="19"/>
      <c r="G1920" s="16">
        <f>IF(A1920="","",MONTH(A1920))</f>
      </c>
      <c r="H1920" s="22">
        <f>IF(A1920="",0,IF(YEAR(A1920)&lt;&gt;Properties!$C$5,0,N(E1920)))</f>
      </c>
    </row>
    <row r="1921" spans="1:8" x14ac:dyDescent="0.25">
      <c r="A1921" s="11"/>
      <c r="B1921" s="19"/>
      <c r="C1921" s="19"/>
      <c r="D1921" s="19"/>
      <c r="E1921" s="23"/>
      <c r="F1921" s="19"/>
      <c r="G1921" s="16">
        <f>IF(A1921="","",MONTH(A1921))</f>
      </c>
      <c r="H1921" s="22">
        <f>IF(A1921="",0,IF(YEAR(A1921)&lt;&gt;Properties!$C$5,0,N(E1921)))</f>
      </c>
    </row>
    <row r="1922" spans="1:8" x14ac:dyDescent="0.25">
      <c r="A1922" s="11"/>
      <c r="B1922" s="19"/>
      <c r="C1922" s="19"/>
      <c r="D1922" s="19"/>
      <c r="E1922" s="23"/>
      <c r="F1922" s="19"/>
      <c r="G1922" s="16">
        <f>IF(A1922="","",MONTH(A1922))</f>
      </c>
      <c r="H1922" s="22">
        <f>IF(A1922="",0,IF(YEAR(A1922)&lt;&gt;Properties!$C$5,0,N(E1922)))</f>
      </c>
    </row>
    <row r="1923" spans="1:8" x14ac:dyDescent="0.25">
      <c r="A1923" s="11"/>
      <c r="B1923" s="19"/>
      <c r="C1923" s="19"/>
      <c r="D1923" s="19"/>
      <c r="E1923" s="23"/>
      <c r="F1923" s="19"/>
      <c r="G1923" s="16">
        <f>IF(A1923="","",MONTH(A1923))</f>
      </c>
      <c r="H1923" s="22">
        <f>IF(A1923="",0,IF(YEAR(A1923)&lt;&gt;Properties!$C$5,0,N(E1923)))</f>
      </c>
    </row>
    <row r="1924" spans="1:8" x14ac:dyDescent="0.25">
      <c r="A1924" s="11"/>
      <c r="B1924" s="19"/>
      <c r="C1924" s="19"/>
      <c r="D1924" s="19"/>
      <c r="E1924" s="23"/>
      <c r="F1924" s="19"/>
      <c r="G1924" s="16">
        <f>IF(A1924="","",MONTH(A1924))</f>
      </c>
      <c r="H1924" s="22">
        <f>IF(A1924="",0,IF(YEAR(A1924)&lt;&gt;Properties!$C$5,0,N(E1924)))</f>
      </c>
    </row>
    <row r="1925" spans="1:8" x14ac:dyDescent="0.25">
      <c r="A1925" s="11"/>
      <c r="B1925" s="19"/>
      <c r="C1925" s="19"/>
      <c r="D1925" s="19"/>
      <c r="E1925" s="23"/>
      <c r="F1925" s="19"/>
      <c r="G1925" s="16">
        <f>IF(A1925="","",MONTH(A1925))</f>
      </c>
      <c r="H1925" s="22">
        <f>IF(A1925="",0,IF(YEAR(A1925)&lt;&gt;Properties!$C$5,0,N(E1925)))</f>
      </c>
    </row>
    <row r="1926" spans="1:8" x14ac:dyDescent="0.25">
      <c r="A1926" s="11"/>
      <c r="B1926" s="19"/>
      <c r="C1926" s="19"/>
      <c r="D1926" s="19"/>
      <c r="E1926" s="23"/>
      <c r="F1926" s="19"/>
      <c r="G1926" s="16">
        <f>IF(A1926="","",MONTH(A1926))</f>
      </c>
      <c r="H1926" s="22">
        <f>IF(A1926="",0,IF(YEAR(A1926)&lt;&gt;Properties!$C$5,0,N(E1926)))</f>
      </c>
    </row>
    <row r="1927" spans="1:8" x14ac:dyDescent="0.25">
      <c r="A1927" s="11"/>
      <c r="B1927" s="19"/>
      <c r="C1927" s="19"/>
      <c r="D1927" s="19"/>
      <c r="E1927" s="23"/>
      <c r="F1927" s="19"/>
      <c r="G1927" s="16">
        <f>IF(A1927="","",MONTH(A1927))</f>
      </c>
      <c r="H1927" s="22">
        <f>IF(A1927="",0,IF(YEAR(A1927)&lt;&gt;Properties!$C$5,0,N(E1927)))</f>
      </c>
    </row>
    <row r="1928" spans="1:8" x14ac:dyDescent="0.25">
      <c r="A1928" s="11"/>
      <c r="B1928" s="19"/>
      <c r="C1928" s="19"/>
      <c r="D1928" s="19"/>
      <c r="E1928" s="23"/>
      <c r="F1928" s="19"/>
      <c r="G1928" s="16">
        <f>IF(A1928="","",MONTH(A1928))</f>
      </c>
      <c r="H1928" s="22">
        <f>IF(A1928="",0,IF(YEAR(A1928)&lt;&gt;Properties!$C$5,0,N(E1928)))</f>
      </c>
    </row>
    <row r="1929" spans="1:8" x14ac:dyDescent="0.25">
      <c r="A1929" s="11"/>
      <c r="B1929" s="19"/>
      <c r="C1929" s="19"/>
      <c r="D1929" s="19"/>
      <c r="E1929" s="23"/>
      <c r="F1929" s="19"/>
      <c r="G1929" s="16">
        <f>IF(A1929="","",MONTH(A1929))</f>
      </c>
      <c r="H1929" s="22">
        <f>IF(A1929="",0,IF(YEAR(A1929)&lt;&gt;Properties!$C$5,0,N(E1929)))</f>
      </c>
    </row>
    <row r="1930" spans="1:8" x14ac:dyDescent="0.25">
      <c r="A1930" s="11"/>
      <c r="B1930" s="19"/>
      <c r="C1930" s="19"/>
      <c r="D1930" s="19"/>
      <c r="E1930" s="23"/>
      <c r="F1930" s="19"/>
      <c r="G1930" s="16">
        <f>IF(A1930="","",MONTH(A1930))</f>
      </c>
      <c r="H1930" s="22">
        <f>IF(A1930="",0,IF(YEAR(A1930)&lt;&gt;Properties!$C$5,0,N(E1930)))</f>
      </c>
    </row>
    <row r="1931" spans="1:8" x14ac:dyDescent="0.25">
      <c r="A1931" s="11"/>
      <c r="B1931" s="19"/>
      <c r="C1931" s="19"/>
      <c r="D1931" s="19"/>
      <c r="E1931" s="23"/>
      <c r="F1931" s="19"/>
      <c r="G1931" s="16">
        <f>IF(A1931="","",MONTH(A1931))</f>
      </c>
      <c r="H1931" s="22">
        <f>IF(A1931="",0,IF(YEAR(A1931)&lt;&gt;Properties!$C$5,0,N(E1931)))</f>
      </c>
    </row>
    <row r="1932" spans="1:8" x14ac:dyDescent="0.25">
      <c r="A1932" s="11"/>
      <c r="B1932" s="19"/>
      <c r="C1932" s="19"/>
      <c r="D1932" s="19"/>
      <c r="E1932" s="23"/>
      <c r="F1932" s="19"/>
      <c r="G1932" s="16">
        <f>IF(A1932="","",MONTH(A1932))</f>
      </c>
      <c r="H1932" s="22">
        <f>IF(A1932="",0,IF(YEAR(A1932)&lt;&gt;Properties!$C$5,0,N(E1932)))</f>
      </c>
    </row>
    <row r="1933" spans="1:8" x14ac:dyDescent="0.25">
      <c r="A1933" s="11"/>
      <c r="B1933" s="19"/>
      <c r="C1933" s="19"/>
      <c r="D1933" s="19"/>
      <c r="E1933" s="23"/>
      <c r="F1933" s="19"/>
      <c r="G1933" s="16">
        <f>IF(A1933="","",MONTH(A1933))</f>
      </c>
      <c r="H1933" s="22">
        <f>IF(A1933="",0,IF(YEAR(A1933)&lt;&gt;Properties!$C$5,0,N(E1933)))</f>
      </c>
    </row>
    <row r="1934" spans="1:8" x14ac:dyDescent="0.25">
      <c r="A1934" s="11"/>
      <c r="B1934" s="19"/>
      <c r="C1934" s="19"/>
      <c r="D1934" s="19"/>
      <c r="E1934" s="23"/>
      <c r="F1934" s="19"/>
      <c r="G1934" s="16">
        <f>IF(A1934="","",MONTH(A1934))</f>
      </c>
      <c r="H1934" s="22">
        <f>IF(A1934="",0,IF(YEAR(A1934)&lt;&gt;Properties!$C$5,0,N(E1934)))</f>
      </c>
    </row>
    <row r="1935" spans="1:8" x14ac:dyDescent="0.25">
      <c r="A1935" s="11"/>
      <c r="B1935" s="19"/>
      <c r="C1935" s="19"/>
      <c r="D1935" s="19"/>
      <c r="E1935" s="23"/>
      <c r="F1935" s="19"/>
      <c r="G1935" s="16">
        <f>IF(A1935="","",MONTH(A1935))</f>
      </c>
      <c r="H1935" s="22">
        <f>IF(A1935="",0,IF(YEAR(A1935)&lt;&gt;Properties!$C$5,0,N(E1935)))</f>
      </c>
    </row>
    <row r="1936" spans="1:8" x14ac:dyDescent="0.25">
      <c r="A1936" s="11"/>
      <c r="B1936" s="19"/>
      <c r="C1936" s="19"/>
      <c r="D1936" s="19"/>
      <c r="E1936" s="23"/>
      <c r="F1936" s="19"/>
      <c r="G1936" s="16">
        <f>IF(A1936="","",MONTH(A1936))</f>
      </c>
      <c r="H1936" s="22">
        <f>IF(A1936="",0,IF(YEAR(A1936)&lt;&gt;Properties!$C$5,0,N(E1936)))</f>
      </c>
    </row>
    <row r="1937" spans="1:8" x14ac:dyDescent="0.25">
      <c r="A1937" s="11"/>
      <c r="B1937" s="19"/>
      <c r="C1937" s="19"/>
      <c r="D1937" s="19"/>
      <c r="E1937" s="23"/>
      <c r="F1937" s="19"/>
      <c r="G1937" s="16">
        <f>IF(A1937="","",MONTH(A1937))</f>
      </c>
      <c r="H1937" s="22">
        <f>IF(A1937="",0,IF(YEAR(A1937)&lt;&gt;Properties!$C$5,0,N(E1937)))</f>
      </c>
    </row>
    <row r="1938" spans="1:8" x14ac:dyDescent="0.25">
      <c r="A1938" s="11"/>
      <c r="B1938" s="19"/>
      <c r="C1938" s="19"/>
      <c r="D1938" s="19"/>
      <c r="E1938" s="23"/>
      <c r="F1938" s="19"/>
      <c r="G1938" s="16">
        <f>IF(A1938="","",MONTH(A1938))</f>
      </c>
      <c r="H1938" s="22">
        <f>IF(A1938="",0,IF(YEAR(A1938)&lt;&gt;Properties!$C$5,0,N(E1938)))</f>
      </c>
    </row>
    <row r="1939" spans="1:8" x14ac:dyDescent="0.25">
      <c r="A1939" s="11"/>
      <c r="B1939" s="19"/>
      <c r="C1939" s="19"/>
      <c r="D1939" s="19"/>
      <c r="E1939" s="23"/>
      <c r="F1939" s="19"/>
      <c r="G1939" s="16">
        <f>IF(A1939="","",MONTH(A1939))</f>
      </c>
      <c r="H1939" s="22">
        <f>IF(A1939="",0,IF(YEAR(A1939)&lt;&gt;Properties!$C$5,0,N(E1939)))</f>
      </c>
    </row>
    <row r="1940" spans="1:8" x14ac:dyDescent="0.25">
      <c r="A1940" s="11"/>
      <c r="B1940" s="19"/>
      <c r="C1940" s="19"/>
      <c r="D1940" s="19"/>
      <c r="E1940" s="23"/>
      <c r="F1940" s="19"/>
      <c r="G1940" s="16">
        <f>IF(A1940="","",MONTH(A1940))</f>
      </c>
      <c r="H1940" s="22">
        <f>IF(A1940="",0,IF(YEAR(A1940)&lt;&gt;Properties!$C$5,0,N(E1940)))</f>
      </c>
    </row>
    <row r="1941" spans="1:8" x14ac:dyDescent="0.25">
      <c r="A1941" s="11"/>
      <c r="B1941" s="19"/>
      <c r="C1941" s="19"/>
      <c r="D1941" s="19"/>
      <c r="E1941" s="23"/>
      <c r="F1941" s="19"/>
      <c r="G1941" s="16">
        <f>IF(A1941="","",MONTH(A1941))</f>
      </c>
      <c r="H1941" s="22">
        <f>IF(A1941="",0,IF(YEAR(A1941)&lt;&gt;Properties!$C$5,0,N(E1941)))</f>
      </c>
    </row>
    <row r="1942" spans="1:8" x14ac:dyDescent="0.25">
      <c r="A1942" s="11"/>
      <c r="B1942" s="19"/>
      <c r="C1942" s="19"/>
      <c r="D1942" s="19"/>
      <c r="E1942" s="23"/>
      <c r="F1942" s="19"/>
      <c r="G1942" s="16">
        <f>IF(A1942="","",MONTH(A1942))</f>
      </c>
      <c r="H1942" s="22">
        <f>IF(A1942="",0,IF(YEAR(A1942)&lt;&gt;Properties!$C$5,0,N(E1942)))</f>
      </c>
    </row>
    <row r="1943" spans="1:8" x14ac:dyDescent="0.25">
      <c r="A1943" s="11"/>
      <c r="B1943" s="19"/>
      <c r="C1943" s="19"/>
      <c r="D1943" s="19"/>
      <c r="E1943" s="23"/>
      <c r="F1943" s="19"/>
      <c r="G1943" s="16">
        <f>IF(A1943="","",MONTH(A1943))</f>
      </c>
      <c r="H1943" s="22">
        <f>IF(A1943="",0,IF(YEAR(A1943)&lt;&gt;Properties!$C$5,0,N(E1943)))</f>
      </c>
    </row>
    <row r="1944" spans="1:8" x14ac:dyDescent="0.25">
      <c r="A1944" s="11"/>
      <c r="B1944" s="19"/>
      <c r="C1944" s="19"/>
      <c r="D1944" s="19"/>
      <c r="E1944" s="23"/>
      <c r="F1944" s="19"/>
      <c r="G1944" s="16">
        <f>IF(A1944="","",MONTH(A1944))</f>
      </c>
      <c r="H1944" s="22">
        <f>IF(A1944="",0,IF(YEAR(A1944)&lt;&gt;Properties!$C$5,0,N(E1944)))</f>
      </c>
    </row>
    <row r="1945" spans="1:8" x14ac:dyDescent="0.25">
      <c r="A1945" s="11"/>
      <c r="B1945" s="19"/>
      <c r="C1945" s="19"/>
      <c r="D1945" s="19"/>
      <c r="E1945" s="23"/>
      <c r="F1945" s="19"/>
      <c r="G1945" s="16">
        <f>IF(A1945="","",MONTH(A1945))</f>
      </c>
      <c r="H1945" s="22">
        <f>IF(A1945="",0,IF(YEAR(A1945)&lt;&gt;Properties!$C$5,0,N(E1945)))</f>
      </c>
    </row>
    <row r="1946" spans="1:8" x14ac:dyDescent="0.25">
      <c r="A1946" s="11"/>
      <c r="B1946" s="19"/>
      <c r="C1946" s="19"/>
      <c r="D1946" s="19"/>
      <c r="E1946" s="23"/>
      <c r="F1946" s="19"/>
      <c r="G1946" s="16">
        <f>IF(A1946="","",MONTH(A1946))</f>
      </c>
      <c r="H1946" s="22">
        <f>IF(A1946="",0,IF(YEAR(A1946)&lt;&gt;Properties!$C$5,0,N(E1946)))</f>
      </c>
    </row>
    <row r="1947" spans="1:8" x14ac:dyDescent="0.25">
      <c r="A1947" s="11"/>
      <c r="B1947" s="19"/>
      <c r="C1947" s="19"/>
      <c r="D1947" s="19"/>
      <c r="E1947" s="23"/>
      <c r="F1947" s="19"/>
      <c r="G1947" s="16">
        <f>IF(A1947="","",MONTH(A1947))</f>
      </c>
      <c r="H1947" s="22">
        <f>IF(A1947="",0,IF(YEAR(A1947)&lt;&gt;Properties!$C$5,0,N(E1947)))</f>
      </c>
    </row>
    <row r="1948" spans="1:8" x14ac:dyDescent="0.25">
      <c r="A1948" s="11"/>
      <c r="B1948" s="19"/>
      <c r="C1948" s="19"/>
      <c r="D1948" s="19"/>
      <c r="E1948" s="23"/>
      <c r="F1948" s="19"/>
      <c r="G1948" s="16">
        <f>IF(A1948="","",MONTH(A1948))</f>
      </c>
      <c r="H1948" s="22">
        <f>IF(A1948="",0,IF(YEAR(A1948)&lt;&gt;Properties!$C$5,0,N(E1948)))</f>
      </c>
    </row>
    <row r="1949" spans="1:8" x14ac:dyDescent="0.25">
      <c r="A1949" s="11"/>
      <c r="B1949" s="19"/>
      <c r="C1949" s="19"/>
      <c r="D1949" s="19"/>
      <c r="E1949" s="23"/>
      <c r="F1949" s="19"/>
      <c r="G1949" s="16">
        <f>IF(A1949="","",MONTH(A1949))</f>
      </c>
      <c r="H1949" s="22">
        <f>IF(A1949="",0,IF(YEAR(A1949)&lt;&gt;Properties!$C$5,0,N(E1949)))</f>
      </c>
    </row>
    <row r="1950" spans="1:8" x14ac:dyDescent="0.25">
      <c r="A1950" s="11"/>
      <c r="B1950" s="19"/>
      <c r="C1950" s="19"/>
      <c r="D1950" s="19"/>
      <c r="E1950" s="23"/>
      <c r="F1950" s="19"/>
      <c r="G1950" s="16">
        <f>IF(A1950="","",MONTH(A1950))</f>
      </c>
      <c r="H1950" s="22">
        <f>IF(A1950="",0,IF(YEAR(A1950)&lt;&gt;Properties!$C$5,0,N(E1950)))</f>
      </c>
    </row>
    <row r="1951" spans="1:8" x14ac:dyDescent="0.25">
      <c r="A1951" s="11"/>
      <c r="B1951" s="19"/>
      <c r="C1951" s="19"/>
      <c r="D1951" s="19"/>
      <c r="E1951" s="23"/>
      <c r="F1951" s="19"/>
      <c r="G1951" s="16">
        <f>IF(A1951="","",MONTH(A1951))</f>
      </c>
      <c r="H1951" s="22">
        <f>IF(A1951="",0,IF(YEAR(A1951)&lt;&gt;Properties!$C$5,0,N(E1951)))</f>
      </c>
    </row>
    <row r="1952" spans="1:8" x14ac:dyDescent="0.25">
      <c r="A1952" s="11"/>
      <c r="B1952" s="19"/>
      <c r="C1952" s="19"/>
      <c r="D1952" s="19"/>
      <c r="E1952" s="23"/>
      <c r="F1952" s="19"/>
      <c r="G1952" s="16">
        <f>IF(A1952="","",MONTH(A1952))</f>
      </c>
      <c r="H1952" s="22">
        <f>IF(A1952="",0,IF(YEAR(A1952)&lt;&gt;Properties!$C$5,0,N(E1952)))</f>
      </c>
    </row>
    <row r="1953" spans="1:8" x14ac:dyDescent="0.25">
      <c r="A1953" s="11"/>
      <c r="B1953" s="19"/>
      <c r="C1953" s="19"/>
      <c r="D1953" s="19"/>
      <c r="E1953" s="23"/>
      <c r="F1953" s="19"/>
      <c r="G1953" s="16">
        <f>IF(A1953="","",MONTH(A1953))</f>
      </c>
      <c r="H1953" s="22">
        <f>IF(A1953="",0,IF(YEAR(A1953)&lt;&gt;Properties!$C$5,0,N(E1953)))</f>
      </c>
    </row>
    <row r="1954" spans="1:8" x14ac:dyDescent="0.25">
      <c r="A1954" s="11"/>
      <c r="B1954" s="19"/>
      <c r="C1954" s="19"/>
      <c r="D1954" s="19"/>
      <c r="E1954" s="23"/>
      <c r="F1954" s="19"/>
      <c r="G1954" s="16">
        <f>IF(A1954="","",MONTH(A1954))</f>
      </c>
      <c r="H1954" s="22">
        <f>IF(A1954="",0,IF(YEAR(A1954)&lt;&gt;Properties!$C$5,0,N(E1954)))</f>
      </c>
    </row>
    <row r="1955" spans="1:8" x14ac:dyDescent="0.25">
      <c r="A1955" s="11"/>
      <c r="B1955" s="19"/>
      <c r="C1955" s="19"/>
      <c r="D1955" s="19"/>
      <c r="E1955" s="23"/>
      <c r="F1955" s="19"/>
      <c r="G1955" s="16">
        <f>IF(A1955="","",MONTH(A1955))</f>
      </c>
      <c r="H1955" s="22">
        <f>IF(A1955="",0,IF(YEAR(A1955)&lt;&gt;Properties!$C$5,0,N(E1955)))</f>
      </c>
    </row>
    <row r="1956" spans="1:8" x14ac:dyDescent="0.25">
      <c r="A1956" s="11"/>
      <c r="B1956" s="19"/>
      <c r="C1956" s="19"/>
      <c r="D1956" s="19"/>
      <c r="E1956" s="23"/>
      <c r="F1956" s="19"/>
      <c r="G1956" s="16">
        <f>IF(A1956="","",MONTH(A1956))</f>
      </c>
      <c r="H1956" s="22">
        <f>IF(A1956="",0,IF(YEAR(A1956)&lt;&gt;Properties!$C$5,0,N(E1956)))</f>
      </c>
    </row>
    <row r="1957" spans="1:8" x14ac:dyDescent="0.25">
      <c r="A1957" s="11"/>
      <c r="B1957" s="19"/>
      <c r="C1957" s="19"/>
      <c r="D1957" s="19"/>
      <c r="E1957" s="23"/>
      <c r="F1957" s="19"/>
      <c r="G1957" s="16">
        <f>IF(A1957="","",MONTH(A1957))</f>
      </c>
      <c r="H1957" s="22">
        <f>IF(A1957="",0,IF(YEAR(A1957)&lt;&gt;Properties!$C$5,0,N(E1957)))</f>
      </c>
    </row>
    <row r="1958" spans="1:8" x14ac:dyDescent="0.25">
      <c r="A1958" s="11"/>
      <c r="B1958" s="19"/>
      <c r="C1958" s="19"/>
      <c r="D1958" s="19"/>
      <c r="E1958" s="23"/>
      <c r="F1958" s="19"/>
      <c r="G1958" s="16">
        <f>IF(A1958="","",MONTH(A1958))</f>
      </c>
      <c r="H1958" s="22">
        <f>IF(A1958="",0,IF(YEAR(A1958)&lt;&gt;Properties!$C$5,0,N(E1958)))</f>
      </c>
    </row>
    <row r="1959" spans="1:8" x14ac:dyDescent="0.25">
      <c r="A1959" s="11"/>
      <c r="B1959" s="19"/>
      <c r="C1959" s="19"/>
      <c r="D1959" s="19"/>
      <c r="E1959" s="23"/>
      <c r="F1959" s="19"/>
      <c r="G1959" s="16">
        <f>IF(A1959="","",MONTH(A1959))</f>
      </c>
      <c r="H1959" s="22">
        <f>IF(A1959="",0,IF(YEAR(A1959)&lt;&gt;Properties!$C$5,0,N(E1959)))</f>
      </c>
    </row>
    <row r="1960" spans="1:8" x14ac:dyDescent="0.25">
      <c r="A1960" s="11"/>
      <c r="B1960" s="19"/>
      <c r="C1960" s="19"/>
      <c r="D1960" s="19"/>
      <c r="E1960" s="23"/>
      <c r="F1960" s="19"/>
      <c r="G1960" s="16">
        <f>IF(A1960="","",MONTH(A1960))</f>
      </c>
      <c r="H1960" s="22">
        <f>IF(A1960="",0,IF(YEAR(A1960)&lt;&gt;Properties!$C$5,0,N(E1960)))</f>
      </c>
    </row>
    <row r="1961" spans="1:8" x14ac:dyDescent="0.25">
      <c r="A1961" s="11"/>
      <c r="B1961" s="19"/>
      <c r="C1961" s="19"/>
      <c r="D1961" s="19"/>
      <c r="E1961" s="23"/>
      <c r="F1961" s="19"/>
      <c r="G1961" s="16">
        <f>IF(A1961="","",MONTH(A1961))</f>
      </c>
      <c r="H1961" s="22">
        <f>IF(A1961="",0,IF(YEAR(A1961)&lt;&gt;Properties!$C$5,0,N(E1961)))</f>
      </c>
    </row>
    <row r="1962" spans="1:8" x14ac:dyDescent="0.25">
      <c r="A1962" s="11"/>
      <c r="B1962" s="19"/>
      <c r="C1962" s="19"/>
      <c r="D1962" s="19"/>
      <c r="E1962" s="23"/>
      <c r="F1962" s="19"/>
      <c r="G1962" s="16">
        <f>IF(A1962="","",MONTH(A1962))</f>
      </c>
      <c r="H1962" s="22">
        <f>IF(A1962="",0,IF(YEAR(A1962)&lt;&gt;Properties!$C$5,0,N(E1962)))</f>
      </c>
    </row>
    <row r="1963" spans="1:8" x14ac:dyDescent="0.25">
      <c r="A1963" s="11"/>
      <c r="B1963" s="19"/>
      <c r="C1963" s="19"/>
      <c r="D1963" s="19"/>
      <c r="E1963" s="23"/>
      <c r="F1963" s="19"/>
      <c r="G1963" s="16">
        <f>IF(A1963="","",MONTH(A1963))</f>
      </c>
      <c r="H1963" s="22">
        <f>IF(A1963="",0,IF(YEAR(A1963)&lt;&gt;Properties!$C$5,0,N(E1963)))</f>
      </c>
    </row>
    <row r="1964" spans="1:8" x14ac:dyDescent="0.25">
      <c r="A1964" s="11"/>
      <c r="B1964" s="19"/>
      <c r="C1964" s="19"/>
      <c r="D1964" s="19"/>
      <c r="E1964" s="23"/>
      <c r="F1964" s="19"/>
      <c r="G1964" s="16">
        <f>IF(A1964="","",MONTH(A1964))</f>
      </c>
      <c r="H1964" s="22">
        <f>IF(A1964="",0,IF(YEAR(A1964)&lt;&gt;Properties!$C$5,0,N(E1964)))</f>
      </c>
    </row>
    <row r="1965" spans="1:8" x14ac:dyDescent="0.25">
      <c r="A1965" s="11"/>
      <c r="B1965" s="19"/>
      <c r="C1965" s="19"/>
      <c r="D1965" s="19"/>
      <c r="E1965" s="23"/>
      <c r="F1965" s="19"/>
      <c r="G1965" s="16">
        <f>IF(A1965="","",MONTH(A1965))</f>
      </c>
      <c r="H1965" s="22">
        <f>IF(A1965="",0,IF(YEAR(A1965)&lt;&gt;Properties!$C$5,0,N(E1965)))</f>
      </c>
    </row>
    <row r="1966" spans="1:8" x14ac:dyDescent="0.25">
      <c r="A1966" s="11"/>
      <c r="B1966" s="19"/>
      <c r="C1966" s="19"/>
      <c r="D1966" s="19"/>
      <c r="E1966" s="23"/>
      <c r="F1966" s="19"/>
      <c r="G1966" s="16">
        <f>IF(A1966="","",MONTH(A1966))</f>
      </c>
      <c r="H1966" s="22">
        <f>IF(A1966="",0,IF(YEAR(A1966)&lt;&gt;Properties!$C$5,0,N(E1966)))</f>
      </c>
    </row>
    <row r="1967" spans="1:8" x14ac:dyDescent="0.25">
      <c r="A1967" s="11"/>
      <c r="B1967" s="19"/>
      <c r="C1967" s="19"/>
      <c r="D1967" s="19"/>
      <c r="E1967" s="23"/>
      <c r="F1967" s="19"/>
      <c r="G1967" s="16">
        <f>IF(A1967="","",MONTH(A1967))</f>
      </c>
      <c r="H1967" s="22">
        <f>IF(A1967="",0,IF(YEAR(A1967)&lt;&gt;Properties!$C$5,0,N(E1967)))</f>
      </c>
    </row>
    <row r="1968" spans="1:8" x14ac:dyDescent="0.25">
      <c r="A1968" s="11"/>
      <c r="B1968" s="19"/>
      <c r="C1968" s="19"/>
      <c r="D1968" s="19"/>
      <c r="E1968" s="23"/>
      <c r="F1968" s="19"/>
      <c r="G1968" s="16">
        <f>IF(A1968="","",MONTH(A1968))</f>
      </c>
      <c r="H1968" s="22">
        <f>IF(A1968="",0,IF(YEAR(A1968)&lt;&gt;Properties!$C$5,0,N(E1968)))</f>
      </c>
    </row>
    <row r="1969" spans="1:8" x14ac:dyDescent="0.25">
      <c r="A1969" s="11"/>
      <c r="B1969" s="19"/>
      <c r="C1969" s="19"/>
      <c r="D1969" s="19"/>
      <c r="E1969" s="23"/>
      <c r="F1969" s="19"/>
      <c r="G1969" s="16">
        <f>IF(A1969="","",MONTH(A1969))</f>
      </c>
      <c r="H1969" s="22">
        <f>IF(A1969="",0,IF(YEAR(A1969)&lt;&gt;Properties!$C$5,0,N(E1969)))</f>
      </c>
    </row>
    <row r="1970" spans="1:8" x14ac:dyDescent="0.25">
      <c r="A1970" s="11"/>
      <c r="B1970" s="19"/>
      <c r="C1970" s="19"/>
      <c r="D1970" s="19"/>
      <c r="E1970" s="23"/>
      <c r="F1970" s="19"/>
      <c r="G1970" s="16">
        <f>IF(A1970="","",MONTH(A1970))</f>
      </c>
      <c r="H1970" s="22">
        <f>IF(A1970="",0,IF(YEAR(A1970)&lt;&gt;Properties!$C$5,0,N(E1970)))</f>
      </c>
    </row>
    <row r="1971" spans="1:8" x14ac:dyDescent="0.25">
      <c r="A1971" s="11"/>
      <c r="B1971" s="19"/>
      <c r="C1971" s="19"/>
      <c r="D1971" s="19"/>
      <c r="E1971" s="23"/>
      <c r="F1971" s="19"/>
      <c r="G1971" s="16">
        <f>IF(A1971="","",MONTH(A1971))</f>
      </c>
      <c r="H1971" s="22">
        <f>IF(A1971="",0,IF(YEAR(A1971)&lt;&gt;Properties!$C$5,0,N(E1971)))</f>
      </c>
    </row>
    <row r="1972" spans="1:8" x14ac:dyDescent="0.25">
      <c r="A1972" s="11"/>
      <c r="B1972" s="19"/>
      <c r="C1972" s="19"/>
      <c r="D1972" s="19"/>
      <c r="E1972" s="23"/>
      <c r="F1972" s="19"/>
      <c r="G1972" s="16">
        <f>IF(A1972="","",MONTH(A1972))</f>
      </c>
      <c r="H1972" s="22">
        <f>IF(A1972="",0,IF(YEAR(A1972)&lt;&gt;Properties!$C$5,0,N(E1972)))</f>
      </c>
    </row>
    <row r="1973" spans="1:8" x14ac:dyDescent="0.25">
      <c r="A1973" s="11"/>
      <c r="B1973" s="19"/>
      <c r="C1973" s="19"/>
      <c r="D1973" s="19"/>
      <c r="E1973" s="23"/>
      <c r="F1973" s="19"/>
      <c r="G1973" s="16">
        <f>IF(A1973="","",MONTH(A1973))</f>
      </c>
      <c r="H1973" s="22">
        <f>IF(A1973="",0,IF(YEAR(A1973)&lt;&gt;Properties!$C$5,0,N(E1973)))</f>
      </c>
    </row>
    <row r="1974" spans="1:8" x14ac:dyDescent="0.25">
      <c r="A1974" s="11"/>
      <c r="B1974" s="19"/>
      <c r="C1974" s="19"/>
      <c r="D1974" s="19"/>
      <c r="E1974" s="23"/>
      <c r="F1974" s="19"/>
      <c r="G1974" s="16">
        <f>IF(A1974="","",MONTH(A1974))</f>
      </c>
      <c r="H1974" s="22">
        <f>IF(A1974="",0,IF(YEAR(A1974)&lt;&gt;Properties!$C$5,0,N(E1974)))</f>
      </c>
    </row>
    <row r="1975" spans="1:8" x14ac:dyDescent="0.25">
      <c r="A1975" s="11"/>
      <c r="B1975" s="19"/>
      <c r="C1975" s="19"/>
      <c r="D1975" s="19"/>
      <c r="E1975" s="23"/>
      <c r="F1975" s="19"/>
      <c r="G1975" s="16">
        <f>IF(A1975="","",MONTH(A1975))</f>
      </c>
      <c r="H1975" s="22">
        <f>IF(A1975="",0,IF(YEAR(A1975)&lt;&gt;Properties!$C$5,0,N(E1975)))</f>
      </c>
    </row>
    <row r="1976" spans="1:8" x14ac:dyDescent="0.25">
      <c r="A1976" s="11"/>
      <c r="B1976" s="19"/>
      <c r="C1976" s="19"/>
      <c r="D1976" s="19"/>
      <c r="E1976" s="23"/>
      <c r="F1976" s="19"/>
      <c r="G1976" s="16">
        <f>IF(A1976="","",MONTH(A1976))</f>
      </c>
      <c r="H1976" s="22">
        <f>IF(A1976="",0,IF(YEAR(A1976)&lt;&gt;Properties!$C$5,0,N(E1976)))</f>
      </c>
    </row>
    <row r="1977" spans="1:8" x14ac:dyDescent="0.25">
      <c r="A1977" s="11"/>
      <c r="B1977" s="19"/>
      <c r="C1977" s="19"/>
      <c r="D1977" s="19"/>
      <c r="E1977" s="23"/>
      <c r="F1977" s="19"/>
      <c r="G1977" s="16">
        <f>IF(A1977="","",MONTH(A1977))</f>
      </c>
      <c r="H1977" s="22">
        <f>IF(A1977="",0,IF(YEAR(A1977)&lt;&gt;Properties!$C$5,0,N(E1977)))</f>
      </c>
    </row>
    <row r="1978" spans="1:8" x14ac:dyDescent="0.25">
      <c r="A1978" s="11"/>
      <c r="B1978" s="19"/>
      <c r="C1978" s="19"/>
      <c r="D1978" s="19"/>
      <c r="E1978" s="23"/>
      <c r="F1978" s="19"/>
      <c r="G1978" s="16">
        <f>IF(A1978="","",MONTH(A1978))</f>
      </c>
      <c r="H1978" s="22">
        <f>IF(A1978="",0,IF(YEAR(A1978)&lt;&gt;Properties!$C$5,0,N(E1978)))</f>
      </c>
    </row>
    <row r="1979" spans="1:8" x14ac:dyDescent="0.25">
      <c r="A1979" s="11"/>
      <c r="B1979" s="19"/>
      <c r="C1979" s="19"/>
      <c r="D1979" s="19"/>
      <c r="E1979" s="23"/>
      <c r="F1979" s="19"/>
      <c r="G1979" s="16">
        <f>IF(A1979="","",MONTH(A1979))</f>
      </c>
      <c r="H1979" s="22">
        <f>IF(A1979="",0,IF(YEAR(A1979)&lt;&gt;Properties!$C$5,0,N(E1979)))</f>
      </c>
    </row>
    <row r="1980" spans="1:8" x14ac:dyDescent="0.25">
      <c r="A1980" s="11"/>
      <c r="B1980" s="19"/>
      <c r="C1980" s="19"/>
      <c r="D1980" s="19"/>
      <c r="E1980" s="23"/>
      <c r="F1980" s="19"/>
      <c r="G1980" s="16">
        <f>IF(A1980="","",MONTH(A1980))</f>
      </c>
      <c r="H1980" s="22">
        <f>IF(A1980="",0,IF(YEAR(A1980)&lt;&gt;Properties!$C$5,0,N(E1980)))</f>
      </c>
    </row>
    <row r="1981" spans="1:8" x14ac:dyDescent="0.25">
      <c r="A1981" s="11"/>
      <c r="B1981" s="19"/>
      <c r="C1981" s="19"/>
      <c r="D1981" s="19"/>
      <c r="E1981" s="23"/>
      <c r="F1981" s="19"/>
      <c r="G1981" s="16">
        <f>IF(A1981="","",MONTH(A1981))</f>
      </c>
      <c r="H1981" s="22">
        <f>IF(A1981="",0,IF(YEAR(A1981)&lt;&gt;Properties!$C$5,0,N(E1981)))</f>
      </c>
    </row>
    <row r="1982" spans="1:8" x14ac:dyDescent="0.25">
      <c r="A1982" s="11"/>
      <c r="B1982" s="19"/>
      <c r="C1982" s="19"/>
      <c r="D1982" s="19"/>
      <c r="E1982" s="23"/>
      <c r="F1982" s="19"/>
      <c r="G1982" s="16">
        <f>IF(A1982="","",MONTH(A1982))</f>
      </c>
      <c r="H1982" s="22">
        <f>IF(A1982="",0,IF(YEAR(A1982)&lt;&gt;Properties!$C$5,0,N(E1982)))</f>
      </c>
    </row>
    <row r="1983" spans="1:8" x14ac:dyDescent="0.25">
      <c r="A1983" s="11"/>
      <c r="B1983" s="19"/>
      <c r="C1983" s="19"/>
      <c r="D1983" s="19"/>
      <c r="E1983" s="23"/>
      <c r="F1983" s="19"/>
      <c r="G1983" s="16">
        <f>IF(A1983="","",MONTH(A1983))</f>
      </c>
      <c r="H1983" s="22">
        <f>IF(A1983="",0,IF(YEAR(A1983)&lt;&gt;Properties!$C$5,0,N(E1983)))</f>
      </c>
    </row>
    <row r="1984" spans="1:8" x14ac:dyDescent="0.25">
      <c r="A1984" s="11"/>
      <c r="B1984" s="19"/>
      <c r="C1984" s="19"/>
      <c r="D1984" s="19"/>
      <c r="E1984" s="23"/>
      <c r="F1984" s="19"/>
      <c r="G1984" s="16">
        <f>IF(A1984="","",MONTH(A1984))</f>
      </c>
      <c r="H1984" s="22">
        <f>IF(A1984="",0,IF(YEAR(A1984)&lt;&gt;Properties!$C$5,0,N(E1984)))</f>
      </c>
    </row>
    <row r="1985" spans="1:8" x14ac:dyDescent="0.25">
      <c r="A1985" s="11"/>
      <c r="B1985" s="19"/>
      <c r="C1985" s="19"/>
      <c r="D1985" s="19"/>
      <c r="E1985" s="23"/>
      <c r="F1985" s="19"/>
      <c r="G1985" s="16">
        <f>IF(A1985="","",MONTH(A1985))</f>
      </c>
      <c r="H1985" s="22">
        <f>IF(A1985="",0,IF(YEAR(A1985)&lt;&gt;Properties!$C$5,0,N(E1985)))</f>
      </c>
    </row>
    <row r="1986" spans="1:8" x14ac:dyDescent="0.25">
      <c r="A1986" s="11"/>
      <c r="B1986" s="19"/>
      <c r="C1986" s="19"/>
      <c r="D1986" s="19"/>
      <c r="E1986" s="23"/>
      <c r="F1986" s="19"/>
      <c r="G1986" s="16">
        <f>IF(A1986="","",MONTH(A1986))</f>
      </c>
      <c r="H1986" s="22">
        <f>IF(A1986="",0,IF(YEAR(A1986)&lt;&gt;Properties!$C$5,0,N(E1986)))</f>
      </c>
    </row>
    <row r="1987" spans="1:8" x14ac:dyDescent="0.25">
      <c r="A1987" s="11"/>
      <c r="B1987" s="19"/>
      <c r="C1987" s="19"/>
      <c r="D1987" s="19"/>
      <c r="E1987" s="23"/>
      <c r="F1987" s="19"/>
      <c r="G1987" s="16">
        <f>IF(A1987="","",MONTH(A1987))</f>
      </c>
      <c r="H1987" s="22">
        <f>IF(A1987="",0,IF(YEAR(A1987)&lt;&gt;Properties!$C$5,0,N(E1987)))</f>
      </c>
    </row>
    <row r="1988" spans="1:8" x14ac:dyDescent="0.25">
      <c r="A1988" s="11"/>
      <c r="B1988" s="19"/>
      <c r="C1988" s="19"/>
      <c r="D1988" s="19"/>
      <c r="E1988" s="23"/>
      <c r="F1988" s="19"/>
      <c r="G1988" s="16">
        <f>IF(A1988="","",MONTH(A1988))</f>
      </c>
      <c r="H1988" s="22">
        <f>IF(A1988="",0,IF(YEAR(A1988)&lt;&gt;Properties!$C$5,0,N(E1988)))</f>
      </c>
    </row>
    <row r="1989" spans="1:8" x14ac:dyDescent="0.25">
      <c r="A1989" s="11"/>
      <c r="B1989" s="19"/>
      <c r="C1989" s="19"/>
      <c r="D1989" s="19"/>
      <c r="E1989" s="23"/>
      <c r="F1989" s="19"/>
      <c r="G1989" s="16">
        <f>IF(A1989="","",MONTH(A1989))</f>
      </c>
      <c r="H1989" s="22">
        <f>IF(A1989="",0,IF(YEAR(A1989)&lt;&gt;Properties!$C$5,0,N(E1989)))</f>
      </c>
    </row>
    <row r="1990" spans="1:8" x14ac:dyDescent="0.25">
      <c r="A1990" s="11"/>
      <c r="B1990" s="19"/>
      <c r="C1990" s="19"/>
      <c r="D1990" s="19"/>
      <c r="E1990" s="23"/>
      <c r="F1990" s="19"/>
      <c r="G1990" s="16">
        <f>IF(A1990="","",MONTH(A1990))</f>
      </c>
      <c r="H1990" s="22">
        <f>IF(A1990="",0,IF(YEAR(A1990)&lt;&gt;Properties!$C$5,0,N(E1990)))</f>
      </c>
    </row>
    <row r="1991" spans="1:8" x14ac:dyDescent="0.25">
      <c r="A1991" s="11"/>
      <c r="B1991" s="19"/>
      <c r="C1991" s="19"/>
      <c r="D1991" s="19"/>
      <c r="E1991" s="23"/>
      <c r="F1991" s="19"/>
      <c r="G1991" s="16">
        <f>IF(A1991="","",MONTH(A1991))</f>
      </c>
      <c r="H1991" s="22">
        <f>IF(A1991="",0,IF(YEAR(A1991)&lt;&gt;Properties!$C$5,0,N(E1991)))</f>
      </c>
    </row>
    <row r="1992" spans="1:8" x14ac:dyDescent="0.25">
      <c r="A1992" s="11"/>
      <c r="B1992" s="19"/>
      <c r="C1992" s="19"/>
      <c r="D1992" s="19"/>
      <c r="E1992" s="23"/>
      <c r="F1992" s="19"/>
      <c r="G1992" s="16">
        <f>IF(A1992="","",MONTH(A1992))</f>
      </c>
      <c r="H1992" s="22">
        <f>IF(A1992="",0,IF(YEAR(A1992)&lt;&gt;Properties!$C$5,0,N(E1992)))</f>
      </c>
    </row>
    <row r="1993" spans="1:8" x14ac:dyDescent="0.25">
      <c r="A1993" s="11"/>
      <c r="B1993" s="19"/>
      <c r="C1993" s="19"/>
      <c r="D1993" s="19"/>
      <c r="E1993" s="23"/>
      <c r="F1993" s="19"/>
      <c r="G1993" s="16">
        <f>IF(A1993="","",MONTH(A1993))</f>
      </c>
      <c r="H1993" s="22">
        <f>IF(A1993="",0,IF(YEAR(A1993)&lt;&gt;Properties!$C$5,0,N(E1993)))</f>
      </c>
    </row>
    <row r="1994" spans="1:8" x14ac:dyDescent="0.25">
      <c r="A1994" s="11"/>
      <c r="B1994" s="19"/>
      <c r="C1994" s="19"/>
      <c r="D1994" s="19"/>
      <c r="E1994" s="23"/>
      <c r="F1994" s="19"/>
      <c r="G1994" s="16">
        <f>IF(A1994="","",MONTH(A1994))</f>
      </c>
      <c r="H1994" s="22">
        <f>IF(A1994="",0,IF(YEAR(A1994)&lt;&gt;Properties!$C$5,0,N(E1994)))</f>
      </c>
    </row>
    <row r="1995" spans="1:8" x14ac:dyDescent="0.25">
      <c r="A1995" s="11"/>
      <c r="B1995" s="19"/>
      <c r="C1995" s="19"/>
      <c r="D1995" s="19"/>
      <c r="E1995" s="23"/>
      <c r="F1995" s="19"/>
      <c r="G1995" s="16">
        <f>IF(A1995="","",MONTH(A1995))</f>
      </c>
      <c r="H1995" s="22">
        <f>IF(A1995="",0,IF(YEAR(A1995)&lt;&gt;Properties!$C$5,0,N(E1995)))</f>
      </c>
    </row>
    <row r="1996" spans="1:8" x14ac:dyDescent="0.25">
      <c r="A1996" s="11"/>
      <c r="B1996" s="19"/>
      <c r="C1996" s="19"/>
      <c r="D1996" s="19"/>
      <c r="E1996" s="23"/>
      <c r="F1996" s="19"/>
      <c r="G1996" s="16">
        <f>IF(A1996="","",MONTH(A1996))</f>
      </c>
      <c r="H1996" s="22">
        <f>IF(A1996="",0,IF(YEAR(A1996)&lt;&gt;Properties!$C$5,0,N(E1996)))</f>
      </c>
    </row>
    <row r="1997" spans="1:8" x14ac:dyDescent="0.25">
      <c r="A1997" s="11"/>
      <c r="B1997" s="19"/>
      <c r="C1997" s="19"/>
      <c r="D1997" s="19"/>
      <c r="E1997" s="23"/>
      <c r="F1997" s="19"/>
      <c r="G1997" s="16">
        <f>IF(A1997="","",MONTH(A1997))</f>
      </c>
      <c r="H1997" s="22">
        <f>IF(A1997="",0,IF(YEAR(A1997)&lt;&gt;Properties!$C$5,0,N(E1997)))</f>
      </c>
    </row>
    <row r="1998" spans="1:8" x14ac:dyDescent="0.25">
      <c r="A1998" s="11"/>
      <c r="B1998" s="19"/>
      <c r="C1998" s="19"/>
      <c r="D1998" s="19"/>
      <c r="E1998" s="23"/>
      <c r="F1998" s="19"/>
      <c r="G1998" s="16">
        <f>IF(A1998="","",MONTH(A1998))</f>
      </c>
      <c r="H1998" s="22">
        <f>IF(A1998="",0,IF(YEAR(A1998)&lt;&gt;Properties!$C$5,0,N(E1998)))</f>
      </c>
    </row>
    <row r="1999" spans="1:8" x14ac:dyDescent="0.25">
      <c r="A1999" s="11"/>
      <c r="B1999" s="19"/>
      <c r="C1999" s="19"/>
      <c r="D1999" s="19"/>
      <c r="E1999" s="23"/>
      <c r="F1999" s="19"/>
      <c r="G1999" s="16">
        <f>IF(A1999="","",MONTH(A1999))</f>
      </c>
      <c r="H1999" s="22">
        <f>IF(A1999="",0,IF(YEAR(A1999)&lt;&gt;Properties!$C$5,0,N(E1999)))</f>
      </c>
    </row>
    <row r="2000" spans="1:8" x14ac:dyDescent="0.25">
      <c r="A2000" s="11"/>
      <c r="B2000" s="19"/>
      <c r="C2000" s="19"/>
      <c r="D2000" s="19"/>
      <c r="E2000" s="23"/>
      <c r="F2000" s="19"/>
      <c r="G2000" s="16">
        <f>IF(A2000="","",MONTH(A2000))</f>
      </c>
      <c r="H2000" s="22">
        <f>IF(A2000="",0,IF(YEAR(A2000)&lt;&gt;Properties!$C$5,0,N(E2000)))</f>
      </c>
    </row>
    <row r="2001" spans="1:8" x14ac:dyDescent="0.25">
      <c r="A2001" s="11"/>
      <c r="B2001" s="19"/>
      <c r="C2001" s="19"/>
      <c r="D2001" s="19"/>
      <c r="E2001" s="23"/>
      <c r="F2001" s="19"/>
      <c r="G2001" s="16">
        <f>IF(A2001="","",MONTH(A2001))</f>
      </c>
      <c r="H2001" s="22">
        <f>IF(A2001="",0,IF(YEAR(A2001)&lt;&gt;Properties!$C$5,0,N(E2001)))</f>
      </c>
    </row>
    <row r="2002" spans="1:8" x14ac:dyDescent="0.25">
      <c r="A2002" s="11"/>
      <c r="B2002" s="19"/>
      <c r="C2002" s="19"/>
      <c r="D2002" s="19"/>
      <c r="E2002" s="23"/>
      <c r="F2002" s="19"/>
      <c r="G2002" s="16">
        <f>IF(A2002="","",MONTH(A2002))</f>
      </c>
      <c r="H2002" s="22">
        <f>IF(A2002="",0,IF(YEAR(A2002)&lt;&gt;Properties!$C$5,0,N(E2002)))</f>
      </c>
    </row>
    <row r="2003" spans="1:8" x14ac:dyDescent="0.25">
      <c r="A2003" s="11"/>
      <c r="B2003" s="19"/>
      <c r="C2003" s="19"/>
      <c r="D2003" s="19"/>
      <c r="E2003" s="23"/>
      <c r="F2003" s="19"/>
      <c r="G2003" s="16">
        <f>IF(A2003="","",MONTH(A2003))</f>
      </c>
      <c r="H2003" s="22">
        <f>IF(A2003="",0,IF(YEAR(A2003)&lt;&gt;Properties!$C$5,0,N(E2003)))</f>
      </c>
    </row>
    <row r="2004" spans="1:8" x14ac:dyDescent="0.25">
      <c r="A2004" s="11"/>
      <c r="B2004" s="19"/>
      <c r="C2004" s="19"/>
      <c r="D2004" s="19"/>
      <c r="E2004" s="23"/>
      <c r="F2004" s="19"/>
      <c r="G2004" s="16">
        <f>IF(A2004="","",MONTH(A2004))</f>
      </c>
      <c r="H2004" s="22">
        <f>IF(A2004="",0,IF(YEAR(A2004)&lt;&gt;Properties!$C$5,0,N(E2004)))</f>
      </c>
    </row>
    <row r="2005" spans="1:8" x14ac:dyDescent="0.25">
      <c r="A2005" s="11"/>
      <c r="B2005" s="19"/>
      <c r="C2005" s="19"/>
      <c r="D2005" s="19"/>
      <c r="E2005" s="23"/>
      <c r="F2005" s="19"/>
      <c r="G2005" s="16">
        <f>IF(A2005="","",MONTH(A2005))</f>
      </c>
      <c r="H2005" s="22">
        <f>IF(A2005="",0,IF(YEAR(A2005)&lt;&gt;Properties!$C$5,0,N(E2005)))</f>
      </c>
    </row>
    <row r="2006" spans="1:8" x14ac:dyDescent="0.25">
      <c r="A2006" s="11"/>
      <c r="B2006" s="19"/>
      <c r="C2006" s="19"/>
      <c r="D2006" s="19"/>
      <c r="E2006" s="23"/>
      <c r="F2006" s="19"/>
      <c r="G2006" s="16">
        <f>IF(A2006="","",MONTH(A2006))</f>
      </c>
      <c r="H2006" s="22">
        <f>IF(A2006="",0,IF(YEAR(A2006)&lt;&gt;Properties!$C$5,0,N(E2006)))</f>
      </c>
    </row>
    <row r="2007" spans="1:8" x14ac:dyDescent="0.25">
      <c r="A2007" s="11"/>
      <c r="B2007" s="19"/>
      <c r="C2007" s="19"/>
      <c r="D2007" s="19"/>
      <c r="E2007" s="23"/>
      <c r="F2007" s="19"/>
      <c r="G2007" s="16">
        <f>IF(A2007="","",MONTH(A2007))</f>
      </c>
      <c r="H2007" s="22">
        <f>IF(A2007="",0,IF(YEAR(A2007)&lt;&gt;Properties!$C$5,0,N(E2007)))</f>
      </c>
    </row>
    <row r="2008" spans="1:8" x14ac:dyDescent="0.25">
      <c r="A2008" s="11"/>
      <c r="B2008" s="19"/>
      <c r="C2008" s="19"/>
      <c r="D2008" s="19"/>
      <c r="E2008" s="23"/>
      <c r="F2008" s="19"/>
      <c r="G2008" s="16">
        <f>IF(A2008="","",MONTH(A2008))</f>
      </c>
      <c r="H2008" s="22">
        <f>IF(A2008="",0,IF(YEAR(A2008)&lt;&gt;Properties!$C$5,0,N(E2008)))</f>
      </c>
    </row>
    <row r="2009" spans="1:8" x14ac:dyDescent="0.25">
      <c r="A2009" s="11"/>
      <c r="B2009" s="19"/>
      <c r="C2009" s="19"/>
      <c r="D2009" s="19"/>
      <c r="E2009" s="23"/>
      <c r="F2009" s="19"/>
      <c r="G2009" s="16">
        <f>IF(A2009="","",MONTH(A2009))</f>
      </c>
      <c r="H2009" s="22">
        <f>IF(A2009="",0,IF(YEAR(A2009)&lt;&gt;Properties!$C$5,0,N(E2009)))</f>
      </c>
    </row>
    <row r="2010" spans="1:8" x14ac:dyDescent="0.25">
      <c r="A2010" s="11"/>
      <c r="B2010" s="19"/>
      <c r="C2010" s="19"/>
      <c r="D2010" s="19"/>
      <c r="E2010" s="23"/>
      <c r="F2010" s="19"/>
      <c r="G2010" s="16">
        <f>IF(A2010="","",MONTH(A2010))</f>
      </c>
      <c r="H2010" s="22">
        <f>IF(A2010="",0,IF(YEAR(A2010)&lt;&gt;Properties!$C$5,0,N(E2010)))</f>
      </c>
    </row>
    <row r="2011" spans="1:8" x14ac:dyDescent="0.25">
      <c r="A2011" s="11"/>
      <c r="B2011" s="19"/>
      <c r="C2011" s="19"/>
      <c r="D2011" s="19"/>
      <c r="E2011" s="23"/>
      <c r="F2011" s="19"/>
      <c r="G2011" s="16">
        <f>IF(A2011="","",MONTH(A2011))</f>
      </c>
      <c r="H2011" s="22">
        <f>IF(A2011="",0,IF(YEAR(A2011)&lt;&gt;Properties!$C$5,0,N(E2011)))</f>
      </c>
    </row>
    <row r="2012" spans="1:8" x14ac:dyDescent="0.25">
      <c r="A2012" s="11"/>
      <c r="B2012" s="19"/>
      <c r="C2012" s="19"/>
      <c r="D2012" s="19"/>
      <c r="E2012" s="23"/>
      <c r="F2012" s="19"/>
      <c r="G2012" s="16">
        <f>IF(A2012="","",MONTH(A2012))</f>
      </c>
      <c r="H2012" s="22">
        <f>IF(A2012="",0,IF(YEAR(A2012)&lt;&gt;Properties!$C$5,0,N(E2012)))</f>
      </c>
    </row>
    <row r="2013" spans="1:8" x14ac:dyDescent="0.25">
      <c r="A2013" s="11"/>
      <c r="B2013" s="19"/>
      <c r="C2013" s="19"/>
      <c r="D2013" s="19"/>
      <c r="E2013" s="23"/>
      <c r="F2013" s="19"/>
      <c r="G2013" s="16">
        <f>IF(A2013="","",MONTH(A2013))</f>
      </c>
      <c r="H2013" s="22">
        <f>IF(A2013="",0,IF(YEAR(A2013)&lt;&gt;Properties!$C$5,0,N(E2013)))</f>
      </c>
    </row>
    <row r="2014" spans="1:8" x14ac:dyDescent="0.25">
      <c r="A2014" s="11"/>
      <c r="B2014" s="19"/>
      <c r="C2014" s="19"/>
      <c r="D2014" s="19"/>
      <c r="E2014" s="23"/>
      <c r="F2014" s="19"/>
      <c r="G2014" s="16">
        <f>IF(A2014="","",MONTH(A2014))</f>
      </c>
      <c r="H2014" s="22">
        <f>IF(A2014="",0,IF(YEAR(A2014)&lt;&gt;Properties!$C$5,0,N(E2014)))</f>
      </c>
    </row>
    <row r="2015" spans="1:8" x14ac:dyDescent="0.25">
      <c r="A2015" s="11"/>
      <c r="B2015" s="19"/>
      <c r="C2015" s="19"/>
      <c r="D2015" s="19"/>
      <c r="E2015" s="23"/>
      <c r="F2015" s="19"/>
      <c r="G2015" s="16">
        <f>IF(A2015="","",MONTH(A2015))</f>
      </c>
      <c r="H2015" s="22">
        <f>IF(A2015="",0,IF(YEAR(A2015)&lt;&gt;Properties!$C$5,0,N(E2015)))</f>
      </c>
    </row>
    <row r="2016" spans="1:8" x14ac:dyDescent="0.25">
      <c r="A2016" s="11"/>
      <c r="B2016" s="19"/>
      <c r="C2016" s="19"/>
      <c r="D2016" s="19"/>
      <c r="E2016" s="23"/>
      <c r="F2016" s="19"/>
      <c r="G2016" s="16">
        <f>IF(A2016="","",MONTH(A2016))</f>
      </c>
      <c r="H2016" s="22">
        <f>IF(A2016="",0,IF(YEAR(A2016)&lt;&gt;Properties!$C$5,0,N(E2016)))</f>
      </c>
    </row>
    <row r="2017" spans="1:8" x14ac:dyDescent="0.25">
      <c r="A2017" s="11"/>
      <c r="B2017" s="19"/>
      <c r="C2017" s="19"/>
      <c r="D2017" s="19"/>
      <c r="E2017" s="23"/>
      <c r="F2017" s="19"/>
      <c r="G2017" s="16">
        <f>IF(A2017="","",MONTH(A2017))</f>
      </c>
      <c r="H2017" s="22">
        <f>IF(A2017="",0,IF(YEAR(A2017)&lt;&gt;Properties!$C$5,0,N(E2017)))</f>
      </c>
    </row>
    <row r="2018" spans="1:8" x14ac:dyDescent="0.25">
      <c r="A2018" s="11"/>
      <c r="B2018" s="19"/>
      <c r="C2018" s="19"/>
      <c r="D2018" s="19"/>
      <c r="E2018" s="23"/>
      <c r="F2018" s="19"/>
      <c r="G2018" s="16">
        <f>IF(A2018="","",MONTH(A2018))</f>
      </c>
      <c r="H2018" s="22">
        <f>IF(A2018="",0,IF(YEAR(A2018)&lt;&gt;Properties!$C$5,0,N(E2018)))</f>
      </c>
    </row>
    <row r="2019" spans="1:8" x14ac:dyDescent="0.25">
      <c r="A2019" s="11"/>
      <c r="B2019" s="19"/>
      <c r="C2019" s="19"/>
      <c r="D2019" s="19"/>
      <c r="E2019" s="23"/>
      <c r="F2019" s="19"/>
      <c r="G2019" s="16">
        <f>IF(A2019="","",MONTH(A2019))</f>
      </c>
      <c r="H2019" s="22">
        <f>IF(A2019="",0,IF(YEAR(A2019)&lt;&gt;Properties!$C$5,0,N(E2019)))</f>
      </c>
    </row>
    <row r="2020" spans="1:8" x14ac:dyDescent="0.25">
      <c r="A2020" s="11"/>
      <c r="B2020" s="19"/>
      <c r="C2020" s="19"/>
      <c r="D2020" s="19"/>
      <c r="E2020" s="23"/>
      <c r="F2020" s="19"/>
      <c r="G2020" s="16">
        <f>IF(A2020="","",MONTH(A2020))</f>
      </c>
      <c r="H2020" s="22">
        <f>IF(A2020="",0,IF(YEAR(A2020)&lt;&gt;Properties!$C$5,0,N(E2020)))</f>
      </c>
    </row>
    <row r="2021" spans="1:8" x14ac:dyDescent="0.25">
      <c r="A2021" s="11"/>
      <c r="B2021" s="19"/>
      <c r="C2021" s="19"/>
      <c r="D2021" s="19"/>
      <c r="E2021" s="23"/>
      <c r="F2021" s="19"/>
      <c r="G2021" s="16">
        <f>IF(A2021="","",MONTH(A2021))</f>
      </c>
      <c r="H2021" s="22">
        <f>IF(A2021="",0,IF(YEAR(A2021)&lt;&gt;Properties!$C$5,0,N(E2021)))</f>
      </c>
    </row>
    <row r="2022" spans="1:8" x14ac:dyDescent="0.25">
      <c r="A2022" s="11"/>
      <c r="B2022" s="19"/>
      <c r="C2022" s="19"/>
      <c r="D2022" s="19"/>
      <c r="E2022" s="23"/>
      <c r="F2022" s="19"/>
      <c r="G2022" s="16">
        <f>IF(A2022="","",MONTH(A2022))</f>
      </c>
      <c r="H2022" s="22">
        <f>IF(A2022="",0,IF(YEAR(A2022)&lt;&gt;Properties!$C$5,0,N(E2022)))</f>
      </c>
    </row>
    <row r="2023" spans="1:8" x14ac:dyDescent="0.25">
      <c r="A2023" s="11"/>
      <c r="B2023" s="19"/>
      <c r="C2023" s="19"/>
      <c r="D2023" s="19"/>
      <c r="E2023" s="23"/>
      <c r="F2023" s="19"/>
      <c r="G2023" s="16">
        <f>IF(A2023="","",MONTH(A2023))</f>
      </c>
      <c r="H2023" s="22">
        <f>IF(A2023="",0,IF(YEAR(A2023)&lt;&gt;Properties!$C$5,0,N(E2023)))</f>
      </c>
    </row>
    <row r="2024" spans="1:8" x14ac:dyDescent="0.25">
      <c r="A2024" s="11"/>
      <c r="B2024" s="19"/>
      <c r="C2024" s="19"/>
      <c r="D2024" s="19"/>
      <c r="E2024" s="23"/>
      <c r="F2024" s="19"/>
      <c r="G2024" s="16">
        <f>IF(A2024="","",MONTH(A2024))</f>
      </c>
      <c r="H2024" s="22">
        <f>IF(A2024="",0,IF(YEAR(A2024)&lt;&gt;Properties!$C$5,0,N(E2024)))</f>
      </c>
    </row>
    <row r="2025" spans="1:8" x14ac:dyDescent="0.25">
      <c r="A2025" s="11"/>
      <c r="B2025" s="19"/>
      <c r="C2025" s="19"/>
      <c r="D2025" s="19"/>
      <c r="E2025" s="23"/>
      <c r="F2025" s="19"/>
      <c r="G2025" s="16">
        <f>IF(A2025="","",MONTH(A2025))</f>
      </c>
      <c r="H2025" s="22">
        <f>IF(A2025="",0,IF(YEAR(A2025)&lt;&gt;Properties!$C$5,0,N(E2025)))</f>
      </c>
    </row>
    <row r="2026" spans="1:8" x14ac:dyDescent="0.25">
      <c r="A2026" s="11"/>
      <c r="B2026" s="19"/>
      <c r="C2026" s="19"/>
      <c r="D2026" s="19"/>
      <c r="E2026" s="23"/>
      <c r="F2026" s="19"/>
      <c r="G2026" s="16">
        <f>IF(A2026="","",MONTH(A2026))</f>
      </c>
      <c r="H2026" s="22">
        <f>IF(A2026="",0,IF(YEAR(A2026)&lt;&gt;Properties!$C$5,0,N(E2026)))</f>
      </c>
    </row>
    <row r="2027" spans="1:8" x14ac:dyDescent="0.25">
      <c r="A2027" s="11"/>
      <c r="B2027" s="19"/>
      <c r="C2027" s="19"/>
      <c r="D2027" s="19"/>
      <c r="E2027" s="23"/>
      <c r="F2027" s="19"/>
      <c r="G2027" s="16">
        <f>IF(A2027="","",MONTH(A2027))</f>
      </c>
      <c r="H2027" s="22">
        <f>IF(A2027="",0,IF(YEAR(A2027)&lt;&gt;Properties!$C$5,0,N(E2027)))</f>
      </c>
    </row>
    <row r="2028" spans="1:8" x14ac:dyDescent="0.25">
      <c r="A2028" s="11"/>
      <c r="B2028" s="19"/>
      <c r="C2028" s="19"/>
      <c r="D2028" s="19"/>
      <c r="E2028" s="23"/>
      <c r="F2028" s="19"/>
      <c r="G2028" s="16">
        <f>IF(A2028="","",MONTH(A2028))</f>
      </c>
      <c r="H2028" s="22">
        <f>IF(A2028="",0,IF(YEAR(A2028)&lt;&gt;Properties!$C$5,0,N(E2028)))</f>
      </c>
    </row>
    <row r="2029" spans="1:8" x14ac:dyDescent="0.25">
      <c r="A2029" s="11"/>
      <c r="B2029" s="19"/>
      <c r="C2029" s="19"/>
      <c r="D2029" s="19"/>
      <c r="E2029" s="23"/>
      <c r="F2029" s="19"/>
      <c r="G2029" s="16">
        <f>IF(A2029="","",MONTH(A2029))</f>
      </c>
      <c r="H2029" s="22">
        <f>IF(A2029="",0,IF(YEAR(A2029)&lt;&gt;Properties!$C$5,0,N(E2029)))</f>
      </c>
    </row>
    <row r="2030" spans="1:8" x14ac:dyDescent="0.25">
      <c r="A2030" s="11"/>
      <c r="B2030" s="19"/>
      <c r="C2030" s="19"/>
      <c r="D2030" s="19"/>
      <c r="E2030" s="23"/>
      <c r="F2030" s="19"/>
      <c r="G2030" s="16">
        <f>IF(A2030="","",MONTH(A2030))</f>
      </c>
      <c r="H2030" s="22">
        <f>IF(A2030="",0,IF(YEAR(A2030)&lt;&gt;Properties!$C$5,0,N(E2030)))</f>
      </c>
    </row>
    <row r="2031" spans="1:8" x14ac:dyDescent="0.25">
      <c r="A2031" s="11"/>
      <c r="B2031" s="19"/>
      <c r="C2031" s="19"/>
      <c r="D2031" s="19"/>
      <c r="E2031" s="23"/>
      <c r="F2031" s="19"/>
      <c r="G2031" s="16">
        <f>IF(A2031="","",MONTH(A2031))</f>
      </c>
      <c r="H2031" s="22">
        <f>IF(A2031="",0,IF(YEAR(A2031)&lt;&gt;Properties!$C$5,0,N(E2031)))</f>
      </c>
    </row>
    <row r="2032" spans="1:8" x14ac:dyDescent="0.25">
      <c r="A2032" s="11"/>
      <c r="B2032" s="19"/>
      <c r="C2032" s="19"/>
      <c r="D2032" s="19"/>
      <c r="E2032" s="23"/>
      <c r="F2032" s="19"/>
      <c r="G2032" s="16">
        <f>IF(A2032="","",MONTH(A2032))</f>
      </c>
      <c r="H2032" s="22">
        <f>IF(A2032="",0,IF(YEAR(A2032)&lt;&gt;Properties!$C$5,0,N(E2032)))</f>
      </c>
    </row>
    <row r="2033" spans="1:8" x14ac:dyDescent="0.25">
      <c r="A2033" s="11"/>
      <c r="B2033" s="19"/>
      <c r="C2033" s="19"/>
      <c r="D2033" s="19"/>
      <c r="E2033" s="23"/>
      <c r="F2033" s="19"/>
      <c r="G2033" s="16">
        <f>IF(A2033="","",MONTH(A2033))</f>
      </c>
      <c r="H2033" s="22">
        <f>IF(A2033="",0,IF(YEAR(A2033)&lt;&gt;Properties!$C$5,0,N(E2033)))</f>
      </c>
    </row>
    <row r="2034" spans="1:8" x14ac:dyDescent="0.25">
      <c r="A2034" s="11"/>
      <c r="B2034" s="19"/>
      <c r="C2034" s="19"/>
      <c r="D2034" s="19"/>
      <c r="E2034" s="23"/>
      <c r="F2034" s="19"/>
      <c r="G2034" s="16">
        <f>IF(A2034="","",MONTH(A2034))</f>
      </c>
      <c r="H2034" s="22">
        <f>IF(A2034="",0,IF(YEAR(A2034)&lt;&gt;Properties!$C$5,0,N(E2034)))</f>
      </c>
    </row>
    <row r="2035" spans="1:8" x14ac:dyDescent="0.25">
      <c r="A2035" s="11"/>
      <c r="B2035" s="19"/>
      <c r="C2035" s="19"/>
      <c r="D2035" s="19"/>
      <c r="E2035" s="23"/>
      <c r="F2035" s="19"/>
      <c r="G2035" s="16">
        <f>IF(A2035="","",MONTH(A2035))</f>
      </c>
      <c r="H2035" s="22">
        <f>IF(A2035="",0,IF(YEAR(A2035)&lt;&gt;Properties!$C$5,0,N(E2035)))</f>
      </c>
    </row>
    <row r="2036" spans="1:8" x14ac:dyDescent="0.25">
      <c r="A2036" s="11"/>
      <c r="B2036" s="19"/>
      <c r="C2036" s="19"/>
      <c r="D2036" s="19"/>
      <c r="E2036" s="23"/>
      <c r="F2036" s="19"/>
      <c r="G2036" s="16">
        <f>IF(A2036="","",MONTH(A2036))</f>
      </c>
      <c r="H2036" s="22">
        <f>IF(A2036="",0,IF(YEAR(A2036)&lt;&gt;Properties!$C$5,0,N(E2036)))</f>
      </c>
    </row>
    <row r="2037" spans="1:8" x14ac:dyDescent="0.25">
      <c r="A2037" s="11"/>
      <c r="B2037" s="19"/>
      <c r="C2037" s="19"/>
      <c r="D2037" s="19"/>
      <c r="E2037" s="23"/>
      <c r="F2037" s="19"/>
      <c r="G2037" s="16">
        <f>IF(A2037="","",MONTH(A2037))</f>
      </c>
      <c r="H2037" s="22">
        <f>IF(A2037="",0,IF(YEAR(A2037)&lt;&gt;Properties!$C$5,0,N(E2037)))</f>
      </c>
    </row>
    <row r="2038" spans="1:8" x14ac:dyDescent="0.25">
      <c r="A2038" s="11"/>
      <c r="B2038" s="19"/>
      <c r="C2038" s="19"/>
      <c r="D2038" s="19"/>
      <c r="E2038" s="23"/>
      <c r="F2038" s="19"/>
      <c r="G2038" s="16">
        <f>IF(A2038="","",MONTH(A2038))</f>
      </c>
      <c r="H2038" s="22">
        <f>IF(A2038="",0,IF(YEAR(A2038)&lt;&gt;Properties!$C$5,0,N(E2038)))</f>
      </c>
    </row>
    <row r="2039" spans="1:8" x14ac:dyDescent="0.25">
      <c r="A2039" s="11"/>
      <c r="B2039" s="19"/>
      <c r="C2039" s="19"/>
      <c r="D2039" s="19"/>
      <c r="E2039" s="23"/>
      <c r="F2039" s="19"/>
      <c r="G2039" s="16">
        <f>IF(A2039="","",MONTH(A2039))</f>
      </c>
      <c r="H2039" s="22">
        <f>IF(A2039="",0,IF(YEAR(A2039)&lt;&gt;Properties!$C$5,0,N(E2039)))</f>
      </c>
    </row>
    <row r="2040" spans="1:8" x14ac:dyDescent="0.25">
      <c r="A2040" s="11"/>
      <c r="B2040" s="19"/>
      <c r="C2040" s="19"/>
      <c r="D2040" s="19"/>
      <c r="E2040" s="23"/>
      <c r="F2040" s="19"/>
      <c r="G2040" s="16">
        <f>IF(A2040="","",MONTH(A2040))</f>
      </c>
      <c r="H2040" s="22">
        <f>IF(A2040="",0,IF(YEAR(A2040)&lt;&gt;Properties!$C$5,0,N(E2040)))</f>
      </c>
    </row>
    <row r="2041" spans="1:8" x14ac:dyDescent="0.25">
      <c r="A2041" s="11"/>
      <c r="B2041" s="19"/>
      <c r="C2041" s="19"/>
      <c r="D2041" s="19"/>
      <c r="E2041" s="23"/>
      <c r="F2041" s="19"/>
      <c r="G2041" s="16">
        <f>IF(A2041="","",MONTH(A2041))</f>
      </c>
      <c r="H2041" s="22">
        <f>IF(A2041="",0,IF(YEAR(A2041)&lt;&gt;Properties!$C$5,0,N(E2041)))</f>
      </c>
    </row>
    <row r="2042" spans="1:8" x14ac:dyDescent="0.25">
      <c r="A2042" s="11"/>
      <c r="B2042" s="19"/>
      <c r="C2042" s="19"/>
      <c r="D2042" s="19"/>
      <c r="E2042" s="23"/>
      <c r="F2042" s="19"/>
      <c r="G2042" s="16">
        <f>IF(A2042="","",MONTH(A2042))</f>
      </c>
      <c r="H2042" s="22">
        <f>IF(A2042="",0,IF(YEAR(A2042)&lt;&gt;Properties!$C$5,0,N(E2042)))</f>
      </c>
    </row>
    <row r="2043" spans="1:8" x14ac:dyDescent="0.25">
      <c r="A2043" s="11"/>
      <c r="B2043" s="19"/>
      <c r="C2043" s="19"/>
      <c r="D2043" s="19"/>
      <c r="E2043" s="23"/>
      <c r="F2043" s="19"/>
      <c r="G2043" s="16">
        <f>IF(A2043="","",MONTH(A2043))</f>
      </c>
      <c r="H2043" s="22">
        <f>IF(A2043="",0,IF(YEAR(A2043)&lt;&gt;Properties!$C$5,0,N(E2043)))</f>
      </c>
    </row>
    <row r="2044" spans="1:8" x14ac:dyDescent="0.25">
      <c r="A2044" s="11"/>
      <c r="B2044" s="19"/>
      <c r="C2044" s="19"/>
      <c r="D2044" s="19"/>
      <c r="E2044" s="23"/>
      <c r="F2044" s="19"/>
      <c r="G2044" s="16">
        <f>IF(A2044="","",MONTH(A2044))</f>
      </c>
      <c r="H2044" s="22">
        <f>IF(A2044="",0,IF(YEAR(A2044)&lt;&gt;Properties!$C$5,0,N(E2044)))</f>
      </c>
    </row>
    <row r="2045" spans="1:8" x14ac:dyDescent="0.25">
      <c r="A2045" s="11"/>
      <c r="B2045" s="19"/>
      <c r="C2045" s="19"/>
      <c r="D2045" s="19"/>
      <c r="E2045" s="23"/>
      <c r="F2045" s="19"/>
      <c r="G2045" s="16">
        <f>IF(A2045="","",MONTH(A2045))</f>
      </c>
      <c r="H2045" s="22">
        <f>IF(A2045="",0,IF(YEAR(A2045)&lt;&gt;Properties!$C$5,0,N(E2045)))</f>
      </c>
    </row>
    <row r="2046" spans="1:8" x14ac:dyDescent="0.25">
      <c r="A2046" s="11"/>
      <c r="B2046" s="19"/>
      <c r="C2046" s="19"/>
      <c r="D2046" s="19"/>
      <c r="E2046" s="23"/>
      <c r="F2046" s="19"/>
      <c r="G2046" s="16">
        <f>IF(A2046="","",MONTH(A2046))</f>
      </c>
      <c r="H2046" s="22">
        <f>IF(A2046="",0,IF(YEAR(A2046)&lt;&gt;Properties!$C$5,0,N(E2046)))</f>
      </c>
    </row>
    <row r="2047" spans="1:8" x14ac:dyDescent="0.25">
      <c r="A2047" s="11"/>
      <c r="B2047" s="19"/>
      <c r="C2047" s="19"/>
      <c r="D2047" s="19"/>
      <c r="E2047" s="23"/>
      <c r="F2047" s="19"/>
      <c r="G2047" s="16">
        <f>IF(A2047="","",MONTH(A2047))</f>
      </c>
      <c r="H2047" s="22">
        <f>IF(A2047="",0,IF(YEAR(A2047)&lt;&gt;Properties!$C$5,0,N(E2047)))</f>
      </c>
    </row>
    <row r="2048" spans="1:8" x14ac:dyDescent="0.25">
      <c r="A2048" s="11"/>
      <c r="B2048" s="19"/>
      <c r="C2048" s="19"/>
      <c r="D2048" s="19"/>
      <c r="E2048" s="23"/>
      <c r="F2048" s="19"/>
      <c r="G2048" s="16">
        <f>IF(A2048="","",MONTH(A2048))</f>
      </c>
      <c r="H2048" s="22">
        <f>IF(A2048="",0,IF(YEAR(A2048)&lt;&gt;Properties!$C$5,0,N(E2048)))</f>
      </c>
    </row>
    <row r="2049" spans="1:8" x14ac:dyDescent="0.25">
      <c r="A2049" s="11"/>
      <c r="B2049" s="19"/>
      <c r="C2049" s="19"/>
      <c r="D2049" s="19"/>
      <c r="E2049" s="23"/>
      <c r="F2049" s="19"/>
      <c r="G2049" s="16">
        <f>IF(A2049="","",MONTH(A2049))</f>
      </c>
      <c r="H2049" s="22">
        <f>IF(A2049="",0,IF(YEAR(A2049)&lt;&gt;Properties!$C$5,0,N(E2049)))</f>
      </c>
    </row>
    <row r="2050" spans="1:8" x14ac:dyDescent="0.25">
      <c r="A2050" s="11"/>
      <c r="B2050" s="19"/>
      <c r="C2050" s="19"/>
      <c r="D2050" s="19"/>
      <c r="E2050" s="23"/>
      <c r="F2050" s="19"/>
      <c r="G2050" s="16">
        <f>IF(A2050="","",MONTH(A2050))</f>
      </c>
      <c r="H2050" s="22">
        <f>IF(A2050="",0,IF(YEAR(A2050)&lt;&gt;Properties!$C$5,0,N(E2050)))</f>
      </c>
    </row>
    <row r="2051" spans="1:8" x14ac:dyDescent="0.25">
      <c r="A2051" s="11"/>
      <c r="B2051" s="19"/>
      <c r="C2051" s="19"/>
      <c r="D2051" s="19"/>
      <c r="E2051" s="23"/>
      <c r="F2051" s="19"/>
      <c r="G2051" s="16">
        <f>IF(A2051="","",MONTH(A2051))</f>
      </c>
      <c r="H2051" s="22">
        <f>IF(A2051="",0,IF(YEAR(A2051)&lt;&gt;Properties!$C$5,0,N(E2051)))</f>
      </c>
    </row>
    <row r="2052" spans="1:8" x14ac:dyDescent="0.25">
      <c r="A2052" s="11"/>
      <c r="B2052" s="19"/>
      <c r="C2052" s="19"/>
      <c r="D2052" s="19"/>
      <c r="E2052" s="23"/>
      <c r="F2052" s="19"/>
      <c r="G2052" s="16">
        <f>IF(A2052="","",MONTH(A2052))</f>
      </c>
      <c r="H2052" s="22">
        <f>IF(A2052="",0,IF(YEAR(A2052)&lt;&gt;Properties!$C$5,0,N(E2052)))</f>
      </c>
    </row>
    <row r="2053" spans="1:8" x14ac:dyDescent="0.25">
      <c r="A2053" s="11"/>
      <c r="B2053" s="19"/>
      <c r="C2053" s="19"/>
      <c r="D2053" s="19"/>
      <c r="E2053" s="23"/>
      <c r="F2053" s="19"/>
      <c r="G2053" s="16">
        <f>IF(A2053="","",MONTH(A2053))</f>
      </c>
      <c r="H2053" s="22">
        <f>IF(A2053="",0,IF(YEAR(A2053)&lt;&gt;Properties!$C$5,0,N(E2053)))</f>
      </c>
    </row>
    <row r="2054" spans="1:8" x14ac:dyDescent="0.25">
      <c r="A2054" s="11"/>
      <c r="B2054" s="19"/>
      <c r="C2054" s="19"/>
      <c r="D2054" s="19"/>
      <c r="E2054" s="23"/>
      <c r="F2054" s="19"/>
      <c r="G2054" s="16">
        <f>IF(A2054="","",MONTH(A2054))</f>
      </c>
      <c r="H2054" s="22">
        <f>IF(A2054="",0,IF(YEAR(A2054)&lt;&gt;Properties!$C$5,0,N(E2054)))</f>
      </c>
    </row>
    <row r="2055" spans="1:8" x14ac:dyDescent="0.25">
      <c r="A2055" s="11"/>
      <c r="B2055" s="19"/>
      <c r="C2055" s="19"/>
      <c r="D2055" s="19"/>
      <c r="E2055" s="23"/>
      <c r="F2055" s="19"/>
      <c r="G2055" s="16">
        <f>IF(A2055="","",MONTH(A2055))</f>
      </c>
      <c r="H2055" s="22">
        <f>IF(A2055="",0,IF(YEAR(A2055)&lt;&gt;Properties!$C$5,0,N(E2055)))</f>
      </c>
    </row>
    <row r="2056" spans="1:8" x14ac:dyDescent="0.25">
      <c r="A2056" s="11"/>
      <c r="B2056" s="19"/>
      <c r="C2056" s="19"/>
      <c r="D2056" s="19"/>
      <c r="E2056" s="23"/>
      <c r="F2056" s="19"/>
      <c r="G2056" s="16">
        <f>IF(A2056="","",MONTH(A2056))</f>
      </c>
      <c r="H2056" s="22">
        <f>IF(A2056="",0,IF(YEAR(A2056)&lt;&gt;Properties!$C$5,0,N(E2056)))</f>
      </c>
    </row>
    <row r="2057" spans="1:8" x14ac:dyDescent="0.25">
      <c r="A2057" s="11"/>
      <c r="B2057" s="19"/>
      <c r="C2057" s="19"/>
      <c r="D2057" s="19"/>
      <c r="E2057" s="23"/>
      <c r="F2057" s="19"/>
      <c r="G2057" s="16">
        <f>IF(A2057="","",MONTH(A2057))</f>
      </c>
      <c r="H2057" s="22">
        <f>IF(A2057="",0,IF(YEAR(A2057)&lt;&gt;Properties!$C$5,0,N(E2057)))</f>
      </c>
    </row>
    <row r="2058" spans="1:8" x14ac:dyDescent="0.25">
      <c r="A2058" s="11"/>
      <c r="B2058" s="19"/>
      <c r="C2058" s="19"/>
      <c r="D2058" s="19"/>
      <c r="E2058" s="23"/>
      <c r="F2058" s="19"/>
      <c r="G2058" s="16">
        <f>IF(A2058="","",MONTH(A2058))</f>
      </c>
      <c r="H2058" s="22">
        <f>IF(A2058="",0,IF(YEAR(A2058)&lt;&gt;Properties!$C$5,0,N(E2058)))</f>
      </c>
    </row>
    <row r="2059" spans="1:8" x14ac:dyDescent="0.25">
      <c r="A2059" s="11"/>
      <c r="B2059" s="19"/>
      <c r="C2059" s="19"/>
      <c r="D2059" s="19"/>
      <c r="E2059" s="23"/>
      <c r="F2059" s="19"/>
      <c r="G2059" s="16">
        <f>IF(A2059="","",MONTH(A2059))</f>
      </c>
      <c r="H2059" s="22">
        <f>IF(A2059="",0,IF(YEAR(A2059)&lt;&gt;Properties!$C$5,0,N(E2059)))</f>
      </c>
    </row>
    <row r="2060" spans="1:8" x14ac:dyDescent="0.25">
      <c r="A2060" s="11"/>
      <c r="B2060" s="19"/>
      <c r="C2060" s="19"/>
      <c r="D2060" s="19"/>
      <c r="E2060" s="23"/>
      <c r="F2060" s="19"/>
      <c r="G2060" s="16">
        <f>IF(A2060="","",MONTH(A2060))</f>
      </c>
      <c r="H2060" s="22">
        <f>IF(A2060="",0,IF(YEAR(A2060)&lt;&gt;Properties!$C$5,0,N(E2060)))</f>
      </c>
    </row>
    <row r="2061" spans="1:8" x14ac:dyDescent="0.25">
      <c r="A2061" s="11"/>
      <c r="B2061" s="19"/>
      <c r="C2061" s="19"/>
      <c r="D2061" s="19"/>
      <c r="E2061" s="23"/>
      <c r="F2061" s="19"/>
      <c r="G2061" s="16">
        <f>IF(A2061="","",MONTH(A2061))</f>
      </c>
      <c r="H2061" s="22">
        <f>IF(A2061="",0,IF(YEAR(A2061)&lt;&gt;Properties!$C$5,0,N(E2061)))</f>
      </c>
    </row>
    <row r="2062" spans="1:8" x14ac:dyDescent="0.25">
      <c r="A2062" s="11"/>
      <c r="B2062" s="19"/>
      <c r="C2062" s="19"/>
      <c r="D2062" s="19"/>
      <c r="E2062" s="23"/>
      <c r="F2062" s="19"/>
      <c r="G2062" s="16">
        <f>IF(A2062="","",MONTH(A2062))</f>
      </c>
      <c r="H2062" s="22">
        <f>IF(A2062="",0,IF(YEAR(A2062)&lt;&gt;Properties!$C$5,0,N(E2062)))</f>
      </c>
    </row>
    <row r="2063" spans="1:8" x14ac:dyDescent="0.25">
      <c r="A2063" s="11"/>
      <c r="B2063" s="19"/>
      <c r="C2063" s="19"/>
      <c r="D2063" s="19"/>
      <c r="E2063" s="23"/>
      <c r="F2063" s="19"/>
      <c r="G2063" s="16">
        <f>IF(A2063="","",MONTH(A2063))</f>
      </c>
      <c r="H2063" s="22">
        <f>IF(A2063="",0,IF(YEAR(A2063)&lt;&gt;Properties!$C$5,0,N(E2063)))</f>
      </c>
    </row>
    <row r="2064" spans="1:8" x14ac:dyDescent="0.25">
      <c r="A2064" s="11"/>
      <c r="B2064" s="19"/>
      <c r="C2064" s="19"/>
      <c r="D2064" s="19"/>
      <c r="E2064" s="23"/>
      <c r="F2064" s="19"/>
      <c r="G2064" s="16">
        <f>IF(A2064="","",MONTH(A2064))</f>
      </c>
      <c r="H2064" s="22">
        <f>IF(A2064="",0,IF(YEAR(A2064)&lt;&gt;Properties!$C$5,0,N(E2064)))</f>
      </c>
    </row>
    <row r="2065" spans="1:8" x14ac:dyDescent="0.25">
      <c r="A2065" s="11"/>
      <c r="B2065" s="19"/>
      <c r="C2065" s="19"/>
      <c r="D2065" s="19"/>
      <c r="E2065" s="23"/>
      <c r="F2065" s="19"/>
      <c r="G2065" s="16">
        <f>IF(A2065="","",MONTH(A2065))</f>
      </c>
      <c r="H2065" s="22">
        <f>IF(A2065="",0,IF(YEAR(A2065)&lt;&gt;Properties!$C$5,0,N(E2065)))</f>
      </c>
    </row>
    <row r="2066" spans="1:8" x14ac:dyDescent="0.25">
      <c r="A2066" s="11"/>
      <c r="B2066" s="19"/>
      <c r="C2066" s="19"/>
      <c r="D2066" s="19"/>
      <c r="E2066" s="23"/>
      <c r="F2066" s="19"/>
      <c r="G2066" s="16">
        <f>IF(A2066="","",MONTH(A2066))</f>
      </c>
      <c r="H2066" s="22">
        <f>IF(A2066="",0,IF(YEAR(A2066)&lt;&gt;Properties!$C$5,0,N(E2066)))</f>
      </c>
    </row>
    <row r="2067" spans="1:8" x14ac:dyDescent="0.25">
      <c r="A2067" s="11"/>
      <c r="B2067" s="19"/>
      <c r="C2067" s="19"/>
      <c r="D2067" s="19"/>
      <c r="E2067" s="23"/>
      <c r="F2067" s="19"/>
      <c r="G2067" s="16">
        <f>IF(A2067="","",MONTH(A2067))</f>
      </c>
      <c r="H2067" s="22">
        <f>IF(A2067="",0,IF(YEAR(A2067)&lt;&gt;Properties!$C$5,0,N(E2067)))</f>
      </c>
    </row>
    <row r="2068" spans="1:8" x14ac:dyDescent="0.25">
      <c r="A2068" s="11"/>
      <c r="B2068" s="19"/>
      <c r="C2068" s="19"/>
      <c r="D2068" s="19"/>
      <c r="E2068" s="23"/>
      <c r="F2068" s="19"/>
      <c r="G2068" s="16">
        <f>IF(A2068="","",MONTH(A2068))</f>
      </c>
      <c r="H2068" s="22">
        <f>IF(A2068="",0,IF(YEAR(A2068)&lt;&gt;Properties!$C$5,0,N(E2068)))</f>
      </c>
    </row>
    <row r="2069" spans="1:8" x14ac:dyDescent="0.25">
      <c r="A2069" s="11"/>
      <c r="B2069" s="19"/>
      <c r="C2069" s="19"/>
      <c r="D2069" s="19"/>
      <c r="E2069" s="23"/>
      <c r="F2069" s="19"/>
      <c r="G2069" s="16">
        <f>IF(A2069="","",MONTH(A2069))</f>
      </c>
      <c r="H2069" s="22">
        <f>IF(A2069="",0,IF(YEAR(A2069)&lt;&gt;Properties!$C$5,0,N(E2069)))</f>
      </c>
    </row>
    <row r="2070" spans="1:8" x14ac:dyDescent="0.25">
      <c r="A2070" s="11"/>
      <c r="B2070" s="19"/>
      <c r="C2070" s="19"/>
      <c r="D2070" s="19"/>
      <c r="E2070" s="23"/>
      <c r="F2070" s="19"/>
      <c r="G2070" s="16">
        <f>IF(A2070="","",MONTH(A2070))</f>
      </c>
      <c r="H2070" s="22">
        <f>IF(A2070="",0,IF(YEAR(A2070)&lt;&gt;Properties!$C$5,0,N(E2070)))</f>
      </c>
    </row>
    <row r="2071" spans="1:8" x14ac:dyDescent="0.25">
      <c r="A2071" s="11"/>
      <c r="B2071" s="19"/>
      <c r="C2071" s="19"/>
      <c r="D2071" s="19"/>
      <c r="E2071" s="23"/>
      <c r="F2071" s="19"/>
      <c r="G2071" s="16">
        <f>IF(A2071="","",MONTH(A2071))</f>
      </c>
      <c r="H2071" s="22">
        <f>IF(A2071="",0,IF(YEAR(A2071)&lt;&gt;Properties!$C$5,0,N(E2071)))</f>
      </c>
    </row>
    <row r="2072" spans="1:8" x14ac:dyDescent="0.25">
      <c r="A2072" s="11"/>
      <c r="B2072" s="19"/>
      <c r="C2072" s="19"/>
      <c r="D2072" s="19"/>
      <c r="E2072" s="23"/>
      <c r="F2072" s="19"/>
      <c r="G2072" s="16">
        <f>IF(A2072="","",MONTH(A2072))</f>
      </c>
      <c r="H2072" s="22">
        <f>IF(A2072="",0,IF(YEAR(A2072)&lt;&gt;Properties!$C$5,0,N(E2072)))</f>
      </c>
    </row>
    <row r="2073" spans="1:8" x14ac:dyDescent="0.25">
      <c r="A2073" s="11"/>
      <c r="B2073" s="19"/>
      <c r="C2073" s="19"/>
      <c r="D2073" s="19"/>
      <c r="E2073" s="23"/>
      <c r="F2073" s="19"/>
      <c r="G2073" s="16">
        <f>IF(A2073="","",MONTH(A2073))</f>
      </c>
      <c r="H2073" s="22">
        <f>IF(A2073="",0,IF(YEAR(A2073)&lt;&gt;Properties!$C$5,0,N(E2073)))</f>
      </c>
    </row>
    <row r="2074" spans="1:8" x14ac:dyDescent="0.25">
      <c r="A2074" s="11"/>
      <c r="B2074" s="19"/>
      <c r="C2074" s="19"/>
      <c r="D2074" s="19"/>
      <c r="E2074" s="23"/>
      <c r="F2074" s="19"/>
      <c r="G2074" s="16">
        <f>IF(A2074="","",MONTH(A2074))</f>
      </c>
      <c r="H2074" s="22">
        <f>IF(A2074="",0,IF(YEAR(A2074)&lt;&gt;Properties!$C$5,0,N(E2074)))</f>
      </c>
    </row>
    <row r="2075" spans="1:8" x14ac:dyDescent="0.25">
      <c r="A2075" s="11"/>
      <c r="B2075" s="19"/>
      <c r="C2075" s="19"/>
      <c r="D2075" s="19"/>
      <c r="E2075" s="23"/>
      <c r="F2075" s="19"/>
      <c r="G2075" s="16">
        <f>IF(A2075="","",MONTH(A2075))</f>
      </c>
      <c r="H2075" s="22">
        <f>IF(A2075="",0,IF(YEAR(A2075)&lt;&gt;Properties!$C$5,0,N(E2075)))</f>
      </c>
    </row>
    <row r="2076" spans="1:8" x14ac:dyDescent="0.25">
      <c r="A2076" s="11"/>
      <c r="B2076" s="19"/>
      <c r="C2076" s="19"/>
      <c r="D2076" s="19"/>
      <c r="E2076" s="23"/>
      <c r="F2076" s="19"/>
      <c r="G2076" s="16">
        <f>IF(A2076="","",MONTH(A2076))</f>
      </c>
      <c r="H2076" s="22">
        <f>IF(A2076="",0,IF(YEAR(A2076)&lt;&gt;Properties!$C$5,0,N(E2076)))</f>
      </c>
    </row>
    <row r="2077" spans="1:8" x14ac:dyDescent="0.25">
      <c r="A2077" s="11"/>
      <c r="B2077" s="19"/>
      <c r="C2077" s="19"/>
      <c r="D2077" s="19"/>
      <c r="E2077" s="23"/>
      <c r="F2077" s="19"/>
      <c r="G2077" s="16">
        <f>IF(A2077="","",MONTH(A2077))</f>
      </c>
      <c r="H2077" s="22">
        <f>IF(A2077="",0,IF(YEAR(A2077)&lt;&gt;Properties!$C$5,0,N(E2077)))</f>
      </c>
    </row>
    <row r="2078" spans="1:8" x14ac:dyDescent="0.25">
      <c r="A2078" s="11"/>
      <c r="B2078" s="19"/>
      <c r="C2078" s="19"/>
      <c r="D2078" s="19"/>
      <c r="E2078" s="23"/>
      <c r="F2078" s="19"/>
      <c r="G2078" s="16">
        <f>IF(A2078="","",MONTH(A2078))</f>
      </c>
      <c r="H2078" s="22">
        <f>IF(A2078="",0,IF(YEAR(A2078)&lt;&gt;Properties!$C$5,0,N(E2078)))</f>
      </c>
    </row>
    <row r="2079" spans="1:8" x14ac:dyDescent="0.25">
      <c r="A2079" s="11"/>
      <c r="B2079" s="19"/>
      <c r="C2079" s="19"/>
      <c r="D2079" s="19"/>
      <c r="E2079" s="23"/>
      <c r="F2079" s="19"/>
      <c r="G2079" s="16">
        <f>IF(A2079="","",MONTH(A2079))</f>
      </c>
      <c r="H2079" s="22">
        <f>IF(A2079="",0,IF(YEAR(A2079)&lt;&gt;Properties!$C$5,0,N(E2079)))</f>
      </c>
    </row>
    <row r="2080" spans="1:8" x14ac:dyDescent="0.25">
      <c r="A2080" s="11"/>
      <c r="B2080" s="19"/>
      <c r="C2080" s="19"/>
      <c r="D2080" s="19"/>
      <c r="E2080" s="23"/>
      <c r="F2080" s="19"/>
      <c r="G2080" s="16">
        <f>IF(A2080="","",MONTH(A2080))</f>
      </c>
      <c r="H2080" s="22">
        <f>IF(A2080="",0,IF(YEAR(A2080)&lt;&gt;Properties!$C$5,0,N(E2080)))</f>
      </c>
    </row>
    <row r="2081" spans="1:8" x14ac:dyDescent="0.25">
      <c r="A2081" s="11"/>
      <c r="B2081" s="19"/>
      <c r="C2081" s="19"/>
      <c r="D2081" s="19"/>
      <c r="E2081" s="23"/>
      <c r="F2081" s="19"/>
      <c r="G2081" s="16">
        <f>IF(A2081="","",MONTH(A2081))</f>
      </c>
      <c r="H2081" s="22">
        <f>IF(A2081="",0,IF(YEAR(A2081)&lt;&gt;Properties!$C$5,0,N(E2081)))</f>
      </c>
    </row>
    <row r="2082" spans="1:8" x14ac:dyDescent="0.25">
      <c r="A2082" s="11"/>
      <c r="B2082" s="19"/>
      <c r="C2082" s="19"/>
      <c r="D2082" s="19"/>
      <c r="E2082" s="23"/>
      <c r="F2082" s="19"/>
      <c r="G2082" s="16">
        <f>IF(A2082="","",MONTH(A2082))</f>
      </c>
      <c r="H2082" s="22">
        <f>IF(A2082="",0,IF(YEAR(A2082)&lt;&gt;Properties!$C$5,0,N(E2082)))</f>
      </c>
    </row>
    <row r="2083" spans="1:8" x14ac:dyDescent="0.25">
      <c r="A2083" s="11"/>
      <c r="B2083" s="19"/>
      <c r="C2083" s="19"/>
      <c r="D2083" s="19"/>
      <c r="E2083" s="23"/>
      <c r="F2083" s="19"/>
      <c r="G2083" s="16">
        <f>IF(A2083="","",MONTH(A2083))</f>
      </c>
      <c r="H2083" s="22">
        <f>IF(A2083="",0,IF(YEAR(A2083)&lt;&gt;Properties!$C$5,0,N(E2083)))</f>
      </c>
    </row>
    <row r="2084" spans="1:8" x14ac:dyDescent="0.25">
      <c r="A2084" s="11"/>
      <c r="B2084" s="19"/>
      <c r="C2084" s="19"/>
      <c r="D2084" s="19"/>
      <c r="E2084" s="23"/>
      <c r="F2084" s="19"/>
      <c r="G2084" s="16">
        <f>IF(A2084="","",MONTH(A2084))</f>
      </c>
      <c r="H2084" s="22">
        <f>IF(A2084="",0,IF(YEAR(A2084)&lt;&gt;Properties!$C$5,0,N(E2084)))</f>
      </c>
    </row>
    <row r="2085" spans="1:8" x14ac:dyDescent="0.25">
      <c r="A2085" s="11"/>
      <c r="B2085" s="19"/>
      <c r="C2085" s="19"/>
      <c r="D2085" s="19"/>
      <c r="E2085" s="23"/>
      <c r="F2085" s="19"/>
      <c r="G2085" s="16">
        <f>IF(A2085="","",MONTH(A2085))</f>
      </c>
      <c r="H2085" s="22">
        <f>IF(A2085="",0,IF(YEAR(A2085)&lt;&gt;Properties!$C$5,0,N(E2085)))</f>
      </c>
    </row>
    <row r="2086" spans="1:8" x14ac:dyDescent="0.25">
      <c r="A2086" s="11"/>
      <c r="B2086" s="19"/>
      <c r="C2086" s="19"/>
      <c r="D2086" s="19"/>
      <c r="E2086" s="23"/>
      <c r="F2086" s="19"/>
      <c r="G2086" s="16">
        <f>IF(A2086="","",MONTH(A2086))</f>
      </c>
      <c r="H2086" s="22">
        <f>IF(A2086="",0,IF(YEAR(A2086)&lt;&gt;Properties!$C$5,0,N(E2086)))</f>
      </c>
    </row>
    <row r="2087" spans="1:8" x14ac:dyDescent="0.25">
      <c r="A2087" s="11"/>
      <c r="B2087" s="19"/>
      <c r="C2087" s="19"/>
      <c r="D2087" s="19"/>
      <c r="E2087" s="23"/>
      <c r="F2087" s="19"/>
      <c r="G2087" s="16">
        <f>IF(A2087="","",MONTH(A2087))</f>
      </c>
      <c r="H2087" s="22">
        <f>IF(A2087="",0,IF(YEAR(A2087)&lt;&gt;Properties!$C$5,0,N(E2087)))</f>
      </c>
    </row>
    <row r="2088" spans="1:8" x14ac:dyDescent="0.25">
      <c r="A2088" s="11"/>
      <c r="B2088" s="19"/>
      <c r="C2088" s="19"/>
      <c r="D2088" s="19"/>
      <c r="E2088" s="23"/>
      <c r="F2088" s="19"/>
      <c r="G2088" s="16">
        <f>IF(A2088="","",MONTH(A2088))</f>
      </c>
      <c r="H2088" s="22">
        <f>IF(A2088="",0,IF(YEAR(A2088)&lt;&gt;Properties!$C$5,0,N(E2088)))</f>
      </c>
    </row>
    <row r="2089" spans="1:8" x14ac:dyDescent="0.25">
      <c r="A2089" s="11"/>
      <c r="B2089" s="19"/>
      <c r="C2089" s="19"/>
      <c r="D2089" s="19"/>
      <c r="E2089" s="23"/>
      <c r="F2089" s="19"/>
      <c r="G2089" s="16">
        <f>IF(A2089="","",MONTH(A2089))</f>
      </c>
      <c r="H2089" s="22">
        <f>IF(A2089="",0,IF(YEAR(A2089)&lt;&gt;Properties!$C$5,0,N(E2089)))</f>
      </c>
    </row>
    <row r="2090" spans="1:8" x14ac:dyDescent="0.25">
      <c r="A2090" s="11"/>
      <c r="B2090" s="19"/>
      <c r="C2090" s="19"/>
      <c r="D2090" s="19"/>
      <c r="E2090" s="23"/>
      <c r="F2090" s="19"/>
      <c r="G2090" s="16">
        <f>IF(A2090="","",MONTH(A2090))</f>
      </c>
      <c r="H2090" s="22">
        <f>IF(A2090="",0,IF(YEAR(A2090)&lt;&gt;Properties!$C$5,0,N(E2090)))</f>
      </c>
    </row>
    <row r="2091" spans="1:8" x14ac:dyDescent="0.25">
      <c r="A2091" s="11"/>
      <c r="B2091" s="19"/>
      <c r="C2091" s="19"/>
      <c r="D2091" s="19"/>
      <c r="E2091" s="23"/>
      <c r="F2091" s="19"/>
      <c r="G2091" s="16">
        <f>IF(A2091="","",MONTH(A2091))</f>
      </c>
      <c r="H2091" s="22">
        <f>IF(A2091="",0,IF(YEAR(A2091)&lt;&gt;Properties!$C$5,0,N(E2091)))</f>
      </c>
    </row>
    <row r="2092" spans="1:8" x14ac:dyDescent="0.25">
      <c r="A2092" s="11"/>
      <c r="B2092" s="19"/>
      <c r="C2092" s="19"/>
      <c r="D2092" s="19"/>
      <c r="E2092" s="23"/>
      <c r="F2092" s="19"/>
      <c r="G2092" s="16">
        <f>IF(A2092="","",MONTH(A2092))</f>
      </c>
      <c r="H2092" s="22">
        <f>IF(A2092="",0,IF(YEAR(A2092)&lt;&gt;Properties!$C$5,0,N(E2092)))</f>
      </c>
    </row>
    <row r="2093" spans="1:8" x14ac:dyDescent="0.25">
      <c r="A2093" s="11"/>
      <c r="B2093" s="19"/>
      <c r="C2093" s="19"/>
      <c r="D2093" s="19"/>
      <c r="E2093" s="23"/>
      <c r="F2093" s="19"/>
      <c r="G2093" s="16">
        <f>IF(A2093="","",MONTH(A2093))</f>
      </c>
      <c r="H2093" s="22">
        <f>IF(A2093="",0,IF(YEAR(A2093)&lt;&gt;Properties!$C$5,0,N(E2093)))</f>
      </c>
    </row>
    <row r="2094" spans="1:8" x14ac:dyDescent="0.25">
      <c r="A2094" s="11"/>
      <c r="B2094" s="19"/>
      <c r="C2094" s="19"/>
      <c r="D2094" s="19"/>
      <c r="E2094" s="23"/>
      <c r="F2094" s="19"/>
      <c r="G2094" s="16">
        <f>IF(A2094="","",MONTH(A2094))</f>
      </c>
      <c r="H2094" s="22">
        <f>IF(A2094="",0,IF(YEAR(A2094)&lt;&gt;Properties!$C$5,0,N(E2094)))</f>
      </c>
    </row>
    <row r="2095" spans="1:8" x14ac:dyDescent="0.25">
      <c r="A2095" s="11"/>
      <c r="B2095" s="19"/>
      <c r="C2095" s="19"/>
      <c r="D2095" s="19"/>
      <c r="E2095" s="23"/>
      <c r="F2095" s="19"/>
      <c r="G2095" s="16">
        <f>IF(A2095="","",MONTH(A2095))</f>
      </c>
      <c r="H2095" s="22">
        <f>IF(A2095="",0,IF(YEAR(A2095)&lt;&gt;Properties!$C$5,0,N(E2095)))</f>
      </c>
    </row>
    <row r="2096" spans="1:8" x14ac:dyDescent="0.25">
      <c r="A2096" s="11"/>
      <c r="B2096" s="19"/>
      <c r="C2096" s="19"/>
      <c r="D2096" s="19"/>
      <c r="E2096" s="23"/>
      <c r="F2096" s="19"/>
      <c r="G2096" s="16">
        <f>IF(A2096="","",MONTH(A2096))</f>
      </c>
      <c r="H2096" s="22">
        <f>IF(A2096="",0,IF(YEAR(A2096)&lt;&gt;Properties!$C$5,0,N(E2096)))</f>
      </c>
    </row>
    <row r="2097" spans="1:8" x14ac:dyDescent="0.25">
      <c r="A2097" s="11"/>
      <c r="B2097" s="19"/>
      <c r="C2097" s="19"/>
      <c r="D2097" s="19"/>
      <c r="E2097" s="23"/>
      <c r="F2097" s="19"/>
      <c r="G2097" s="16">
        <f>IF(A2097="","",MONTH(A2097))</f>
      </c>
      <c r="H2097" s="22">
        <f>IF(A2097="",0,IF(YEAR(A2097)&lt;&gt;Properties!$C$5,0,N(E2097)))</f>
      </c>
    </row>
    <row r="2098" spans="1:8" x14ac:dyDescent="0.25">
      <c r="A2098" s="11"/>
      <c r="B2098" s="19"/>
      <c r="C2098" s="19"/>
      <c r="D2098" s="19"/>
      <c r="E2098" s="23"/>
      <c r="F2098" s="19"/>
      <c r="G2098" s="16">
        <f>IF(A2098="","",MONTH(A2098))</f>
      </c>
      <c r="H2098" s="22">
        <f>IF(A2098="",0,IF(YEAR(A2098)&lt;&gt;Properties!$C$5,0,N(E2098)))</f>
      </c>
    </row>
    <row r="2099" spans="1:8" x14ac:dyDescent="0.25">
      <c r="A2099" s="11"/>
      <c r="B2099" s="19"/>
      <c r="C2099" s="19"/>
      <c r="D2099" s="19"/>
      <c r="E2099" s="23"/>
      <c r="F2099" s="19"/>
      <c r="G2099" s="16">
        <f>IF(A2099="","",MONTH(A2099))</f>
      </c>
      <c r="H2099" s="22">
        <f>IF(A2099="",0,IF(YEAR(A2099)&lt;&gt;Properties!$C$5,0,N(E2099)))</f>
      </c>
    </row>
    <row r="2100" spans="1:8" x14ac:dyDescent="0.25">
      <c r="A2100" s="11"/>
      <c r="B2100" s="19"/>
      <c r="C2100" s="19"/>
      <c r="D2100" s="19"/>
      <c r="E2100" s="23"/>
      <c r="F2100" s="19"/>
      <c r="G2100" s="16">
        <f>IF(A2100="","",MONTH(A2100))</f>
      </c>
      <c r="H2100" s="22">
        <f>IF(A2100="",0,IF(YEAR(A2100)&lt;&gt;Properties!$C$5,0,N(E2100)))</f>
      </c>
    </row>
    <row r="2101" spans="1:8" x14ac:dyDescent="0.25">
      <c r="A2101" s="11"/>
      <c r="B2101" s="19"/>
      <c r="C2101" s="19"/>
      <c r="D2101" s="19"/>
      <c r="E2101" s="23"/>
      <c r="F2101" s="19"/>
      <c r="G2101" s="16">
        <f>IF(A2101="","",MONTH(A2101))</f>
      </c>
      <c r="H2101" s="22">
        <f>IF(A2101="",0,IF(YEAR(A2101)&lt;&gt;Properties!$C$5,0,N(E2101)))</f>
      </c>
    </row>
    <row r="2102" spans="1:8" x14ac:dyDescent="0.25">
      <c r="A2102" s="11"/>
      <c r="B2102" s="19"/>
      <c r="C2102" s="19"/>
      <c r="D2102" s="19"/>
      <c r="E2102" s="23"/>
      <c r="F2102" s="19"/>
      <c r="G2102" s="16">
        <f>IF(A2102="","",MONTH(A2102))</f>
      </c>
      <c r="H2102" s="22">
        <f>IF(A2102="",0,IF(YEAR(A2102)&lt;&gt;Properties!$C$5,0,N(E2102)))</f>
      </c>
    </row>
    <row r="2103" spans="1:8" x14ac:dyDescent="0.25">
      <c r="A2103" s="11"/>
      <c r="B2103" s="19"/>
      <c r="C2103" s="19"/>
      <c r="D2103" s="19"/>
      <c r="E2103" s="23"/>
      <c r="F2103" s="19"/>
      <c r="G2103" s="16">
        <f>IF(A2103="","",MONTH(A2103))</f>
      </c>
      <c r="H2103" s="22">
        <f>IF(A2103="",0,IF(YEAR(A2103)&lt;&gt;Properties!$C$5,0,N(E2103)))</f>
      </c>
    </row>
    <row r="2104" spans="1:8" x14ac:dyDescent="0.25">
      <c r="A2104" s="11"/>
      <c r="B2104" s="19"/>
      <c r="C2104" s="19"/>
      <c r="D2104" s="19"/>
      <c r="E2104" s="23"/>
      <c r="F2104" s="19"/>
      <c r="G2104" s="16">
        <f>IF(A2104="","",MONTH(A2104))</f>
      </c>
      <c r="H2104" s="22">
        <f>IF(A2104="",0,IF(YEAR(A2104)&lt;&gt;Properties!$C$5,0,N(E2104)))</f>
      </c>
    </row>
    <row r="2105" spans="1:8" x14ac:dyDescent="0.25">
      <c r="A2105" s="11"/>
      <c r="B2105" s="19"/>
      <c r="C2105" s="19"/>
      <c r="D2105" s="19"/>
      <c r="E2105" s="23"/>
      <c r="F2105" s="19"/>
      <c r="G2105" s="16">
        <f>IF(A2105="","",MONTH(A2105))</f>
      </c>
      <c r="H2105" s="22">
        <f>IF(A2105="",0,IF(YEAR(A2105)&lt;&gt;Properties!$C$5,0,N(E2105)))</f>
      </c>
    </row>
    <row r="2106" spans="1:8" x14ac:dyDescent="0.25">
      <c r="A2106" s="11"/>
      <c r="B2106" s="19"/>
      <c r="C2106" s="19"/>
      <c r="D2106" s="19"/>
      <c r="E2106" s="23"/>
      <c r="F2106" s="19"/>
      <c r="G2106" s="16">
        <f>IF(A2106="","",MONTH(A2106))</f>
      </c>
      <c r="H2106" s="22">
        <f>IF(A2106="",0,IF(YEAR(A2106)&lt;&gt;Properties!$C$5,0,N(E2106)))</f>
      </c>
    </row>
    <row r="2107" spans="1:8" x14ac:dyDescent="0.25">
      <c r="A2107" s="11"/>
      <c r="B2107" s="19"/>
      <c r="C2107" s="19"/>
      <c r="D2107" s="19"/>
      <c r="E2107" s="23"/>
      <c r="F2107" s="19"/>
      <c r="G2107" s="16">
        <f>IF(A2107="","",MONTH(A2107))</f>
      </c>
      <c r="H2107" s="22">
        <f>IF(A2107="",0,IF(YEAR(A2107)&lt;&gt;Properties!$C$5,0,N(E2107)))</f>
      </c>
    </row>
    <row r="2108" spans="1:8" x14ac:dyDescent="0.25">
      <c r="A2108" s="11"/>
      <c r="B2108" s="19"/>
      <c r="C2108" s="19"/>
      <c r="D2108" s="19"/>
      <c r="E2108" s="23"/>
      <c r="F2108" s="19"/>
      <c r="G2108" s="16">
        <f>IF(A2108="","",MONTH(A2108))</f>
      </c>
      <c r="H2108" s="22">
        <f>IF(A2108="",0,IF(YEAR(A2108)&lt;&gt;Properties!$C$5,0,N(E2108)))</f>
      </c>
    </row>
    <row r="2109" spans="1:8" x14ac:dyDescent="0.25">
      <c r="A2109" s="11"/>
      <c r="B2109" s="19"/>
      <c r="C2109" s="19"/>
      <c r="D2109" s="19"/>
      <c r="E2109" s="23"/>
      <c r="F2109" s="19"/>
      <c r="G2109" s="16">
        <f>IF(A2109="","",MONTH(A2109))</f>
      </c>
      <c r="H2109" s="22">
        <f>IF(A2109="",0,IF(YEAR(A2109)&lt;&gt;Properties!$C$5,0,N(E2109)))</f>
      </c>
    </row>
    <row r="2110" spans="1:8" x14ac:dyDescent="0.25">
      <c r="A2110" s="11"/>
      <c r="B2110" s="19"/>
      <c r="C2110" s="19"/>
      <c r="D2110" s="19"/>
      <c r="E2110" s="23"/>
      <c r="F2110" s="19"/>
      <c r="G2110" s="16">
        <f>IF(A2110="","",MONTH(A2110))</f>
      </c>
      <c r="H2110" s="22">
        <f>IF(A2110="",0,IF(YEAR(A2110)&lt;&gt;Properties!$C$5,0,N(E2110)))</f>
      </c>
    </row>
    <row r="2111" spans="1:8" x14ac:dyDescent="0.25">
      <c r="A2111" s="11"/>
      <c r="B2111" s="19"/>
      <c r="C2111" s="19"/>
      <c r="D2111" s="19"/>
      <c r="E2111" s="23"/>
      <c r="F2111" s="19"/>
      <c r="G2111" s="16">
        <f>IF(A2111="","",MONTH(A2111))</f>
      </c>
      <c r="H2111" s="22">
        <f>IF(A2111="",0,IF(YEAR(A2111)&lt;&gt;Properties!$C$5,0,N(E2111)))</f>
      </c>
    </row>
    <row r="2112" spans="1:8" x14ac:dyDescent="0.25">
      <c r="A2112" s="11"/>
      <c r="B2112" s="19"/>
      <c r="C2112" s="19"/>
      <c r="D2112" s="19"/>
      <c r="E2112" s="23"/>
      <c r="F2112" s="19"/>
      <c r="G2112" s="16">
        <f>IF(A2112="","",MONTH(A2112))</f>
      </c>
      <c r="H2112" s="22">
        <f>IF(A2112="",0,IF(YEAR(A2112)&lt;&gt;Properties!$C$5,0,N(E2112)))</f>
      </c>
    </row>
    <row r="2113" spans="1:8" x14ac:dyDescent="0.25">
      <c r="A2113" s="11"/>
      <c r="B2113" s="19"/>
      <c r="C2113" s="19"/>
      <c r="D2113" s="19"/>
      <c r="E2113" s="23"/>
      <c r="F2113" s="19"/>
      <c r="G2113" s="16">
        <f>IF(A2113="","",MONTH(A2113))</f>
      </c>
      <c r="H2113" s="22">
        <f>IF(A2113="",0,IF(YEAR(A2113)&lt;&gt;Properties!$C$5,0,N(E2113)))</f>
      </c>
    </row>
    <row r="2114" spans="1:8" x14ac:dyDescent="0.25">
      <c r="A2114" s="11"/>
      <c r="B2114" s="19"/>
      <c r="C2114" s="19"/>
      <c r="D2114" s="19"/>
      <c r="E2114" s="23"/>
      <c r="F2114" s="19"/>
      <c r="G2114" s="16">
        <f>IF(A2114="","",MONTH(A2114))</f>
      </c>
      <c r="H2114" s="22">
        <f>IF(A2114="",0,IF(YEAR(A2114)&lt;&gt;Properties!$C$5,0,N(E2114)))</f>
      </c>
    </row>
    <row r="2115" spans="1:8" x14ac:dyDescent="0.25">
      <c r="A2115" s="11"/>
      <c r="B2115" s="19"/>
      <c r="C2115" s="19"/>
      <c r="D2115" s="19"/>
      <c r="E2115" s="23"/>
      <c r="F2115" s="19"/>
      <c r="G2115" s="16">
        <f>IF(A2115="","",MONTH(A2115))</f>
      </c>
      <c r="H2115" s="22">
        <f>IF(A2115="",0,IF(YEAR(A2115)&lt;&gt;Properties!$C$5,0,N(E2115)))</f>
      </c>
    </row>
    <row r="2116" spans="1:8" x14ac:dyDescent="0.25">
      <c r="A2116" s="11"/>
      <c r="B2116" s="19"/>
      <c r="C2116" s="19"/>
      <c r="D2116" s="19"/>
      <c r="E2116" s="23"/>
      <c r="F2116" s="19"/>
      <c r="G2116" s="16">
        <f>IF(A2116="","",MONTH(A2116))</f>
      </c>
      <c r="H2116" s="22">
        <f>IF(A2116="",0,IF(YEAR(A2116)&lt;&gt;Properties!$C$5,0,N(E2116)))</f>
      </c>
    </row>
    <row r="2117" spans="1:8" x14ac:dyDescent="0.25">
      <c r="A2117" s="11"/>
      <c r="B2117" s="19"/>
      <c r="C2117" s="19"/>
      <c r="D2117" s="19"/>
      <c r="E2117" s="23"/>
      <c r="F2117" s="19"/>
      <c r="G2117" s="16">
        <f>IF(A2117="","",MONTH(A2117))</f>
      </c>
      <c r="H2117" s="22">
        <f>IF(A2117="",0,IF(YEAR(A2117)&lt;&gt;Properties!$C$5,0,N(E2117)))</f>
      </c>
    </row>
    <row r="2118" spans="1:8" x14ac:dyDescent="0.25">
      <c r="A2118" s="11"/>
      <c r="B2118" s="19"/>
      <c r="C2118" s="19"/>
      <c r="D2118" s="19"/>
      <c r="E2118" s="23"/>
      <c r="F2118" s="19"/>
      <c r="G2118" s="16">
        <f>IF(A2118="","",MONTH(A2118))</f>
      </c>
      <c r="H2118" s="22">
        <f>IF(A2118="",0,IF(YEAR(A2118)&lt;&gt;Properties!$C$5,0,N(E2118)))</f>
      </c>
    </row>
    <row r="2119" spans="1:8" x14ac:dyDescent="0.25">
      <c r="A2119" s="11"/>
      <c r="B2119" s="19"/>
      <c r="C2119" s="19"/>
      <c r="D2119" s="19"/>
      <c r="E2119" s="23"/>
      <c r="F2119" s="19"/>
      <c r="G2119" s="16">
        <f>IF(A2119="","",MONTH(A2119))</f>
      </c>
      <c r="H2119" s="22">
        <f>IF(A2119="",0,IF(YEAR(A2119)&lt;&gt;Properties!$C$5,0,N(E2119)))</f>
      </c>
    </row>
    <row r="2120" spans="1:8" x14ac:dyDescent="0.25">
      <c r="A2120" s="11"/>
      <c r="B2120" s="19"/>
      <c r="C2120" s="19"/>
      <c r="D2120" s="19"/>
      <c r="E2120" s="23"/>
      <c r="F2120" s="19"/>
      <c r="G2120" s="16">
        <f>IF(A2120="","",MONTH(A2120))</f>
      </c>
      <c r="H2120" s="22">
        <f>IF(A2120="",0,IF(YEAR(A2120)&lt;&gt;Properties!$C$5,0,N(E2120)))</f>
      </c>
    </row>
    <row r="2121" spans="1:8" x14ac:dyDescent="0.25">
      <c r="A2121" s="11"/>
      <c r="B2121" s="19"/>
      <c r="C2121" s="19"/>
      <c r="D2121" s="19"/>
      <c r="E2121" s="23"/>
      <c r="F2121" s="19"/>
      <c r="G2121" s="16">
        <f>IF(A2121="","",MONTH(A2121))</f>
      </c>
      <c r="H2121" s="22">
        <f>IF(A2121="",0,IF(YEAR(A2121)&lt;&gt;Properties!$C$5,0,N(E2121)))</f>
      </c>
    </row>
    <row r="2122" spans="1:8" x14ac:dyDescent="0.25">
      <c r="A2122" s="11"/>
      <c r="B2122" s="19"/>
      <c r="C2122" s="19"/>
      <c r="D2122" s="19"/>
      <c r="E2122" s="23"/>
      <c r="F2122" s="19"/>
      <c r="G2122" s="16">
        <f>IF(A2122="","",MONTH(A2122))</f>
      </c>
      <c r="H2122" s="22">
        <f>IF(A2122="",0,IF(YEAR(A2122)&lt;&gt;Properties!$C$5,0,N(E2122)))</f>
      </c>
    </row>
    <row r="2123" spans="1:8" x14ac:dyDescent="0.25">
      <c r="A2123" s="11"/>
      <c r="B2123" s="19"/>
      <c r="C2123" s="19"/>
      <c r="D2123" s="19"/>
      <c r="E2123" s="23"/>
      <c r="F2123" s="19"/>
      <c r="G2123" s="16">
        <f>IF(A2123="","",MONTH(A2123))</f>
      </c>
      <c r="H2123" s="22">
        <f>IF(A2123="",0,IF(YEAR(A2123)&lt;&gt;Properties!$C$5,0,N(E2123)))</f>
      </c>
    </row>
    <row r="2124" spans="1:8" x14ac:dyDescent="0.25">
      <c r="A2124" s="11"/>
      <c r="B2124" s="19"/>
      <c r="C2124" s="19"/>
      <c r="D2124" s="19"/>
      <c r="E2124" s="23"/>
      <c r="F2124" s="19"/>
      <c r="G2124" s="16">
        <f>IF(A2124="","",MONTH(A2124))</f>
      </c>
      <c r="H2124" s="22">
        <f>IF(A2124="",0,IF(YEAR(A2124)&lt;&gt;Properties!$C$5,0,N(E2124)))</f>
      </c>
    </row>
    <row r="2125" spans="1:8" x14ac:dyDescent="0.25">
      <c r="A2125" s="11"/>
      <c r="B2125" s="19"/>
      <c r="C2125" s="19"/>
      <c r="D2125" s="19"/>
      <c r="E2125" s="23"/>
      <c r="F2125" s="19"/>
      <c r="G2125" s="16">
        <f>IF(A2125="","",MONTH(A2125))</f>
      </c>
      <c r="H2125" s="22">
        <f>IF(A2125="",0,IF(YEAR(A2125)&lt;&gt;Properties!$C$5,0,N(E2125)))</f>
      </c>
    </row>
    <row r="2126" spans="1:8" x14ac:dyDescent="0.25">
      <c r="A2126" s="11"/>
      <c r="B2126" s="19"/>
      <c r="C2126" s="19"/>
      <c r="D2126" s="19"/>
      <c r="E2126" s="23"/>
      <c r="F2126" s="19"/>
      <c r="G2126" s="16">
        <f>IF(A2126="","",MONTH(A2126))</f>
      </c>
      <c r="H2126" s="22">
        <f>IF(A2126="",0,IF(YEAR(A2126)&lt;&gt;Properties!$C$5,0,N(E2126)))</f>
      </c>
    </row>
    <row r="2127" spans="1:8" x14ac:dyDescent="0.25">
      <c r="A2127" s="11"/>
      <c r="B2127" s="19"/>
      <c r="C2127" s="19"/>
      <c r="D2127" s="19"/>
      <c r="E2127" s="23"/>
      <c r="F2127" s="19"/>
      <c r="G2127" s="16">
        <f>IF(A2127="","",MONTH(A2127))</f>
      </c>
      <c r="H2127" s="22">
        <f>IF(A2127="",0,IF(YEAR(A2127)&lt;&gt;Properties!$C$5,0,N(E2127)))</f>
      </c>
    </row>
    <row r="2128" spans="1:8" x14ac:dyDescent="0.25">
      <c r="A2128" s="11"/>
      <c r="B2128" s="19"/>
      <c r="C2128" s="19"/>
      <c r="D2128" s="19"/>
      <c r="E2128" s="23"/>
      <c r="F2128" s="19"/>
      <c r="G2128" s="16">
        <f>IF(A2128="","",MONTH(A2128))</f>
      </c>
      <c r="H2128" s="22">
        <f>IF(A2128="",0,IF(YEAR(A2128)&lt;&gt;Properties!$C$5,0,N(E2128)))</f>
      </c>
    </row>
    <row r="2129" spans="1:8" x14ac:dyDescent="0.25">
      <c r="A2129" s="11"/>
      <c r="B2129" s="19"/>
      <c r="C2129" s="19"/>
      <c r="D2129" s="19"/>
      <c r="E2129" s="23"/>
      <c r="F2129" s="19"/>
      <c r="G2129" s="16">
        <f>IF(A2129="","",MONTH(A2129))</f>
      </c>
      <c r="H2129" s="22">
        <f>IF(A2129="",0,IF(YEAR(A2129)&lt;&gt;Properties!$C$5,0,N(E2129)))</f>
      </c>
    </row>
    <row r="2130" spans="1:8" x14ac:dyDescent="0.25">
      <c r="A2130" s="11"/>
      <c r="B2130" s="19"/>
      <c r="C2130" s="19"/>
      <c r="D2130" s="19"/>
      <c r="E2130" s="23"/>
      <c r="F2130" s="19"/>
      <c r="G2130" s="16">
        <f>IF(A2130="","",MONTH(A2130))</f>
      </c>
      <c r="H2130" s="22">
        <f>IF(A2130="",0,IF(YEAR(A2130)&lt;&gt;Properties!$C$5,0,N(E2130)))</f>
      </c>
    </row>
    <row r="2131" spans="1:8" x14ac:dyDescent="0.25">
      <c r="A2131" s="11"/>
      <c r="B2131" s="19"/>
      <c r="C2131" s="19"/>
      <c r="D2131" s="19"/>
      <c r="E2131" s="23"/>
      <c r="F2131" s="19"/>
      <c r="G2131" s="16">
        <f>IF(A2131="","",MONTH(A2131))</f>
      </c>
      <c r="H2131" s="22">
        <f>IF(A2131="",0,IF(YEAR(A2131)&lt;&gt;Properties!$C$5,0,N(E2131)))</f>
      </c>
    </row>
    <row r="2132" spans="1:8" x14ac:dyDescent="0.25">
      <c r="A2132" s="11"/>
      <c r="B2132" s="19"/>
      <c r="C2132" s="19"/>
      <c r="D2132" s="19"/>
      <c r="E2132" s="23"/>
      <c r="F2132" s="19"/>
      <c r="G2132" s="16">
        <f>IF(A2132="","",MONTH(A2132))</f>
      </c>
      <c r="H2132" s="22">
        <f>IF(A2132="",0,IF(YEAR(A2132)&lt;&gt;Properties!$C$5,0,N(E2132)))</f>
      </c>
    </row>
    <row r="2133" spans="1:8" x14ac:dyDescent="0.25">
      <c r="A2133" s="11"/>
      <c r="B2133" s="19"/>
      <c r="C2133" s="19"/>
      <c r="D2133" s="19"/>
      <c r="E2133" s="23"/>
      <c r="F2133" s="19"/>
      <c r="G2133" s="16">
        <f>IF(A2133="","",MONTH(A2133))</f>
      </c>
      <c r="H2133" s="22">
        <f>IF(A2133="",0,IF(YEAR(A2133)&lt;&gt;Properties!$C$5,0,N(E2133)))</f>
      </c>
    </row>
    <row r="2134" spans="1:8" x14ac:dyDescent="0.25">
      <c r="A2134" s="11"/>
      <c r="B2134" s="19"/>
      <c r="C2134" s="19"/>
      <c r="D2134" s="19"/>
      <c r="E2134" s="23"/>
      <c r="F2134" s="19"/>
      <c r="G2134" s="16">
        <f>IF(A2134="","",MONTH(A2134))</f>
      </c>
      <c r="H2134" s="22">
        <f>IF(A2134="",0,IF(YEAR(A2134)&lt;&gt;Properties!$C$5,0,N(E2134)))</f>
      </c>
    </row>
    <row r="2135" spans="1:8" x14ac:dyDescent="0.25">
      <c r="A2135" s="11"/>
      <c r="B2135" s="19"/>
      <c r="C2135" s="19"/>
      <c r="D2135" s="19"/>
      <c r="E2135" s="23"/>
      <c r="F2135" s="19"/>
      <c r="G2135" s="16">
        <f>IF(A2135="","",MONTH(A2135))</f>
      </c>
      <c r="H2135" s="22">
        <f>IF(A2135="",0,IF(YEAR(A2135)&lt;&gt;Properties!$C$5,0,N(E2135)))</f>
      </c>
    </row>
    <row r="2136" spans="1:8" x14ac:dyDescent="0.25">
      <c r="A2136" s="11"/>
      <c r="B2136" s="19"/>
      <c r="C2136" s="19"/>
      <c r="D2136" s="19"/>
      <c r="E2136" s="23"/>
      <c r="F2136" s="19"/>
      <c r="G2136" s="16">
        <f>IF(A2136="","",MONTH(A2136))</f>
      </c>
      <c r="H2136" s="22">
        <f>IF(A2136="",0,IF(YEAR(A2136)&lt;&gt;Properties!$C$5,0,N(E2136)))</f>
      </c>
    </row>
    <row r="2137" spans="1:8" x14ac:dyDescent="0.25">
      <c r="A2137" s="11"/>
      <c r="B2137" s="19"/>
      <c r="C2137" s="19"/>
      <c r="D2137" s="19"/>
      <c r="E2137" s="23"/>
      <c r="F2137" s="19"/>
      <c r="G2137" s="16">
        <f>IF(A2137="","",MONTH(A2137))</f>
      </c>
      <c r="H2137" s="22">
        <f>IF(A2137="",0,IF(YEAR(A2137)&lt;&gt;Properties!$C$5,0,N(E2137)))</f>
      </c>
    </row>
    <row r="2138" spans="1:8" x14ac:dyDescent="0.25">
      <c r="A2138" s="11"/>
      <c r="B2138" s="19"/>
      <c r="C2138" s="19"/>
      <c r="D2138" s="19"/>
      <c r="E2138" s="23"/>
      <c r="F2138" s="19"/>
      <c r="G2138" s="16">
        <f>IF(A2138="","",MONTH(A2138))</f>
      </c>
      <c r="H2138" s="22">
        <f>IF(A2138="",0,IF(YEAR(A2138)&lt;&gt;Properties!$C$5,0,N(E2138)))</f>
      </c>
    </row>
    <row r="2139" spans="1:8" x14ac:dyDescent="0.25">
      <c r="A2139" s="11"/>
      <c r="B2139" s="19"/>
      <c r="C2139" s="19"/>
      <c r="D2139" s="19"/>
      <c r="E2139" s="23"/>
      <c r="F2139" s="19"/>
      <c r="G2139" s="16">
        <f>IF(A2139="","",MONTH(A2139))</f>
      </c>
      <c r="H2139" s="22">
        <f>IF(A2139="",0,IF(YEAR(A2139)&lt;&gt;Properties!$C$5,0,N(E2139)))</f>
      </c>
    </row>
    <row r="2140" spans="1:8" x14ac:dyDescent="0.25">
      <c r="A2140" s="11"/>
      <c r="B2140" s="19"/>
      <c r="C2140" s="19"/>
      <c r="D2140" s="19"/>
      <c r="E2140" s="23"/>
      <c r="F2140" s="19"/>
      <c r="G2140" s="16">
        <f>IF(A2140="","",MONTH(A2140))</f>
      </c>
      <c r="H2140" s="22">
        <f>IF(A2140="",0,IF(YEAR(A2140)&lt;&gt;Properties!$C$5,0,N(E2140)))</f>
      </c>
    </row>
    <row r="2141" spans="1:8" x14ac:dyDescent="0.25">
      <c r="A2141" s="11"/>
      <c r="B2141" s="19"/>
      <c r="C2141" s="19"/>
      <c r="D2141" s="19"/>
      <c r="E2141" s="23"/>
      <c r="F2141" s="19"/>
      <c r="G2141" s="16">
        <f>IF(A2141="","",MONTH(A2141))</f>
      </c>
      <c r="H2141" s="22">
        <f>IF(A2141="",0,IF(YEAR(A2141)&lt;&gt;Properties!$C$5,0,N(E2141)))</f>
      </c>
    </row>
    <row r="2142" spans="1:8" x14ac:dyDescent="0.25">
      <c r="A2142" s="11"/>
      <c r="B2142" s="19"/>
      <c r="C2142" s="19"/>
      <c r="D2142" s="19"/>
      <c r="E2142" s="23"/>
      <c r="F2142" s="19"/>
      <c r="G2142" s="16">
        <f>IF(A2142="","",MONTH(A2142))</f>
      </c>
      <c r="H2142" s="22">
        <f>IF(A2142="",0,IF(YEAR(A2142)&lt;&gt;Properties!$C$5,0,N(E2142)))</f>
      </c>
    </row>
    <row r="2143" spans="1:8" x14ac:dyDescent="0.25">
      <c r="A2143" s="11"/>
      <c r="B2143" s="19"/>
      <c r="C2143" s="19"/>
      <c r="D2143" s="19"/>
      <c r="E2143" s="23"/>
      <c r="F2143" s="19"/>
      <c r="G2143" s="16">
        <f>IF(A2143="","",MONTH(A2143))</f>
      </c>
      <c r="H2143" s="22">
        <f>IF(A2143="",0,IF(YEAR(A2143)&lt;&gt;Properties!$C$5,0,N(E2143)))</f>
      </c>
    </row>
    <row r="2144" spans="1:8" x14ac:dyDescent="0.25">
      <c r="A2144" s="11"/>
      <c r="B2144" s="19"/>
      <c r="C2144" s="19"/>
      <c r="D2144" s="19"/>
      <c r="E2144" s="23"/>
      <c r="F2144" s="19"/>
      <c r="G2144" s="16">
        <f>IF(A2144="","",MONTH(A2144))</f>
      </c>
      <c r="H2144" s="22">
        <f>IF(A2144="",0,IF(YEAR(A2144)&lt;&gt;Properties!$C$5,0,N(E2144)))</f>
      </c>
    </row>
    <row r="2145" spans="1:8" x14ac:dyDescent="0.25">
      <c r="A2145" s="11"/>
      <c r="B2145" s="19"/>
      <c r="C2145" s="19"/>
      <c r="D2145" s="19"/>
      <c r="E2145" s="23"/>
      <c r="F2145" s="19"/>
      <c r="G2145" s="16">
        <f>IF(A2145="","",MONTH(A2145))</f>
      </c>
      <c r="H2145" s="22">
        <f>IF(A2145="",0,IF(YEAR(A2145)&lt;&gt;Properties!$C$5,0,N(E2145)))</f>
      </c>
    </row>
    <row r="2146" spans="1:8" x14ac:dyDescent="0.25">
      <c r="A2146" s="11"/>
      <c r="B2146" s="19"/>
      <c r="C2146" s="19"/>
      <c r="D2146" s="19"/>
      <c r="E2146" s="23"/>
      <c r="F2146" s="19"/>
      <c r="G2146" s="16">
        <f>IF(A2146="","",MONTH(A2146))</f>
      </c>
      <c r="H2146" s="22">
        <f>IF(A2146="",0,IF(YEAR(A2146)&lt;&gt;Properties!$C$5,0,N(E2146)))</f>
      </c>
    </row>
    <row r="2147" spans="1:8" x14ac:dyDescent="0.25">
      <c r="A2147" s="11"/>
      <c r="B2147" s="19"/>
      <c r="C2147" s="19"/>
      <c r="D2147" s="19"/>
      <c r="E2147" s="23"/>
      <c r="F2147" s="19"/>
      <c r="G2147" s="16">
        <f>IF(A2147="","",MONTH(A2147))</f>
      </c>
      <c r="H2147" s="22">
        <f>IF(A2147="",0,IF(YEAR(A2147)&lt;&gt;Properties!$C$5,0,N(E2147)))</f>
      </c>
    </row>
    <row r="2148" spans="1:8" x14ac:dyDescent="0.25">
      <c r="A2148" s="11"/>
      <c r="B2148" s="19"/>
      <c r="C2148" s="19"/>
      <c r="D2148" s="19"/>
      <c r="E2148" s="23"/>
      <c r="F2148" s="19"/>
      <c r="G2148" s="16">
        <f>IF(A2148="","",MONTH(A2148))</f>
      </c>
      <c r="H2148" s="22">
        <f>IF(A2148="",0,IF(YEAR(A2148)&lt;&gt;Properties!$C$5,0,N(E2148)))</f>
      </c>
    </row>
    <row r="2149" spans="1:8" x14ac:dyDescent="0.25">
      <c r="A2149" s="11"/>
      <c r="B2149" s="19"/>
      <c r="C2149" s="19"/>
      <c r="D2149" s="19"/>
      <c r="E2149" s="23"/>
      <c r="F2149" s="19"/>
      <c r="G2149" s="16">
        <f>IF(A2149="","",MONTH(A2149))</f>
      </c>
      <c r="H2149" s="22">
        <f>IF(A2149="",0,IF(YEAR(A2149)&lt;&gt;Properties!$C$5,0,N(E2149)))</f>
      </c>
    </row>
    <row r="2150" spans="1:8" x14ac:dyDescent="0.25">
      <c r="A2150" s="11"/>
      <c r="B2150" s="19"/>
      <c r="C2150" s="19"/>
      <c r="D2150" s="19"/>
      <c r="E2150" s="23"/>
      <c r="F2150" s="19"/>
      <c r="G2150" s="16">
        <f>IF(A2150="","",MONTH(A2150))</f>
      </c>
      <c r="H2150" s="22">
        <f>IF(A2150="",0,IF(YEAR(A2150)&lt;&gt;Properties!$C$5,0,N(E2150)))</f>
      </c>
    </row>
    <row r="2151" spans="1:8" x14ac:dyDescent="0.25">
      <c r="A2151" s="11"/>
      <c r="B2151" s="19"/>
      <c r="C2151" s="19"/>
      <c r="D2151" s="19"/>
      <c r="E2151" s="23"/>
      <c r="F2151" s="19"/>
      <c r="G2151" s="16">
        <f>IF(A2151="","",MONTH(A2151))</f>
      </c>
      <c r="H2151" s="22">
        <f>IF(A2151="",0,IF(YEAR(A2151)&lt;&gt;Properties!$C$5,0,N(E2151)))</f>
      </c>
    </row>
    <row r="2152" spans="1:8" x14ac:dyDescent="0.25">
      <c r="A2152" s="11"/>
      <c r="B2152" s="19"/>
      <c r="C2152" s="19"/>
      <c r="D2152" s="19"/>
      <c r="E2152" s="23"/>
      <c r="F2152" s="19"/>
      <c r="G2152" s="16">
        <f>IF(A2152="","",MONTH(A2152))</f>
      </c>
      <c r="H2152" s="22">
        <f>IF(A2152="",0,IF(YEAR(A2152)&lt;&gt;Properties!$C$5,0,N(E2152)))</f>
      </c>
    </row>
    <row r="2153" spans="1:8" x14ac:dyDescent="0.25">
      <c r="A2153" s="11"/>
      <c r="B2153" s="19"/>
      <c r="C2153" s="19"/>
      <c r="D2153" s="19"/>
      <c r="E2153" s="23"/>
      <c r="F2153" s="19"/>
      <c r="G2153" s="16">
        <f>IF(A2153="","",MONTH(A2153))</f>
      </c>
      <c r="H2153" s="22">
        <f>IF(A2153="",0,IF(YEAR(A2153)&lt;&gt;Properties!$C$5,0,N(E2153)))</f>
      </c>
    </row>
    <row r="2154" spans="1:8" x14ac:dyDescent="0.25">
      <c r="A2154" s="11"/>
      <c r="B2154" s="19"/>
      <c r="C2154" s="19"/>
      <c r="D2154" s="19"/>
      <c r="E2154" s="23"/>
      <c r="F2154" s="19"/>
      <c r="G2154" s="16">
        <f>IF(A2154="","",MONTH(A2154))</f>
      </c>
      <c r="H2154" s="22">
        <f>IF(A2154="",0,IF(YEAR(A2154)&lt;&gt;Properties!$C$5,0,N(E2154)))</f>
      </c>
    </row>
    <row r="2155" spans="1:8" x14ac:dyDescent="0.25">
      <c r="A2155" s="11"/>
      <c r="B2155" s="19"/>
      <c r="C2155" s="19"/>
      <c r="D2155" s="19"/>
      <c r="E2155" s="23"/>
      <c r="F2155" s="19"/>
      <c r="G2155" s="16">
        <f>IF(A2155="","",MONTH(A2155))</f>
      </c>
      <c r="H2155" s="22">
        <f>IF(A2155="",0,IF(YEAR(A2155)&lt;&gt;Properties!$C$5,0,N(E2155)))</f>
      </c>
    </row>
    <row r="2156" spans="1:8" x14ac:dyDescent="0.25">
      <c r="A2156" s="11"/>
      <c r="B2156" s="19"/>
      <c r="C2156" s="19"/>
      <c r="D2156" s="19"/>
      <c r="E2156" s="23"/>
      <c r="F2156" s="19"/>
      <c r="G2156" s="16">
        <f>IF(A2156="","",MONTH(A2156))</f>
      </c>
      <c r="H2156" s="22">
        <f>IF(A2156="",0,IF(YEAR(A2156)&lt;&gt;Properties!$C$5,0,N(E2156)))</f>
      </c>
    </row>
    <row r="2157" spans="1:8" x14ac:dyDescent="0.25">
      <c r="A2157" s="11"/>
      <c r="B2157" s="19"/>
      <c r="C2157" s="19"/>
      <c r="D2157" s="19"/>
      <c r="E2157" s="23"/>
      <c r="F2157" s="19"/>
      <c r="G2157" s="16">
        <f>IF(A2157="","",MONTH(A2157))</f>
      </c>
      <c r="H2157" s="22">
        <f>IF(A2157="",0,IF(YEAR(A2157)&lt;&gt;Properties!$C$5,0,N(E2157)))</f>
      </c>
    </row>
    <row r="2158" spans="1:8" x14ac:dyDescent="0.25">
      <c r="A2158" s="11"/>
      <c r="B2158" s="19"/>
      <c r="C2158" s="19"/>
      <c r="D2158" s="19"/>
      <c r="E2158" s="23"/>
      <c r="F2158" s="19"/>
      <c r="G2158" s="16">
        <f>IF(A2158="","",MONTH(A2158))</f>
      </c>
      <c r="H2158" s="22">
        <f>IF(A2158="",0,IF(YEAR(A2158)&lt;&gt;Properties!$C$5,0,N(E2158)))</f>
      </c>
    </row>
    <row r="2159" spans="1:8" x14ac:dyDescent="0.25">
      <c r="A2159" s="11"/>
      <c r="B2159" s="19"/>
      <c r="C2159" s="19"/>
      <c r="D2159" s="19"/>
      <c r="E2159" s="23"/>
      <c r="F2159" s="19"/>
      <c r="G2159" s="16">
        <f>IF(A2159="","",MONTH(A2159))</f>
      </c>
      <c r="H2159" s="22">
        <f>IF(A2159="",0,IF(YEAR(A2159)&lt;&gt;Properties!$C$5,0,N(E2159)))</f>
      </c>
    </row>
    <row r="2160" spans="1:8" x14ac:dyDescent="0.25">
      <c r="A2160" s="11"/>
      <c r="B2160" s="19"/>
      <c r="C2160" s="19"/>
      <c r="D2160" s="19"/>
      <c r="E2160" s="23"/>
      <c r="F2160" s="19"/>
      <c r="G2160" s="16">
        <f>IF(A2160="","",MONTH(A2160))</f>
      </c>
      <c r="H2160" s="22">
        <f>IF(A2160="",0,IF(YEAR(A2160)&lt;&gt;Properties!$C$5,0,N(E2160)))</f>
      </c>
    </row>
    <row r="2161" spans="1:8" x14ac:dyDescent="0.25">
      <c r="A2161" s="11"/>
      <c r="B2161" s="19"/>
      <c r="C2161" s="19"/>
      <c r="D2161" s="19"/>
      <c r="E2161" s="23"/>
      <c r="F2161" s="19"/>
      <c r="G2161" s="16">
        <f>IF(A2161="","",MONTH(A2161))</f>
      </c>
      <c r="H2161" s="22">
        <f>IF(A2161="",0,IF(YEAR(A2161)&lt;&gt;Properties!$C$5,0,N(E2161)))</f>
      </c>
    </row>
    <row r="2162" spans="1:8" x14ac:dyDescent="0.25">
      <c r="A2162" s="11"/>
      <c r="B2162" s="19"/>
      <c r="C2162" s="19"/>
      <c r="D2162" s="19"/>
      <c r="E2162" s="23"/>
      <c r="F2162" s="19"/>
      <c r="G2162" s="16">
        <f>IF(A2162="","",MONTH(A2162))</f>
      </c>
      <c r="H2162" s="22">
        <f>IF(A2162="",0,IF(YEAR(A2162)&lt;&gt;Properties!$C$5,0,N(E2162)))</f>
      </c>
    </row>
    <row r="2163" spans="1:8" x14ac:dyDescent="0.25">
      <c r="A2163" s="11"/>
      <c r="B2163" s="19"/>
      <c r="C2163" s="19"/>
      <c r="D2163" s="19"/>
      <c r="E2163" s="23"/>
      <c r="F2163" s="19"/>
      <c r="G2163" s="16">
        <f>IF(A2163="","",MONTH(A2163))</f>
      </c>
      <c r="H2163" s="22">
        <f>IF(A2163="",0,IF(YEAR(A2163)&lt;&gt;Properties!$C$5,0,N(E2163)))</f>
      </c>
    </row>
    <row r="2164" spans="1:8" x14ac:dyDescent="0.25">
      <c r="A2164" s="11"/>
      <c r="B2164" s="19"/>
      <c r="C2164" s="19"/>
      <c r="D2164" s="19"/>
      <c r="E2164" s="23"/>
      <c r="F2164" s="19"/>
      <c r="G2164" s="16">
        <f>IF(A2164="","",MONTH(A2164))</f>
      </c>
      <c r="H2164" s="22">
        <f>IF(A2164="",0,IF(YEAR(A2164)&lt;&gt;Properties!$C$5,0,N(E2164)))</f>
      </c>
    </row>
    <row r="2165" spans="1:8" x14ac:dyDescent="0.25">
      <c r="A2165" s="11"/>
      <c r="B2165" s="19"/>
      <c r="C2165" s="19"/>
      <c r="D2165" s="19"/>
      <c r="E2165" s="23"/>
      <c r="F2165" s="19"/>
      <c r="G2165" s="16">
        <f>IF(A2165="","",MONTH(A2165))</f>
      </c>
      <c r="H2165" s="22">
        <f>IF(A2165="",0,IF(YEAR(A2165)&lt;&gt;Properties!$C$5,0,N(E2165)))</f>
      </c>
    </row>
    <row r="2166" spans="1:8" x14ac:dyDescent="0.25">
      <c r="A2166" s="11"/>
      <c r="B2166" s="19"/>
      <c r="C2166" s="19"/>
      <c r="D2166" s="19"/>
      <c r="E2166" s="23"/>
      <c r="F2166" s="19"/>
      <c r="G2166" s="16">
        <f>IF(A2166="","",MONTH(A2166))</f>
      </c>
      <c r="H2166" s="22">
        <f>IF(A2166="",0,IF(YEAR(A2166)&lt;&gt;Properties!$C$5,0,N(E2166)))</f>
      </c>
    </row>
    <row r="2167" spans="1:8" x14ac:dyDescent="0.25">
      <c r="A2167" s="11"/>
      <c r="B2167" s="19"/>
      <c r="C2167" s="19"/>
      <c r="D2167" s="19"/>
      <c r="E2167" s="23"/>
      <c r="F2167" s="19"/>
      <c r="G2167" s="16">
        <f>IF(A2167="","",MONTH(A2167))</f>
      </c>
      <c r="H2167" s="22">
        <f>IF(A2167="",0,IF(YEAR(A2167)&lt;&gt;Properties!$C$5,0,N(E2167)))</f>
      </c>
    </row>
    <row r="2168" spans="1:8" x14ac:dyDescent="0.25">
      <c r="A2168" s="11"/>
      <c r="B2168" s="19"/>
      <c r="C2168" s="19"/>
      <c r="D2168" s="19"/>
      <c r="E2168" s="23"/>
      <c r="F2168" s="19"/>
      <c r="G2168" s="16">
        <f>IF(A2168="","",MONTH(A2168))</f>
      </c>
      <c r="H2168" s="22">
        <f>IF(A2168="",0,IF(YEAR(A2168)&lt;&gt;Properties!$C$5,0,N(E2168)))</f>
      </c>
    </row>
    <row r="2169" spans="1:8" x14ac:dyDescent="0.25">
      <c r="A2169" s="11"/>
      <c r="B2169" s="19"/>
      <c r="C2169" s="19"/>
      <c r="D2169" s="19"/>
      <c r="E2169" s="23"/>
      <c r="F2169" s="19"/>
      <c r="G2169" s="16">
        <f>IF(A2169="","",MONTH(A2169))</f>
      </c>
      <c r="H2169" s="22">
        <f>IF(A2169="",0,IF(YEAR(A2169)&lt;&gt;Properties!$C$5,0,N(E2169)))</f>
      </c>
    </row>
    <row r="2170" spans="1:8" x14ac:dyDescent="0.25">
      <c r="A2170" s="11"/>
      <c r="B2170" s="19"/>
      <c r="C2170" s="19"/>
      <c r="D2170" s="19"/>
      <c r="E2170" s="23"/>
      <c r="F2170" s="19"/>
      <c r="G2170" s="16">
        <f>IF(A2170="","",MONTH(A2170))</f>
      </c>
      <c r="H2170" s="22">
        <f>IF(A2170="",0,IF(YEAR(A2170)&lt;&gt;Properties!$C$5,0,N(E2170)))</f>
      </c>
    </row>
    <row r="2171" spans="1:8" x14ac:dyDescent="0.25">
      <c r="A2171" s="11"/>
      <c r="B2171" s="19"/>
      <c r="C2171" s="19"/>
      <c r="D2171" s="19"/>
      <c r="E2171" s="23"/>
      <c r="F2171" s="19"/>
      <c r="G2171" s="16">
        <f>IF(A2171="","",MONTH(A2171))</f>
      </c>
      <c r="H2171" s="22">
        <f>IF(A2171="",0,IF(YEAR(A2171)&lt;&gt;Properties!$C$5,0,N(E2171)))</f>
      </c>
    </row>
    <row r="2172" spans="1:8" x14ac:dyDescent="0.25">
      <c r="A2172" s="11"/>
      <c r="B2172" s="19"/>
      <c r="C2172" s="19"/>
      <c r="D2172" s="19"/>
      <c r="E2172" s="23"/>
      <c r="F2172" s="19"/>
      <c r="G2172" s="16">
        <f>IF(A2172="","",MONTH(A2172))</f>
      </c>
      <c r="H2172" s="22">
        <f>IF(A2172="",0,IF(YEAR(A2172)&lt;&gt;Properties!$C$5,0,N(E2172)))</f>
      </c>
    </row>
    <row r="2173" spans="1:8" x14ac:dyDescent="0.25">
      <c r="A2173" s="11"/>
      <c r="B2173" s="19"/>
      <c r="C2173" s="19"/>
      <c r="D2173" s="19"/>
      <c r="E2173" s="23"/>
      <c r="F2173" s="19"/>
      <c r="G2173" s="16">
        <f>IF(A2173="","",MONTH(A2173))</f>
      </c>
      <c r="H2173" s="22">
        <f>IF(A2173="",0,IF(YEAR(A2173)&lt;&gt;Properties!$C$5,0,N(E2173)))</f>
      </c>
    </row>
    <row r="2174" spans="1:8" x14ac:dyDescent="0.25">
      <c r="A2174" s="11"/>
      <c r="B2174" s="19"/>
      <c r="C2174" s="19"/>
      <c r="D2174" s="19"/>
      <c r="E2174" s="23"/>
      <c r="F2174" s="19"/>
      <c r="G2174" s="16">
        <f>IF(A2174="","",MONTH(A2174))</f>
      </c>
      <c r="H2174" s="22">
        <f>IF(A2174="",0,IF(YEAR(A2174)&lt;&gt;Properties!$C$5,0,N(E2174)))</f>
      </c>
    </row>
    <row r="2175" spans="1:8" x14ac:dyDescent="0.25">
      <c r="A2175" s="11"/>
      <c r="B2175" s="19"/>
      <c r="C2175" s="19"/>
      <c r="D2175" s="19"/>
      <c r="E2175" s="23"/>
      <c r="F2175" s="19"/>
      <c r="G2175" s="16">
        <f>IF(A2175="","",MONTH(A2175))</f>
      </c>
      <c r="H2175" s="22">
        <f>IF(A2175="",0,IF(YEAR(A2175)&lt;&gt;Properties!$C$5,0,N(E2175)))</f>
      </c>
    </row>
    <row r="2176" spans="1:8" x14ac:dyDescent="0.25">
      <c r="A2176" s="11"/>
      <c r="B2176" s="19"/>
      <c r="C2176" s="19"/>
      <c r="D2176" s="19"/>
      <c r="E2176" s="23"/>
      <c r="F2176" s="19"/>
      <c r="G2176" s="16">
        <f>IF(A2176="","",MONTH(A2176))</f>
      </c>
      <c r="H2176" s="22">
        <f>IF(A2176="",0,IF(YEAR(A2176)&lt;&gt;Properties!$C$5,0,N(E2176)))</f>
      </c>
    </row>
    <row r="2177" spans="1:8" x14ac:dyDescent="0.25">
      <c r="A2177" s="11"/>
      <c r="B2177" s="19"/>
      <c r="C2177" s="19"/>
      <c r="D2177" s="19"/>
      <c r="E2177" s="23"/>
      <c r="F2177" s="19"/>
      <c r="G2177" s="16">
        <f>IF(A2177="","",MONTH(A2177))</f>
      </c>
      <c r="H2177" s="22">
        <f>IF(A2177="",0,IF(YEAR(A2177)&lt;&gt;Properties!$C$5,0,N(E2177)))</f>
      </c>
    </row>
    <row r="2178" spans="1:8" x14ac:dyDescent="0.25">
      <c r="A2178" s="11"/>
      <c r="B2178" s="19"/>
      <c r="C2178" s="19"/>
      <c r="D2178" s="19"/>
      <c r="E2178" s="23"/>
      <c r="F2178" s="19"/>
      <c r="G2178" s="16">
        <f>IF(A2178="","",MONTH(A2178))</f>
      </c>
      <c r="H2178" s="22">
        <f>IF(A2178="",0,IF(YEAR(A2178)&lt;&gt;Properties!$C$5,0,N(E2178)))</f>
      </c>
    </row>
    <row r="2179" spans="1:8" x14ac:dyDescent="0.25">
      <c r="A2179" s="11"/>
      <c r="B2179" s="19"/>
      <c r="C2179" s="19"/>
      <c r="D2179" s="19"/>
      <c r="E2179" s="23"/>
      <c r="F2179" s="19"/>
      <c r="G2179" s="16">
        <f>IF(A2179="","",MONTH(A2179))</f>
      </c>
      <c r="H2179" s="22">
        <f>IF(A2179="",0,IF(YEAR(A2179)&lt;&gt;Properties!$C$5,0,N(E2179)))</f>
      </c>
    </row>
    <row r="2180" spans="1:8" x14ac:dyDescent="0.25">
      <c r="A2180" s="11"/>
      <c r="B2180" s="19"/>
      <c r="C2180" s="19"/>
      <c r="D2180" s="19"/>
      <c r="E2180" s="23"/>
      <c r="F2180" s="19"/>
      <c r="G2180" s="16">
        <f>IF(A2180="","",MONTH(A2180))</f>
      </c>
      <c r="H2180" s="22">
        <f>IF(A2180="",0,IF(YEAR(A2180)&lt;&gt;Properties!$C$5,0,N(E2180)))</f>
      </c>
    </row>
    <row r="2181" spans="1:8" x14ac:dyDescent="0.25">
      <c r="A2181" s="11"/>
      <c r="B2181" s="19"/>
      <c r="C2181" s="19"/>
      <c r="D2181" s="19"/>
      <c r="E2181" s="23"/>
      <c r="F2181" s="19"/>
      <c r="G2181" s="16">
        <f>IF(A2181="","",MONTH(A2181))</f>
      </c>
      <c r="H2181" s="22">
        <f>IF(A2181="",0,IF(YEAR(A2181)&lt;&gt;Properties!$C$5,0,N(E2181)))</f>
      </c>
    </row>
    <row r="2182" spans="1:8" x14ac:dyDescent="0.25">
      <c r="A2182" s="11"/>
      <c r="B2182" s="19"/>
      <c r="C2182" s="19"/>
      <c r="D2182" s="19"/>
      <c r="E2182" s="23"/>
      <c r="F2182" s="19"/>
      <c r="G2182" s="16">
        <f>IF(A2182="","",MONTH(A2182))</f>
      </c>
      <c r="H2182" s="22">
        <f>IF(A2182="",0,IF(YEAR(A2182)&lt;&gt;Properties!$C$5,0,N(E2182)))</f>
      </c>
    </row>
    <row r="2183" spans="1:8" x14ac:dyDescent="0.25">
      <c r="A2183" s="11"/>
      <c r="B2183" s="19"/>
      <c r="C2183" s="19"/>
      <c r="D2183" s="19"/>
      <c r="E2183" s="23"/>
      <c r="F2183" s="19"/>
      <c r="G2183" s="16">
        <f>IF(A2183="","",MONTH(A2183))</f>
      </c>
      <c r="H2183" s="22">
        <f>IF(A2183="",0,IF(YEAR(A2183)&lt;&gt;Properties!$C$5,0,N(E2183)))</f>
      </c>
    </row>
    <row r="2184" spans="1:8" x14ac:dyDescent="0.25">
      <c r="A2184" s="11"/>
      <c r="B2184" s="19"/>
      <c r="C2184" s="19"/>
      <c r="D2184" s="19"/>
      <c r="E2184" s="23"/>
      <c r="F2184" s="19"/>
      <c r="G2184" s="16">
        <f>IF(A2184="","",MONTH(A2184))</f>
      </c>
      <c r="H2184" s="22">
        <f>IF(A2184="",0,IF(YEAR(A2184)&lt;&gt;Properties!$C$5,0,N(E2184)))</f>
      </c>
    </row>
    <row r="2185" spans="1:8" x14ac:dyDescent="0.25">
      <c r="A2185" s="11"/>
      <c r="B2185" s="19"/>
      <c r="C2185" s="19"/>
      <c r="D2185" s="19"/>
      <c r="E2185" s="23"/>
      <c r="F2185" s="19"/>
      <c r="G2185" s="16">
        <f>IF(A2185="","",MONTH(A2185))</f>
      </c>
      <c r="H2185" s="22">
        <f>IF(A2185="",0,IF(YEAR(A2185)&lt;&gt;Properties!$C$5,0,N(E2185)))</f>
      </c>
    </row>
    <row r="2186" spans="1:8" x14ac:dyDescent="0.25">
      <c r="A2186" s="11"/>
      <c r="B2186" s="19"/>
      <c r="C2186" s="19"/>
      <c r="D2186" s="19"/>
      <c r="E2186" s="23"/>
      <c r="F2186" s="19"/>
      <c r="G2186" s="16">
        <f>IF(A2186="","",MONTH(A2186))</f>
      </c>
      <c r="H2186" s="22">
        <f>IF(A2186="",0,IF(YEAR(A2186)&lt;&gt;Properties!$C$5,0,N(E2186)))</f>
      </c>
    </row>
    <row r="2187" spans="1:8" x14ac:dyDescent="0.25">
      <c r="A2187" s="11"/>
      <c r="B2187" s="19"/>
      <c r="C2187" s="19"/>
      <c r="D2187" s="19"/>
      <c r="E2187" s="23"/>
      <c r="F2187" s="19"/>
      <c r="G2187" s="16">
        <f>IF(A2187="","",MONTH(A2187))</f>
      </c>
      <c r="H2187" s="22">
        <f>IF(A2187="",0,IF(YEAR(A2187)&lt;&gt;Properties!$C$5,0,N(E2187)))</f>
      </c>
    </row>
    <row r="2188" spans="1:8" x14ac:dyDescent="0.25">
      <c r="A2188" s="11"/>
      <c r="B2188" s="19"/>
      <c r="C2188" s="19"/>
      <c r="D2188" s="19"/>
      <c r="E2188" s="23"/>
      <c r="F2188" s="19"/>
      <c r="G2188" s="16">
        <f>IF(A2188="","",MONTH(A2188))</f>
      </c>
      <c r="H2188" s="22">
        <f>IF(A2188="",0,IF(YEAR(A2188)&lt;&gt;Properties!$C$5,0,N(E2188)))</f>
      </c>
    </row>
    <row r="2189" spans="1:8" x14ac:dyDescent="0.25">
      <c r="A2189" s="11"/>
      <c r="B2189" s="19"/>
      <c r="C2189" s="19"/>
      <c r="D2189" s="19"/>
      <c r="E2189" s="23"/>
      <c r="F2189" s="19"/>
      <c r="G2189" s="16">
        <f>IF(A2189="","",MONTH(A2189))</f>
      </c>
      <c r="H2189" s="22">
        <f>IF(A2189="",0,IF(YEAR(A2189)&lt;&gt;Properties!$C$5,0,N(E2189)))</f>
      </c>
    </row>
    <row r="2190" spans="1:8" x14ac:dyDescent="0.25">
      <c r="A2190" s="11"/>
      <c r="B2190" s="19"/>
      <c r="C2190" s="19"/>
      <c r="D2190" s="19"/>
      <c r="E2190" s="23"/>
      <c r="F2190" s="19"/>
      <c r="G2190" s="16">
        <f>IF(A2190="","",MONTH(A2190))</f>
      </c>
      <c r="H2190" s="22">
        <f>IF(A2190="",0,IF(YEAR(A2190)&lt;&gt;Properties!$C$5,0,N(E2190)))</f>
      </c>
    </row>
    <row r="2191" spans="1:8" x14ac:dyDescent="0.25">
      <c r="A2191" s="11"/>
      <c r="B2191" s="19"/>
      <c r="C2191" s="19"/>
      <c r="D2191" s="19"/>
      <c r="E2191" s="23"/>
      <c r="F2191" s="19"/>
      <c r="G2191" s="16">
        <f>IF(A2191="","",MONTH(A2191))</f>
      </c>
      <c r="H2191" s="22">
        <f>IF(A2191="",0,IF(YEAR(A2191)&lt;&gt;Properties!$C$5,0,N(E2191)))</f>
      </c>
    </row>
    <row r="2192" spans="1:8" x14ac:dyDescent="0.25">
      <c r="A2192" s="11"/>
      <c r="B2192" s="19"/>
      <c r="C2192" s="19"/>
      <c r="D2192" s="19"/>
      <c r="E2192" s="23"/>
      <c r="F2192" s="19"/>
      <c r="G2192" s="16">
        <f>IF(A2192="","",MONTH(A2192))</f>
      </c>
      <c r="H2192" s="22">
        <f>IF(A2192="",0,IF(YEAR(A2192)&lt;&gt;Properties!$C$5,0,N(E2192)))</f>
      </c>
    </row>
    <row r="2193" spans="1:8" x14ac:dyDescent="0.25">
      <c r="A2193" s="11"/>
      <c r="B2193" s="19"/>
      <c r="C2193" s="19"/>
      <c r="D2193" s="19"/>
      <c r="E2193" s="23"/>
      <c r="F2193" s="19"/>
      <c r="G2193" s="16">
        <f>IF(A2193="","",MONTH(A2193))</f>
      </c>
      <c r="H2193" s="22">
        <f>IF(A2193="",0,IF(YEAR(A2193)&lt;&gt;Properties!$C$5,0,N(E2193)))</f>
      </c>
    </row>
    <row r="2194" spans="1:8" x14ac:dyDescent="0.25">
      <c r="A2194" s="11"/>
      <c r="B2194" s="19"/>
      <c r="C2194" s="19"/>
      <c r="D2194" s="19"/>
      <c r="E2194" s="23"/>
      <c r="F2194" s="19"/>
      <c r="G2194" s="16">
        <f>IF(A2194="","",MONTH(A2194))</f>
      </c>
      <c r="H2194" s="22">
        <f>IF(A2194="",0,IF(YEAR(A2194)&lt;&gt;Properties!$C$5,0,N(E2194)))</f>
      </c>
    </row>
    <row r="2195" spans="1:8" x14ac:dyDescent="0.25">
      <c r="A2195" s="11"/>
      <c r="B2195" s="19"/>
      <c r="C2195" s="19"/>
      <c r="D2195" s="19"/>
      <c r="E2195" s="23"/>
      <c r="F2195" s="19"/>
      <c r="G2195" s="16">
        <f>IF(A2195="","",MONTH(A2195))</f>
      </c>
      <c r="H2195" s="22">
        <f>IF(A2195="",0,IF(YEAR(A2195)&lt;&gt;Properties!$C$5,0,N(E2195)))</f>
      </c>
    </row>
    <row r="2196" spans="1:8" x14ac:dyDescent="0.25">
      <c r="A2196" s="11"/>
      <c r="B2196" s="19"/>
      <c r="C2196" s="19"/>
      <c r="D2196" s="19"/>
      <c r="E2196" s="23"/>
      <c r="F2196" s="19"/>
      <c r="G2196" s="16">
        <f>IF(A2196="","",MONTH(A2196))</f>
      </c>
      <c r="H2196" s="22">
        <f>IF(A2196="",0,IF(YEAR(A2196)&lt;&gt;Properties!$C$5,0,N(E2196)))</f>
      </c>
    </row>
    <row r="2197" spans="1:8" x14ac:dyDescent="0.25">
      <c r="A2197" s="11"/>
      <c r="B2197" s="19"/>
      <c r="C2197" s="19"/>
      <c r="D2197" s="19"/>
      <c r="E2197" s="23"/>
      <c r="F2197" s="19"/>
      <c r="G2197" s="16">
        <f>IF(A2197="","",MONTH(A2197))</f>
      </c>
      <c r="H2197" s="22">
        <f>IF(A2197="",0,IF(YEAR(A2197)&lt;&gt;Properties!$C$5,0,N(E2197)))</f>
      </c>
    </row>
    <row r="2198" spans="1:8" x14ac:dyDescent="0.25">
      <c r="A2198" s="11"/>
      <c r="B2198" s="19"/>
      <c r="C2198" s="19"/>
      <c r="D2198" s="19"/>
      <c r="E2198" s="23"/>
      <c r="F2198" s="19"/>
      <c r="G2198" s="16">
        <f>IF(A2198="","",MONTH(A2198))</f>
      </c>
      <c r="H2198" s="22">
        <f>IF(A2198="",0,IF(YEAR(A2198)&lt;&gt;Properties!$C$5,0,N(E2198)))</f>
      </c>
    </row>
    <row r="2199" spans="1:8" x14ac:dyDescent="0.25">
      <c r="A2199" s="11"/>
      <c r="B2199" s="19"/>
      <c r="C2199" s="19"/>
      <c r="D2199" s="19"/>
      <c r="E2199" s="23"/>
      <c r="F2199" s="19"/>
      <c r="G2199" s="16">
        <f>IF(A2199="","",MONTH(A2199))</f>
      </c>
      <c r="H2199" s="22">
        <f>IF(A2199="",0,IF(YEAR(A2199)&lt;&gt;Properties!$C$5,0,N(E2199)))</f>
      </c>
    </row>
    <row r="2200" spans="1:8" x14ac:dyDescent="0.25">
      <c r="A2200" s="11"/>
      <c r="B2200" s="19"/>
      <c r="C2200" s="19"/>
      <c r="D2200" s="19"/>
      <c r="E2200" s="23"/>
      <c r="F2200" s="19"/>
      <c r="G2200" s="16">
        <f>IF(A2200="","",MONTH(A2200))</f>
      </c>
      <c r="H2200" s="22">
        <f>IF(A2200="",0,IF(YEAR(A2200)&lt;&gt;Properties!$C$5,0,N(E2200)))</f>
      </c>
    </row>
    <row r="2201" spans="1:8" x14ac:dyDescent="0.25">
      <c r="A2201" s="11"/>
      <c r="B2201" s="19"/>
      <c r="C2201" s="19"/>
      <c r="D2201" s="19"/>
      <c r="E2201" s="23"/>
      <c r="F2201" s="19"/>
      <c r="G2201" s="16">
        <f>IF(A2201="","",MONTH(A2201))</f>
      </c>
      <c r="H2201" s="22">
        <f>IF(A2201="",0,IF(YEAR(A2201)&lt;&gt;Properties!$C$5,0,N(E2201)))</f>
      </c>
    </row>
    <row r="2202" spans="1:8" x14ac:dyDescent="0.25">
      <c r="A2202" s="11"/>
      <c r="B2202" s="19"/>
      <c r="C2202" s="19"/>
      <c r="D2202" s="19"/>
      <c r="E2202" s="23"/>
      <c r="F2202" s="19"/>
      <c r="G2202" s="16">
        <f>IF(A2202="","",MONTH(A2202))</f>
      </c>
      <c r="H2202" s="22">
        <f>IF(A2202="",0,IF(YEAR(A2202)&lt;&gt;Properties!$C$5,0,N(E2202)))</f>
      </c>
    </row>
    <row r="2203" spans="1:8" x14ac:dyDescent="0.25">
      <c r="A2203" s="11"/>
      <c r="B2203" s="19"/>
      <c r="C2203" s="19"/>
      <c r="D2203" s="19"/>
      <c r="E2203" s="23"/>
      <c r="F2203" s="19"/>
      <c r="G2203" s="16">
        <f>IF(A2203="","",MONTH(A2203))</f>
      </c>
      <c r="H2203" s="22">
        <f>IF(A2203="",0,IF(YEAR(A2203)&lt;&gt;Properties!$C$5,0,N(E2203)))</f>
      </c>
    </row>
    <row r="2204" spans="1:8" x14ac:dyDescent="0.25">
      <c r="A2204" s="11"/>
      <c r="B2204" s="19"/>
      <c r="C2204" s="19"/>
      <c r="D2204" s="19"/>
      <c r="E2204" s="23"/>
      <c r="F2204" s="19"/>
      <c r="G2204" s="16">
        <f>IF(A2204="","",MONTH(A2204))</f>
      </c>
      <c r="H2204" s="22">
        <f>IF(A2204="",0,IF(YEAR(A2204)&lt;&gt;Properties!$C$5,0,N(E2204)))</f>
      </c>
    </row>
    <row r="2205" spans="1:8" x14ac:dyDescent="0.25">
      <c r="A2205" s="11"/>
      <c r="B2205" s="19"/>
      <c r="C2205" s="19"/>
      <c r="D2205" s="19"/>
      <c r="E2205" s="23"/>
      <c r="F2205" s="19"/>
      <c r="G2205" s="16">
        <f>IF(A2205="","",MONTH(A2205))</f>
      </c>
      <c r="H2205" s="22">
        <f>IF(A2205="",0,IF(YEAR(A2205)&lt;&gt;Properties!$C$5,0,N(E2205)))</f>
      </c>
    </row>
    <row r="2206" spans="1:8" x14ac:dyDescent="0.25">
      <c r="A2206" s="11"/>
      <c r="B2206" s="19"/>
      <c r="C2206" s="19"/>
      <c r="D2206" s="19"/>
      <c r="E2206" s="23"/>
      <c r="F2206" s="19"/>
      <c r="G2206" s="16">
        <f>IF(A2206="","",MONTH(A2206))</f>
      </c>
      <c r="H2206" s="22">
        <f>IF(A2206="",0,IF(YEAR(A2206)&lt;&gt;Properties!$C$5,0,N(E2206)))</f>
      </c>
    </row>
    <row r="2207" spans="1:8" x14ac:dyDescent="0.25">
      <c r="A2207" s="11"/>
      <c r="B2207" s="19"/>
      <c r="C2207" s="19"/>
      <c r="D2207" s="19"/>
      <c r="E2207" s="23"/>
      <c r="F2207" s="19"/>
      <c r="G2207" s="16">
        <f>IF(A2207="","",MONTH(A2207))</f>
      </c>
      <c r="H2207" s="22">
        <f>IF(A2207="",0,IF(YEAR(A2207)&lt;&gt;Properties!$C$5,0,N(E2207)))</f>
      </c>
    </row>
    <row r="2208" spans="1:8" x14ac:dyDescent="0.25">
      <c r="A2208" s="11"/>
      <c r="B2208" s="19"/>
      <c r="C2208" s="19"/>
      <c r="D2208" s="19"/>
      <c r="E2208" s="23"/>
      <c r="F2208" s="19"/>
      <c r="G2208" s="16">
        <f>IF(A2208="","",MONTH(A2208))</f>
      </c>
      <c r="H2208" s="22">
        <f>IF(A2208="",0,IF(YEAR(A2208)&lt;&gt;Properties!$C$5,0,N(E2208)))</f>
      </c>
    </row>
    <row r="2209" spans="1:8" x14ac:dyDescent="0.25">
      <c r="A2209" s="11"/>
      <c r="B2209" s="19"/>
      <c r="C2209" s="19"/>
      <c r="D2209" s="19"/>
      <c r="E2209" s="23"/>
      <c r="F2209" s="19"/>
      <c r="G2209" s="16">
        <f>IF(A2209="","",MONTH(A2209))</f>
      </c>
      <c r="H2209" s="22">
        <f>IF(A2209="",0,IF(YEAR(A2209)&lt;&gt;Properties!$C$5,0,N(E2209)))</f>
      </c>
    </row>
    <row r="2210" spans="1:8" x14ac:dyDescent="0.25">
      <c r="A2210" s="11"/>
      <c r="B2210" s="19"/>
      <c r="C2210" s="19"/>
      <c r="D2210" s="19"/>
      <c r="E2210" s="23"/>
      <c r="F2210" s="19"/>
      <c r="G2210" s="16">
        <f>IF(A2210="","",MONTH(A2210))</f>
      </c>
      <c r="H2210" s="22">
        <f>IF(A2210="",0,IF(YEAR(A2210)&lt;&gt;Properties!$C$5,0,N(E2210)))</f>
      </c>
    </row>
    <row r="2211" spans="1:8" x14ac:dyDescent="0.25">
      <c r="A2211" s="11"/>
      <c r="B2211" s="19"/>
      <c r="C2211" s="19"/>
      <c r="D2211" s="19"/>
      <c r="E2211" s="23"/>
      <c r="F2211" s="19"/>
      <c r="G2211" s="16">
        <f>IF(A2211="","",MONTH(A2211))</f>
      </c>
      <c r="H2211" s="22">
        <f>IF(A2211="",0,IF(YEAR(A2211)&lt;&gt;Properties!$C$5,0,N(E2211)))</f>
      </c>
    </row>
    <row r="2212" spans="1:8" x14ac:dyDescent="0.25">
      <c r="A2212" s="11"/>
      <c r="B2212" s="19"/>
      <c r="C2212" s="19"/>
      <c r="D2212" s="19"/>
      <c r="E2212" s="23"/>
      <c r="F2212" s="19"/>
      <c r="G2212" s="16">
        <f>IF(A2212="","",MONTH(A2212))</f>
      </c>
      <c r="H2212" s="22">
        <f>IF(A2212="",0,IF(YEAR(A2212)&lt;&gt;Properties!$C$5,0,N(E2212)))</f>
      </c>
    </row>
    <row r="2213" spans="1:8" x14ac:dyDescent="0.25">
      <c r="A2213" s="11"/>
      <c r="B2213" s="19"/>
      <c r="C2213" s="19"/>
      <c r="D2213" s="19"/>
      <c r="E2213" s="23"/>
      <c r="F2213" s="19"/>
      <c r="G2213" s="16">
        <f>IF(A2213="","",MONTH(A2213))</f>
      </c>
      <c r="H2213" s="22">
        <f>IF(A2213="",0,IF(YEAR(A2213)&lt;&gt;Properties!$C$5,0,N(E2213)))</f>
      </c>
    </row>
    <row r="2214" spans="1:8" x14ac:dyDescent="0.25">
      <c r="A2214" s="11"/>
      <c r="B2214" s="19"/>
      <c r="C2214" s="19"/>
      <c r="D2214" s="19"/>
      <c r="E2214" s="23"/>
      <c r="F2214" s="19"/>
      <c r="G2214" s="16">
        <f>IF(A2214="","",MONTH(A2214))</f>
      </c>
      <c r="H2214" s="22">
        <f>IF(A2214="",0,IF(YEAR(A2214)&lt;&gt;Properties!$C$5,0,N(E2214)))</f>
      </c>
    </row>
    <row r="2215" spans="1:8" x14ac:dyDescent="0.25">
      <c r="A2215" s="11"/>
      <c r="B2215" s="19"/>
      <c r="C2215" s="19"/>
      <c r="D2215" s="19"/>
      <c r="E2215" s="23"/>
      <c r="F2215" s="19"/>
      <c r="G2215" s="16">
        <f>IF(A2215="","",MONTH(A2215))</f>
      </c>
      <c r="H2215" s="22">
        <f>IF(A2215="",0,IF(YEAR(A2215)&lt;&gt;Properties!$C$5,0,N(E2215)))</f>
      </c>
    </row>
    <row r="2216" spans="1:8" x14ac:dyDescent="0.25">
      <c r="A2216" s="11"/>
      <c r="B2216" s="19"/>
      <c r="C2216" s="19"/>
      <c r="D2216" s="19"/>
      <c r="E2216" s="23"/>
      <c r="F2216" s="19"/>
      <c r="G2216" s="16">
        <f>IF(A2216="","",MONTH(A2216))</f>
      </c>
      <c r="H2216" s="22">
        <f>IF(A2216="",0,IF(YEAR(A2216)&lt;&gt;Properties!$C$5,0,N(E2216)))</f>
      </c>
    </row>
    <row r="2217" spans="1:8" x14ac:dyDescent="0.25">
      <c r="A2217" s="11"/>
      <c r="B2217" s="19"/>
      <c r="C2217" s="19"/>
      <c r="D2217" s="19"/>
      <c r="E2217" s="23"/>
      <c r="F2217" s="19"/>
      <c r="G2217" s="16">
        <f>IF(A2217="","",MONTH(A2217))</f>
      </c>
      <c r="H2217" s="22">
        <f>IF(A2217="",0,IF(YEAR(A2217)&lt;&gt;Properties!$C$5,0,N(E2217)))</f>
      </c>
    </row>
    <row r="2218" spans="1:8" x14ac:dyDescent="0.25">
      <c r="A2218" s="11"/>
      <c r="B2218" s="19"/>
      <c r="C2218" s="19"/>
      <c r="D2218" s="19"/>
      <c r="E2218" s="23"/>
      <c r="F2218" s="19"/>
      <c r="G2218" s="16">
        <f>IF(A2218="","",MONTH(A2218))</f>
      </c>
      <c r="H2218" s="22">
        <f>IF(A2218="",0,IF(YEAR(A2218)&lt;&gt;Properties!$C$5,0,N(E2218)))</f>
      </c>
    </row>
    <row r="2219" spans="1:8" x14ac:dyDescent="0.25">
      <c r="A2219" s="11"/>
      <c r="B2219" s="19"/>
      <c r="C2219" s="19"/>
      <c r="D2219" s="19"/>
      <c r="E2219" s="23"/>
      <c r="F2219" s="19"/>
      <c r="G2219" s="16">
        <f>IF(A2219="","",MONTH(A2219))</f>
      </c>
      <c r="H2219" s="22">
        <f>IF(A2219="",0,IF(YEAR(A2219)&lt;&gt;Properties!$C$5,0,N(E2219)))</f>
      </c>
    </row>
    <row r="2220" spans="1:8" x14ac:dyDescent="0.25">
      <c r="A2220" s="11"/>
      <c r="B2220" s="19"/>
      <c r="C2220" s="19"/>
      <c r="D2220" s="19"/>
      <c r="E2220" s="23"/>
      <c r="F2220" s="19"/>
      <c r="G2220" s="16">
        <f>IF(A2220="","",MONTH(A2220))</f>
      </c>
      <c r="H2220" s="22">
        <f>IF(A2220="",0,IF(YEAR(A2220)&lt;&gt;Properties!$C$5,0,N(E2220)))</f>
      </c>
    </row>
    <row r="2221" spans="1:8" x14ac:dyDescent="0.25">
      <c r="A2221" s="11"/>
      <c r="B2221" s="19"/>
      <c r="C2221" s="19"/>
      <c r="D2221" s="19"/>
      <c r="E2221" s="23"/>
      <c r="F2221" s="19"/>
      <c r="G2221" s="16">
        <f>IF(A2221="","",MONTH(A2221))</f>
      </c>
      <c r="H2221" s="22">
        <f>IF(A2221="",0,IF(YEAR(A2221)&lt;&gt;Properties!$C$5,0,N(E2221)))</f>
      </c>
    </row>
    <row r="2222" spans="1:8" x14ac:dyDescent="0.25">
      <c r="A2222" s="11"/>
      <c r="B2222" s="19"/>
      <c r="C2222" s="19"/>
      <c r="D2222" s="19"/>
      <c r="E2222" s="23"/>
      <c r="F2222" s="19"/>
      <c r="G2222" s="16">
        <f>IF(A2222="","",MONTH(A2222))</f>
      </c>
      <c r="H2222" s="22">
        <f>IF(A2222="",0,IF(YEAR(A2222)&lt;&gt;Properties!$C$5,0,N(E2222)))</f>
      </c>
    </row>
    <row r="2223" spans="1:8" x14ac:dyDescent="0.25">
      <c r="A2223" s="11"/>
      <c r="B2223" s="19"/>
      <c r="C2223" s="19"/>
      <c r="D2223" s="19"/>
      <c r="E2223" s="23"/>
      <c r="F2223" s="19"/>
      <c r="G2223" s="16">
        <f>IF(A2223="","",MONTH(A2223))</f>
      </c>
      <c r="H2223" s="22">
        <f>IF(A2223="",0,IF(YEAR(A2223)&lt;&gt;Properties!$C$5,0,N(E2223)))</f>
      </c>
    </row>
    <row r="2224" spans="1:8" x14ac:dyDescent="0.25">
      <c r="A2224" s="11"/>
      <c r="B2224" s="19"/>
      <c r="C2224" s="19"/>
      <c r="D2224" s="19"/>
      <c r="E2224" s="23"/>
      <c r="F2224" s="19"/>
      <c r="G2224" s="16">
        <f>IF(A2224="","",MONTH(A2224))</f>
      </c>
      <c r="H2224" s="22">
        <f>IF(A2224="",0,IF(YEAR(A2224)&lt;&gt;Properties!$C$5,0,N(E2224)))</f>
      </c>
    </row>
    <row r="2225" spans="1:8" x14ac:dyDescent="0.25">
      <c r="A2225" s="11"/>
      <c r="B2225" s="19"/>
      <c r="C2225" s="19"/>
      <c r="D2225" s="19"/>
      <c r="E2225" s="23"/>
      <c r="F2225" s="19"/>
      <c r="G2225" s="16">
        <f>IF(A2225="","",MONTH(A2225))</f>
      </c>
      <c r="H2225" s="22">
        <f>IF(A2225="",0,IF(YEAR(A2225)&lt;&gt;Properties!$C$5,0,N(E2225)))</f>
      </c>
    </row>
    <row r="2226" spans="1:8" x14ac:dyDescent="0.25">
      <c r="A2226" s="11"/>
      <c r="B2226" s="19"/>
      <c r="C2226" s="19"/>
      <c r="D2226" s="19"/>
      <c r="E2226" s="23"/>
      <c r="F2226" s="19"/>
      <c r="G2226" s="16">
        <f>IF(A2226="","",MONTH(A2226))</f>
      </c>
      <c r="H2226" s="22">
        <f>IF(A2226="",0,IF(YEAR(A2226)&lt;&gt;Properties!$C$5,0,N(E2226)))</f>
      </c>
    </row>
    <row r="2227" spans="1:8" x14ac:dyDescent="0.25">
      <c r="A2227" s="11"/>
      <c r="B2227" s="19"/>
      <c r="C2227" s="19"/>
      <c r="D2227" s="19"/>
      <c r="E2227" s="23"/>
      <c r="F2227" s="19"/>
      <c r="G2227" s="16">
        <f>IF(A2227="","",MONTH(A2227))</f>
      </c>
      <c r="H2227" s="22">
        <f>IF(A2227="",0,IF(YEAR(A2227)&lt;&gt;Properties!$C$5,0,N(E2227)))</f>
      </c>
    </row>
    <row r="2228" spans="1:8" x14ac:dyDescent="0.25">
      <c r="A2228" s="11"/>
      <c r="B2228" s="19"/>
      <c r="C2228" s="19"/>
      <c r="D2228" s="19"/>
      <c r="E2228" s="23"/>
      <c r="F2228" s="19"/>
      <c r="G2228" s="16">
        <f>IF(A2228="","",MONTH(A2228))</f>
      </c>
      <c r="H2228" s="22">
        <f>IF(A2228="",0,IF(YEAR(A2228)&lt;&gt;Properties!$C$5,0,N(E2228)))</f>
      </c>
    </row>
    <row r="2229" spans="1:8" x14ac:dyDescent="0.25">
      <c r="A2229" s="11"/>
      <c r="B2229" s="19"/>
      <c r="C2229" s="19"/>
      <c r="D2229" s="19"/>
      <c r="E2229" s="23"/>
      <c r="F2229" s="19"/>
      <c r="G2229" s="16">
        <f>IF(A2229="","",MONTH(A2229))</f>
      </c>
      <c r="H2229" s="22">
        <f>IF(A2229="",0,IF(YEAR(A2229)&lt;&gt;Properties!$C$5,0,N(E2229)))</f>
      </c>
    </row>
    <row r="2230" spans="1:8" x14ac:dyDescent="0.25">
      <c r="A2230" s="11"/>
      <c r="B2230" s="19"/>
      <c r="C2230" s="19"/>
      <c r="D2230" s="19"/>
      <c r="E2230" s="23"/>
      <c r="F2230" s="19"/>
      <c r="G2230" s="16">
        <f>IF(A2230="","",MONTH(A2230))</f>
      </c>
      <c r="H2230" s="22">
        <f>IF(A2230="",0,IF(YEAR(A2230)&lt;&gt;Properties!$C$5,0,N(E2230)))</f>
      </c>
    </row>
    <row r="2231" spans="1:8" x14ac:dyDescent="0.25">
      <c r="A2231" s="11"/>
      <c r="B2231" s="19"/>
      <c r="C2231" s="19"/>
      <c r="D2231" s="19"/>
      <c r="E2231" s="23"/>
      <c r="F2231" s="19"/>
      <c r="G2231" s="16">
        <f>IF(A2231="","",MONTH(A2231))</f>
      </c>
      <c r="H2231" s="22">
        <f>IF(A2231="",0,IF(YEAR(A2231)&lt;&gt;Properties!$C$5,0,N(E2231)))</f>
      </c>
    </row>
    <row r="2232" spans="1:8" x14ac:dyDescent="0.25">
      <c r="A2232" s="11"/>
      <c r="B2232" s="19"/>
      <c r="C2232" s="19"/>
      <c r="D2232" s="19"/>
      <c r="E2232" s="23"/>
      <c r="F2232" s="19"/>
      <c r="G2232" s="16">
        <f>IF(A2232="","",MONTH(A2232))</f>
      </c>
      <c r="H2232" s="22">
        <f>IF(A2232="",0,IF(YEAR(A2232)&lt;&gt;Properties!$C$5,0,N(E2232)))</f>
      </c>
    </row>
    <row r="2233" spans="1:8" x14ac:dyDescent="0.25">
      <c r="A2233" s="11"/>
      <c r="B2233" s="19"/>
      <c r="C2233" s="19"/>
      <c r="D2233" s="19"/>
      <c r="E2233" s="23"/>
      <c r="F2233" s="19"/>
      <c r="G2233" s="16">
        <f>IF(A2233="","",MONTH(A2233))</f>
      </c>
      <c r="H2233" s="22">
        <f>IF(A2233="",0,IF(YEAR(A2233)&lt;&gt;Properties!$C$5,0,N(E2233)))</f>
      </c>
    </row>
    <row r="2234" spans="1:8" x14ac:dyDescent="0.25">
      <c r="A2234" s="11"/>
      <c r="B2234" s="19"/>
      <c r="C2234" s="19"/>
      <c r="D2234" s="19"/>
      <c r="E2234" s="23"/>
      <c r="F2234" s="19"/>
      <c r="G2234" s="16">
        <f>IF(A2234="","",MONTH(A2234))</f>
      </c>
      <c r="H2234" s="22">
        <f>IF(A2234="",0,IF(YEAR(A2234)&lt;&gt;Properties!$C$5,0,N(E2234)))</f>
      </c>
    </row>
    <row r="2235" spans="1:8" x14ac:dyDescent="0.25">
      <c r="A2235" s="11"/>
      <c r="B2235" s="19"/>
      <c r="C2235" s="19"/>
      <c r="D2235" s="19"/>
      <c r="E2235" s="23"/>
      <c r="F2235" s="19"/>
      <c r="G2235" s="16">
        <f>IF(A2235="","",MONTH(A2235))</f>
      </c>
      <c r="H2235" s="22">
        <f>IF(A2235="",0,IF(YEAR(A2235)&lt;&gt;Properties!$C$5,0,N(E2235)))</f>
      </c>
    </row>
    <row r="2236" spans="1:8" x14ac:dyDescent="0.25">
      <c r="A2236" s="11"/>
      <c r="B2236" s="19"/>
      <c r="C2236" s="19"/>
      <c r="D2236" s="19"/>
      <c r="E2236" s="23"/>
      <c r="F2236" s="19"/>
      <c r="G2236" s="16">
        <f>IF(A2236="","",MONTH(A2236))</f>
      </c>
      <c r="H2236" s="22">
        <f>IF(A2236="",0,IF(YEAR(A2236)&lt;&gt;Properties!$C$5,0,N(E2236)))</f>
      </c>
    </row>
    <row r="2237" spans="1:8" x14ac:dyDescent="0.25">
      <c r="A2237" s="11"/>
      <c r="B2237" s="19"/>
      <c r="C2237" s="19"/>
      <c r="D2237" s="19"/>
      <c r="E2237" s="23"/>
      <c r="F2237" s="19"/>
      <c r="G2237" s="16">
        <f>IF(A2237="","",MONTH(A2237))</f>
      </c>
      <c r="H2237" s="22">
        <f>IF(A2237="",0,IF(YEAR(A2237)&lt;&gt;Properties!$C$5,0,N(E2237)))</f>
      </c>
    </row>
    <row r="2238" spans="1:8" x14ac:dyDescent="0.25">
      <c r="A2238" s="11"/>
      <c r="B2238" s="19"/>
      <c r="C2238" s="19"/>
      <c r="D2238" s="19"/>
      <c r="E2238" s="23"/>
      <c r="F2238" s="19"/>
      <c r="G2238" s="16">
        <f>IF(A2238="","",MONTH(A2238))</f>
      </c>
      <c r="H2238" s="22">
        <f>IF(A2238="",0,IF(YEAR(A2238)&lt;&gt;Properties!$C$5,0,N(E2238)))</f>
      </c>
    </row>
    <row r="2239" spans="1:8" x14ac:dyDescent="0.25">
      <c r="A2239" s="11"/>
      <c r="B2239" s="19"/>
      <c r="C2239" s="19"/>
      <c r="D2239" s="19"/>
      <c r="E2239" s="23"/>
      <c r="F2239" s="19"/>
      <c r="G2239" s="16">
        <f>IF(A2239="","",MONTH(A2239))</f>
      </c>
      <c r="H2239" s="22">
        <f>IF(A2239="",0,IF(YEAR(A2239)&lt;&gt;Properties!$C$5,0,N(E2239)))</f>
      </c>
    </row>
    <row r="2240" spans="1:8" x14ac:dyDescent="0.25">
      <c r="A2240" s="11"/>
      <c r="B2240" s="19"/>
      <c r="C2240" s="19"/>
      <c r="D2240" s="19"/>
      <c r="E2240" s="23"/>
      <c r="F2240" s="19"/>
      <c r="G2240" s="16">
        <f>IF(A2240="","",MONTH(A2240))</f>
      </c>
      <c r="H2240" s="22">
        <f>IF(A2240="",0,IF(YEAR(A2240)&lt;&gt;Properties!$C$5,0,N(E2240)))</f>
      </c>
    </row>
    <row r="2241" spans="1:8" x14ac:dyDescent="0.25">
      <c r="A2241" s="11"/>
      <c r="B2241" s="19"/>
      <c r="C2241" s="19"/>
      <c r="D2241" s="19"/>
      <c r="E2241" s="23"/>
      <c r="F2241" s="19"/>
      <c r="G2241" s="16">
        <f>IF(A2241="","",MONTH(A2241))</f>
      </c>
      <c r="H2241" s="22">
        <f>IF(A2241="",0,IF(YEAR(A2241)&lt;&gt;Properties!$C$5,0,N(E2241)))</f>
      </c>
    </row>
    <row r="2242" spans="1:8" x14ac:dyDescent="0.25">
      <c r="A2242" s="11"/>
      <c r="B2242" s="19"/>
      <c r="C2242" s="19"/>
      <c r="D2242" s="19"/>
      <c r="E2242" s="23"/>
      <c r="F2242" s="19"/>
      <c r="G2242" s="16">
        <f>IF(A2242="","",MONTH(A2242))</f>
      </c>
      <c r="H2242" s="22">
        <f>IF(A2242="",0,IF(YEAR(A2242)&lt;&gt;Properties!$C$5,0,N(E2242)))</f>
      </c>
    </row>
    <row r="2243" spans="1:8" x14ac:dyDescent="0.25">
      <c r="A2243" s="11"/>
      <c r="B2243" s="19"/>
      <c r="C2243" s="19"/>
      <c r="D2243" s="19"/>
      <c r="E2243" s="23"/>
      <c r="F2243" s="19"/>
      <c r="G2243" s="16">
        <f>IF(A2243="","",MONTH(A2243))</f>
      </c>
      <c r="H2243" s="22">
        <f>IF(A2243="",0,IF(YEAR(A2243)&lt;&gt;Properties!$C$5,0,N(E2243)))</f>
      </c>
    </row>
    <row r="2244" spans="1:8" x14ac:dyDescent="0.25">
      <c r="A2244" s="11"/>
      <c r="B2244" s="19"/>
      <c r="C2244" s="19"/>
      <c r="D2244" s="19"/>
      <c r="E2244" s="23"/>
      <c r="F2244" s="19"/>
      <c r="G2244" s="16">
        <f>IF(A2244="","",MONTH(A2244))</f>
      </c>
      <c r="H2244" s="22">
        <f>IF(A2244="",0,IF(YEAR(A2244)&lt;&gt;Properties!$C$5,0,N(E2244)))</f>
      </c>
    </row>
    <row r="2245" spans="1:8" x14ac:dyDescent="0.25">
      <c r="A2245" s="11"/>
      <c r="B2245" s="19"/>
      <c r="C2245" s="19"/>
      <c r="D2245" s="19"/>
      <c r="E2245" s="23"/>
      <c r="F2245" s="19"/>
      <c r="G2245" s="16">
        <f>IF(A2245="","",MONTH(A2245))</f>
      </c>
      <c r="H2245" s="22">
        <f>IF(A2245="",0,IF(YEAR(A2245)&lt;&gt;Properties!$C$5,0,N(E2245)))</f>
      </c>
    </row>
    <row r="2246" spans="1:8" x14ac:dyDescent="0.25">
      <c r="A2246" s="11"/>
      <c r="B2246" s="19"/>
      <c r="C2246" s="19"/>
      <c r="D2246" s="19"/>
      <c r="E2246" s="23"/>
      <c r="F2246" s="19"/>
      <c r="G2246" s="16">
        <f>IF(A2246="","",MONTH(A2246))</f>
      </c>
      <c r="H2246" s="22">
        <f>IF(A2246="",0,IF(YEAR(A2246)&lt;&gt;Properties!$C$5,0,N(E2246)))</f>
      </c>
    </row>
    <row r="2247" spans="1:8" x14ac:dyDescent="0.25">
      <c r="A2247" s="11"/>
      <c r="B2247" s="19"/>
      <c r="C2247" s="19"/>
      <c r="D2247" s="19"/>
      <c r="E2247" s="23"/>
      <c r="F2247" s="19"/>
      <c r="G2247" s="16">
        <f>IF(A2247="","",MONTH(A2247))</f>
      </c>
      <c r="H2247" s="22">
        <f>IF(A2247="",0,IF(YEAR(A2247)&lt;&gt;Properties!$C$5,0,N(E2247)))</f>
      </c>
    </row>
    <row r="2248" spans="1:8" x14ac:dyDescent="0.25">
      <c r="A2248" s="11"/>
      <c r="B2248" s="19"/>
      <c r="C2248" s="19"/>
      <c r="D2248" s="19"/>
      <c r="E2248" s="23"/>
      <c r="F2248" s="19"/>
      <c r="G2248" s="16">
        <f>IF(A2248="","",MONTH(A2248))</f>
      </c>
      <c r="H2248" s="22">
        <f>IF(A2248="",0,IF(YEAR(A2248)&lt;&gt;Properties!$C$5,0,N(E2248)))</f>
      </c>
    </row>
    <row r="2249" spans="1:8" x14ac:dyDescent="0.25">
      <c r="A2249" s="11"/>
      <c r="B2249" s="19"/>
      <c r="C2249" s="19"/>
      <c r="D2249" s="19"/>
      <c r="E2249" s="23"/>
      <c r="F2249" s="19"/>
      <c r="G2249" s="16">
        <f>IF(A2249="","",MONTH(A2249))</f>
      </c>
      <c r="H2249" s="22">
        <f>IF(A2249="",0,IF(YEAR(A2249)&lt;&gt;Properties!$C$5,0,N(E2249)))</f>
      </c>
    </row>
    <row r="2250" spans="1:8" x14ac:dyDescent="0.25">
      <c r="A2250" s="11"/>
      <c r="B2250" s="19"/>
      <c r="C2250" s="19"/>
      <c r="D2250" s="19"/>
      <c r="E2250" s="23"/>
      <c r="F2250" s="19"/>
      <c r="G2250" s="16">
        <f>IF(A2250="","",MONTH(A2250))</f>
      </c>
      <c r="H2250" s="22">
        <f>IF(A2250="",0,IF(YEAR(A2250)&lt;&gt;Properties!$C$5,0,N(E2250)))</f>
      </c>
    </row>
    <row r="2251" spans="1:8" x14ac:dyDescent="0.25">
      <c r="A2251" s="11"/>
      <c r="B2251" s="19"/>
      <c r="C2251" s="19"/>
      <c r="D2251" s="19"/>
      <c r="E2251" s="23"/>
      <c r="F2251" s="19"/>
      <c r="G2251" s="16">
        <f>IF(A2251="","",MONTH(A2251))</f>
      </c>
      <c r="H2251" s="22">
        <f>IF(A2251="",0,IF(YEAR(A2251)&lt;&gt;Properties!$C$5,0,N(E2251)))</f>
      </c>
    </row>
    <row r="2252" spans="1:8" x14ac:dyDescent="0.25">
      <c r="A2252" s="11"/>
      <c r="B2252" s="19"/>
      <c r="C2252" s="19"/>
      <c r="D2252" s="19"/>
      <c r="E2252" s="23"/>
      <c r="F2252" s="19"/>
      <c r="G2252" s="16">
        <f>IF(A2252="","",MONTH(A2252))</f>
      </c>
      <c r="H2252" s="22">
        <f>IF(A2252="",0,IF(YEAR(A2252)&lt;&gt;Properties!$C$5,0,N(E2252)))</f>
      </c>
    </row>
    <row r="2253" spans="1:8" x14ac:dyDescent="0.25">
      <c r="A2253" s="11"/>
      <c r="B2253" s="19"/>
      <c r="C2253" s="19"/>
      <c r="D2253" s="19"/>
      <c r="E2253" s="23"/>
      <c r="F2253" s="19"/>
      <c r="G2253" s="16">
        <f>IF(A2253="","",MONTH(A2253))</f>
      </c>
      <c r="H2253" s="22">
        <f>IF(A2253="",0,IF(YEAR(A2253)&lt;&gt;Properties!$C$5,0,N(E2253)))</f>
      </c>
    </row>
    <row r="2254" spans="1:8" x14ac:dyDescent="0.25">
      <c r="A2254" s="11"/>
      <c r="B2254" s="19"/>
      <c r="C2254" s="19"/>
      <c r="D2254" s="19"/>
      <c r="E2254" s="23"/>
      <c r="F2254" s="19"/>
      <c r="G2254" s="16">
        <f>IF(A2254="","",MONTH(A2254))</f>
      </c>
      <c r="H2254" s="22">
        <f>IF(A2254="",0,IF(YEAR(A2254)&lt;&gt;Properties!$C$5,0,N(E2254)))</f>
      </c>
    </row>
    <row r="2255" spans="1:8" x14ac:dyDescent="0.25">
      <c r="A2255" s="11"/>
      <c r="B2255" s="19"/>
      <c r="C2255" s="19"/>
      <c r="D2255" s="19"/>
      <c r="E2255" s="23"/>
      <c r="F2255" s="19"/>
      <c r="G2255" s="16">
        <f>IF(A2255="","",MONTH(A2255))</f>
      </c>
      <c r="H2255" s="22">
        <f>IF(A2255="",0,IF(YEAR(A2255)&lt;&gt;Properties!$C$5,0,N(E2255)))</f>
      </c>
    </row>
    <row r="2256" spans="1:8" x14ac:dyDescent="0.25">
      <c r="A2256" s="11"/>
      <c r="B2256" s="19"/>
      <c r="C2256" s="19"/>
      <c r="D2256" s="19"/>
      <c r="E2256" s="23"/>
      <c r="F2256" s="19"/>
      <c r="G2256" s="16">
        <f>IF(A2256="","",MONTH(A2256))</f>
      </c>
      <c r="H2256" s="22">
        <f>IF(A2256="",0,IF(YEAR(A2256)&lt;&gt;Properties!$C$5,0,N(E2256)))</f>
      </c>
    </row>
    <row r="2257" spans="1:8" x14ac:dyDescent="0.25">
      <c r="A2257" s="11"/>
      <c r="B2257" s="19"/>
      <c r="C2257" s="19"/>
      <c r="D2257" s="19"/>
      <c r="E2257" s="23"/>
      <c r="F2257" s="19"/>
      <c r="G2257" s="16">
        <f>IF(A2257="","",MONTH(A2257))</f>
      </c>
      <c r="H2257" s="22">
        <f>IF(A2257="",0,IF(YEAR(A2257)&lt;&gt;Properties!$C$5,0,N(E2257)))</f>
      </c>
    </row>
    <row r="2258" spans="1:8" x14ac:dyDescent="0.25">
      <c r="A2258" s="11"/>
      <c r="B2258" s="19"/>
      <c r="C2258" s="19"/>
      <c r="D2258" s="19"/>
      <c r="E2258" s="23"/>
      <c r="F2258" s="19"/>
      <c r="G2258" s="16">
        <f>IF(A2258="","",MONTH(A2258))</f>
      </c>
      <c r="H2258" s="22">
        <f>IF(A2258="",0,IF(YEAR(A2258)&lt;&gt;Properties!$C$5,0,N(E2258)))</f>
      </c>
    </row>
    <row r="2259" spans="1:8" x14ac:dyDescent="0.25">
      <c r="A2259" s="11"/>
      <c r="B2259" s="19"/>
      <c r="C2259" s="19"/>
      <c r="D2259" s="19"/>
      <c r="E2259" s="23"/>
      <c r="F2259" s="19"/>
      <c r="G2259" s="16">
        <f>IF(A2259="","",MONTH(A2259))</f>
      </c>
      <c r="H2259" s="22">
        <f>IF(A2259="",0,IF(YEAR(A2259)&lt;&gt;Properties!$C$5,0,N(E2259)))</f>
      </c>
    </row>
    <row r="2260" spans="1:8" x14ac:dyDescent="0.25">
      <c r="A2260" s="11"/>
      <c r="B2260" s="19"/>
      <c r="C2260" s="19"/>
      <c r="D2260" s="19"/>
      <c r="E2260" s="23"/>
      <c r="F2260" s="19"/>
      <c r="G2260" s="16">
        <f>IF(A2260="","",MONTH(A2260))</f>
      </c>
      <c r="H2260" s="22">
        <f>IF(A2260="",0,IF(YEAR(A2260)&lt;&gt;Properties!$C$5,0,N(E2260)))</f>
      </c>
    </row>
    <row r="2261" spans="1:8" x14ac:dyDescent="0.25">
      <c r="A2261" s="11"/>
      <c r="B2261" s="19"/>
      <c r="C2261" s="19"/>
      <c r="D2261" s="19"/>
      <c r="E2261" s="23"/>
      <c r="F2261" s="19"/>
      <c r="G2261" s="16">
        <f>IF(A2261="","",MONTH(A2261))</f>
      </c>
      <c r="H2261" s="22">
        <f>IF(A2261="",0,IF(YEAR(A2261)&lt;&gt;Properties!$C$5,0,N(E2261)))</f>
      </c>
    </row>
    <row r="2262" spans="1:8" x14ac:dyDescent="0.25">
      <c r="A2262" s="11"/>
      <c r="B2262" s="19"/>
      <c r="C2262" s="19"/>
      <c r="D2262" s="19"/>
      <c r="E2262" s="23"/>
      <c r="F2262" s="19"/>
      <c r="G2262" s="16">
        <f>IF(A2262="","",MONTH(A2262))</f>
      </c>
      <c r="H2262" s="22">
        <f>IF(A2262="",0,IF(YEAR(A2262)&lt;&gt;Properties!$C$5,0,N(E2262)))</f>
      </c>
    </row>
    <row r="2263" spans="1:8" x14ac:dyDescent="0.25">
      <c r="A2263" s="11"/>
      <c r="B2263" s="19"/>
      <c r="C2263" s="19"/>
      <c r="D2263" s="19"/>
      <c r="E2263" s="23"/>
      <c r="F2263" s="19"/>
      <c r="G2263" s="16">
        <f>IF(A2263="","",MONTH(A2263))</f>
      </c>
      <c r="H2263" s="22">
        <f>IF(A2263="",0,IF(YEAR(A2263)&lt;&gt;Properties!$C$5,0,N(E2263)))</f>
      </c>
    </row>
    <row r="2264" spans="1:8" x14ac:dyDescent="0.25">
      <c r="A2264" s="11"/>
      <c r="B2264" s="19"/>
      <c r="C2264" s="19"/>
      <c r="D2264" s="19"/>
      <c r="E2264" s="23"/>
      <c r="F2264" s="19"/>
      <c r="G2264" s="16">
        <f>IF(A2264="","",MONTH(A2264))</f>
      </c>
      <c r="H2264" s="22">
        <f>IF(A2264="",0,IF(YEAR(A2264)&lt;&gt;Properties!$C$5,0,N(E2264)))</f>
      </c>
    </row>
    <row r="2265" spans="1:8" x14ac:dyDescent="0.25">
      <c r="A2265" s="11"/>
      <c r="B2265" s="19"/>
      <c r="C2265" s="19"/>
      <c r="D2265" s="19"/>
      <c r="E2265" s="23"/>
      <c r="F2265" s="19"/>
      <c r="G2265" s="16">
        <f>IF(A2265="","",MONTH(A2265))</f>
      </c>
      <c r="H2265" s="22">
        <f>IF(A2265="",0,IF(YEAR(A2265)&lt;&gt;Properties!$C$5,0,N(E2265)))</f>
      </c>
    </row>
    <row r="2266" spans="1:8" x14ac:dyDescent="0.25">
      <c r="A2266" s="11"/>
      <c r="B2266" s="19"/>
      <c r="C2266" s="19"/>
      <c r="D2266" s="19"/>
      <c r="E2266" s="23"/>
      <c r="F2266" s="19"/>
      <c r="G2266" s="16">
        <f>IF(A2266="","",MONTH(A2266))</f>
      </c>
      <c r="H2266" s="22">
        <f>IF(A2266="",0,IF(YEAR(A2266)&lt;&gt;Properties!$C$5,0,N(E2266)))</f>
      </c>
    </row>
    <row r="2267" spans="1:8" x14ac:dyDescent="0.25">
      <c r="A2267" s="11"/>
      <c r="B2267" s="19"/>
      <c r="C2267" s="19"/>
      <c r="D2267" s="19"/>
      <c r="E2267" s="23"/>
      <c r="F2267" s="19"/>
      <c r="G2267" s="16">
        <f>IF(A2267="","",MONTH(A2267))</f>
      </c>
      <c r="H2267" s="22">
        <f>IF(A2267="",0,IF(YEAR(A2267)&lt;&gt;Properties!$C$5,0,N(E2267)))</f>
      </c>
    </row>
    <row r="2268" spans="1:8" x14ac:dyDescent="0.25">
      <c r="A2268" s="11"/>
      <c r="B2268" s="19"/>
      <c r="C2268" s="19"/>
      <c r="D2268" s="19"/>
      <c r="E2268" s="23"/>
      <c r="F2268" s="19"/>
      <c r="G2268" s="16">
        <f>IF(A2268="","",MONTH(A2268))</f>
      </c>
      <c r="H2268" s="22">
        <f>IF(A2268="",0,IF(YEAR(A2268)&lt;&gt;Properties!$C$5,0,N(E2268)))</f>
      </c>
    </row>
    <row r="2269" spans="1:8" x14ac:dyDescent="0.25">
      <c r="A2269" s="11"/>
      <c r="B2269" s="19"/>
      <c r="C2269" s="19"/>
      <c r="D2269" s="19"/>
      <c r="E2269" s="23"/>
      <c r="F2269" s="19"/>
      <c r="G2269" s="16">
        <f>IF(A2269="","",MONTH(A2269))</f>
      </c>
      <c r="H2269" s="22">
        <f>IF(A2269="",0,IF(YEAR(A2269)&lt;&gt;Properties!$C$5,0,N(E2269)))</f>
      </c>
    </row>
    <row r="2270" spans="1:8" x14ac:dyDescent="0.25">
      <c r="A2270" s="11"/>
      <c r="B2270" s="19"/>
      <c r="C2270" s="19"/>
      <c r="D2270" s="19"/>
      <c r="E2270" s="23"/>
      <c r="F2270" s="19"/>
      <c r="G2270" s="16">
        <f>IF(A2270="","",MONTH(A2270))</f>
      </c>
      <c r="H2270" s="22">
        <f>IF(A2270="",0,IF(YEAR(A2270)&lt;&gt;Properties!$C$5,0,N(E2270)))</f>
      </c>
    </row>
    <row r="2271" spans="1:8" x14ac:dyDescent="0.25">
      <c r="A2271" s="11"/>
      <c r="B2271" s="19"/>
      <c r="C2271" s="19"/>
      <c r="D2271" s="19"/>
      <c r="E2271" s="23"/>
      <c r="F2271" s="19"/>
      <c r="G2271" s="16">
        <f>IF(A2271="","",MONTH(A2271))</f>
      </c>
      <c r="H2271" s="22">
        <f>IF(A2271="",0,IF(YEAR(A2271)&lt;&gt;Properties!$C$5,0,N(E2271)))</f>
      </c>
    </row>
    <row r="2272" spans="1:8" x14ac:dyDescent="0.25">
      <c r="A2272" s="11"/>
      <c r="B2272" s="19"/>
      <c r="C2272" s="19"/>
      <c r="D2272" s="19"/>
      <c r="E2272" s="23"/>
      <c r="F2272" s="19"/>
      <c r="G2272" s="16">
        <f>IF(A2272="","",MONTH(A2272))</f>
      </c>
      <c r="H2272" s="22">
        <f>IF(A2272="",0,IF(YEAR(A2272)&lt;&gt;Properties!$C$5,0,N(E2272)))</f>
      </c>
    </row>
    <row r="2273" spans="1:8" x14ac:dyDescent="0.25">
      <c r="A2273" s="11"/>
      <c r="B2273" s="19"/>
      <c r="C2273" s="19"/>
      <c r="D2273" s="19"/>
      <c r="E2273" s="23"/>
      <c r="F2273" s="19"/>
      <c r="G2273" s="16">
        <f>IF(A2273="","",MONTH(A2273))</f>
      </c>
      <c r="H2273" s="22">
        <f>IF(A2273="",0,IF(YEAR(A2273)&lt;&gt;Properties!$C$5,0,N(E2273)))</f>
      </c>
    </row>
    <row r="2274" spans="1:8" x14ac:dyDescent="0.25">
      <c r="A2274" s="11"/>
      <c r="B2274" s="19"/>
      <c r="C2274" s="19"/>
      <c r="D2274" s="19"/>
      <c r="E2274" s="23"/>
      <c r="F2274" s="19"/>
      <c r="G2274" s="16">
        <f>IF(A2274="","",MONTH(A2274))</f>
      </c>
      <c r="H2274" s="22">
        <f>IF(A2274="",0,IF(YEAR(A2274)&lt;&gt;Properties!$C$5,0,N(E2274)))</f>
      </c>
    </row>
    <row r="2275" spans="1:8" x14ac:dyDescent="0.25">
      <c r="A2275" s="11"/>
      <c r="B2275" s="19"/>
      <c r="C2275" s="19"/>
      <c r="D2275" s="19"/>
      <c r="E2275" s="23"/>
      <c r="F2275" s="19"/>
      <c r="G2275" s="16">
        <f>IF(A2275="","",MONTH(A2275))</f>
      </c>
      <c r="H2275" s="22">
        <f>IF(A2275="",0,IF(YEAR(A2275)&lt;&gt;Properties!$C$5,0,N(E2275)))</f>
      </c>
    </row>
    <row r="2276" spans="1:8" x14ac:dyDescent="0.25">
      <c r="A2276" s="11"/>
      <c r="B2276" s="19"/>
      <c r="C2276" s="19"/>
      <c r="D2276" s="19"/>
      <c r="E2276" s="23"/>
      <c r="F2276" s="19"/>
      <c r="G2276" s="16">
        <f>IF(A2276="","",MONTH(A2276))</f>
      </c>
      <c r="H2276" s="22">
        <f>IF(A2276="",0,IF(YEAR(A2276)&lt;&gt;Properties!$C$5,0,N(E2276)))</f>
      </c>
    </row>
    <row r="2277" spans="1:8" x14ac:dyDescent="0.25">
      <c r="A2277" s="11"/>
      <c r="B2277" s="19"/>
      <c r="C2277" s="19"/>
      <c r="D2277" s="19"/>
      <c r="E2277" s="23"/>
      <c r="F2277" s="19"/>
      <c r="G2277" s="16">
        <f>IF(A2277="","",MONTH(A2277))</f>
      </c>
      <c r="H2277" s="22">
        <f>IF(A2277="",0,IF(YEAR(A2277)&lt;&gt;Properties!$C$5,0,N(E2277)))</f>
      </c>
    </row>
    <row r="2278" spans="1:8" x14ac:dyDescent="0.25">
      <c r="A2278" s="11"/>
      <c r="B2278" s="19"/>
      <c r="C2278" s="19"/>
      <c r="D2278" s="19"/>
      <c r="E2278" s="23"/>
      <c r="F2278" s="19"/>
      <c r="G2278" s="16">
        <f>IF(A2278="","",MONTH(A2278))</f>
      </c>
      <c r="H2278" s="22">
        <f>IF(A2278="",0,IF(YEAR(A2278)&lt;&gt;Properties!$C$5,0,N(E2278)))</f>
      </c>
    </row>
    <row r="2279" spans="1:8" x14ac:dyDescent="0.25">
      <c r="A2279" s="11"/>
      <c r="B2279" s="19"/>
      <c r="C2279" s="19"/>
      <c r="D2279" s="19"/>
      <c r="E2279" s="23"/>
      <c r="F2279" s="19"/>
      <c r="G2279" s="16">
        <f>IF(A2279="","",MONTH(A2279))</f>
      </c>
      <c r="H2279" s="22">
        <f>IF(A2279="",0,IF(YEAR(A2279)&lt;&gt;Properties!$C$5,0,N(E2279)))</f>
      </c>
    </row>
    <row r="2280" spans="1:8" x14ac:dyDescent="0.25">
      <c r="A2280" s="11"/>
      <c r="B2280" s="19"/>
      <c r="C2280" s="19"/>
      <c r="D2280" s="19"/>
      <c r="E2280" s="23"/>
      <c r="F2280" s="19"/>
      <c r="G2280" s="16">
        <f>IF(A2280="","",MONTH(A2280))</f>
      </c>
      <c r="H2280" s="22">
        <f>IF(A2280="",0,IF(YEAR(A2280)&lt;&gt;Properties!$C$5,0,N(E2280)))</f>
      </c>
    </row>
    <row r="2281" spans="1:8" x14ac:dyDescent="0.25">
      <c r="A2281" s="11"/>
      <c r="B2281" s="19"/>
      <c r="C2281" s="19"/>
      <c r="D2281" s="19"/>
      <c r="E2281" s="23"/>
      <c r="F2281" s="19"/>
      <c r="G2281" s="16">
        <f>IF(A2281="","",MONTH(A2281))</f>
      </c>
      <c r="H2281" s="22">
        <f>IF(A2281="",0,IF(YEAR(A2281)&lt;&gt;Properties!$C$5,0,N(E2281)))</f>
      </c>
    </row>
    <row r="2282" spans="1:8" x14ac:dyDescent="0.25">
      <c r="A2282" s="11"/>
      <c r="B2282" s="19"/>
      <c r="C2282" s="19"/>
      <c r="D2282" s="19"/>
      <c r="E2282" s="23"/>
      <c r="F2282" s="19"/>
      <c r="G2282" s="16">
        <f>IF(A2282="","",MONTH(A2282))</f>
      </c>
      <c r="H2282" s="22">
        <f>IF(A2282="",0,IF(YEAR(A2282)&lt;&gt;Properties!$C$5,0,N(E2282)))</f>
      </c>
    </row>
    <row r="2283" spans="1:8" x14ac:dyDescent="0.25">
      <c r="A2283" s="11"/>
      <c r="B2283" s="19"/>
      <c r="C2283" s="19"/>
      <c r="D2283" s="19"/>
      <c r="E2283" s="23"/>
      <c r="F2283" s="19"/>
      <c r="G2283" s="16">
        <f>IF(A2283="","",MONTH(A2283))</f>
      </c>
      <c r="H2283" s="22">
        <f>IF(A2283="",0,IF(YEAR(A2283)&lt;&gt;Properties!$C$5,0,N(E2283)))</f>
      </c>
    </row>
    <row r="2284" spans="1:8" x14ac:dyDescent="0.25">
      <c r="A2284" s="11"/>
      <c r="B2284" s="19"/>
      <c r="C2284" s="19"/>
      <c r="D2284" s="19"/>
      <c r="E2284" s="23"/>
      <c r="F2284" s="19"/>
      <c r="G2284" s="16">
        <f>IF(A2284="","",MONTH(A2284))</f>
      </c>
      <c r="H2284" s="22">
        <f>IF(A2284="",0,IF(YEAR(A2284)&lt;&gt;Properties!$C$5,0,N(E2284)))</f>
      </c>
    </row>
    <row r="2285" spans="1:8" x14ac:dyDescent="0.25">
      <c r="A2285" s="11"/>
      <c r="B2285" s="19"/>
      <c r="C2285" s="19"/>
      <c r="D2285" s="19"/>
      <c r="E2285" s="23"/>
      <c r="F2285" s="19"/>
      <c r="G2285" s="16">
        <f>IF(A2285="","",MONTH(A2285))</f>
      </c>
      <c r="H2285" s="22">
        <f>IF(A2285="",0,IF(YEAR(A2285)&lt;&gt;Properties!$C$5,0,N(E2285)))</f>
      </c>
    </row>
    <row r="2286" spans="1:8" x14ac:dyDescent="0.25">
      <c r="A2286" s="11"/>
      <c r="B2286" s="19"/>
      <c r="C2286" s="19"/>
      <c r="D2286" s="19"/>
      <c r="E2286" s="23"/>
      <c r="F2286" s="19"/>
      <c r="G2286" s="16">
        <f>IF(A2286="","",MONTH(A2286))</f>
      </c>
      <c r="H2286" s="22">
        <f>IF(A2286="",0,IF(YEAR(A2286)&lt;&gt;Properties!$C$5,0,N(E2286)))</f>
      </c>
    </row>
    <row r="2287" spans="1:8" x14ac:dyDescent="0.25">
      <c r="A2287" s="11"/>
      <c r="B2287" s="19"/>
      <c r="C2287" s="19"/>
      <c r="D2287" s="19"/>
      <c r="E2287" s="23"/>
      <c r="F2287" s="19"/>
      <c r="G2287" s="16">
        <f>IF(A2287="","",MONTH(A2287))</f>
      </c>
      <c r="H2287" s="22">
        <f>IF(A2287="",0,IF(YEAR(A2287)&lt;&gt;Properties!$C$5,0,N(E2287)))</f>
      </c>
    </row>
    <row r="2288" spans="1:8" x14ac:dyDescent="0.25">
      <c r="A2288" s="11"/>
      <c r="B2288" s="19"/>
      <c r="C2288" s="19"/>
      <c r="D2288" s="19"/>
      <c r="E2288" s="23"/>
      <c r="F2288" s="19"/>
      <c r="G2288" s="16">
        <f>IF(A2288="","",MONTH(A2288))</f>
      </c>
      <c r="H2288" s="22">
        <f>IF(A2288="",0,IF(YEAR(A2288)&lt;&gt;Properties!$C$5,0,N(E2288)))</f>
      </c>
    </row>
    <row r="2289" spans="1:8" x14ac:dyDescent="0.25">
      <c r="A2289" s="11"/>
      <c r="B2289" s="19"/>
      <c r="C2289" s="19"/>
      <c r="D2289" s="19"/>
      <c r="E2289" s="23"/>
      <c r="F2289" s="19"/>
      <c r="G2289" s="16">
        <f>IF(A2289="","",MONTH(A2289))</f>
      </c>
      <c r="H2289" s="22">
        <f>IF(A2289="",0,IF(YEAR(A2289)&lt;&gt;Properties!$C$5,0,N(E2289)))</f>
      </c>
    </row>
    <row r="2290" spans="1:8" x14ac:dyDescent="0.25">
      <c r="A2290" s="11"/>
      <c r="B2290" s="19"/>
      <c r="C2290" s="19"/>
      <c r="D2290" s="19"/>
      <c r="E2290" s="23"/>
      <c r="F2290" s="19"/>
      <c r="G2290" s="16">
        <f>IF(A2290="","",MONTH(A2290))</f>
      </c>
      <c r="H2290" s="22">
        <f>IF(A2290="",0,IF(YEAR(A2290)&lt;&gt;Properties!$C$5,0,N(E2290)))</f>
      </c>
    </row>
    <row r="2291" spans="1:8" x14ac:dyDescent="0.25">
      <c r="A2291" s="11"/>
      <c r="B2291" s="19"/>
      <c r="C2291" s="19"/>
      <c r="D2291" s="19"/>
      <c r="E2291" s="23"/>
      <c r="F2291" s="19"/>
      <c r="G2291" s="16">
        <f>IF(A2291="","",MONTH(A2291))</f>
      </c>
      <c r="H2291" s="22">
        <f>IF(A2291="",0,IF(YEAR(A2291)&lt;&gt;Properties!$C$5,0,N(E2291)))</f>
      </c>
    </row>
    <row r="2292" spans="1:8" x14ac:dyDescent="0.25">
      <c r="A2292" s="11"/>
      <c r="B2292" s="19"/>
      <c r="C2292" s="19"/>
      <c r="D2292" s="19"/>
      <c r="E2292" s="23"/>
      <c r="F2292" s="19"/>
      <c r="G2292" s="16">
        <f>IF(A2292="","",MONTH(A2292))</f>
      </c>
      <c r="H2292" s="22">
        <f>IF(A2292="",0,IF(YEAR(A2292)&lt;&gt;Properties!$C$5,0,N(E2292)))</f>
      </c>
    </row>
    <row r="2293" spans="1:8" x14ac:dyDescent="0.25">
      <c r="A2293" s="11"/>
      <c r="B2293" s="19"/>
      <c r="C2293" s="19"/>
      <c r="D2293" s="19"/>
      <c r="E2293" s="23"/>
      <c r="F2293" s="19"/>
      <c r="G2293" s="16">
        <f>IF(A2293="","",MONTH(A2293))</f>
      </c>
      <c r="H2293" s="22">
        <f>IF(A2293="",0,IF(YEAR(A2293)&lt;&gt;Properties!$C$5,0,N(E2293)))</f>
      </c>
    </row>
    <row r="2294" spans="1:8" x14ac:dyDescent="0.25">
      <c r="A2294" s="11"/>
      <c r="B2294" s="19"/>
      <c r="C2294" s="19"/>
      <c r="D2294" s="19"/>
      <c r="E2294" s="23"/>
      <c r="F2294" s="19"/>
      <c r="G2294" s="16">
        <f>IF(A2294="","",MONTH(A2294))</f>
      </c>
      <c r="H2294" s="22">
        <f>IF(A2294="",0,IF(YEAR(A2294)&lt;&gt;Properties!$C$5,0,N(E2294)))</f>
      </c>
    </row>
    <row r="2295" spans="1:8" x14ac:dyDescent="0.25">
      <c r="A2295" s="11"/>
      <c r="B2295" s="19"/>
      <c r="C2295" s="19"/>
      <c r="D2295" s="19"/>
      <c r="E2295" s="23"/>
      <c r="F2295" s="19"/>
      <c r="G2295" s="16">
        <f>IF(A2295="","",MONTH(A2295))</f>
      </c>
      <c r="H2295" s="22">
        <f>IF(A2295="",0,IF(YEAR(A2295)&lt;&gt;Properties!$C$5,0,N(E2295)))</f>
      </c>
    </row>
    <row r="2296" spans="1:8" x14ac:dyDescent="0.25">
      <c r="A2296" s="11"/>
      <c r="B2296" s="19"/>
      <c r="C2296" s="19"/>
      <c r="D2296" s="19"/>
      <c r="E2296" s="23"/>
      <c r="F2296" s="19"/>
      <c r="G2296" s="16">
        <f>IF(A2296="","",MONTH(A2296))</f>
      </c>
      <c r="H2296" s="22">
        <f>IF(A2296="",0,IF(YEAR(A2296)&lt;&gt;Properties!$C$5,0,N(E2296)))</f>
      </c>
    </row>
    <row r="2297" spans="1:8" x14ac:dyDescent="0.25">
      <c r="A2297" s="11"/>
      <c r="B2297" s="19"/>
      <c r="C2297" s="19"/>
      <c r="D2297" s="19"/>
      <c r="E2297" s="23"/>
      <c r="F2297" s="19"/>
      <c r="G2297" s="16">
        <f>IF(A2297="","",MONTH(A2297))</f>
      </c>
      <c r="H2297" s="22">
        <f>IF(A2297="",0,IF(YEAR(A2297)&lt;&gt;Properties!$C$5,0,N(E2297)))</f>
      </c>
    </row>
    <row r="2298" spans="1:8" x14ac:dyDescent="0.25">
      <c r="A2298" s="11"/>
      <c r="B2298" s="19"/>
      <c r="C2298" s="19"/>
      <c r="D2298" s="19"/>
      <c r="E2298" s="23"/>
      <c r="F2298" s="19"/>
      <c r="G2298" s="16">
        <f>IF(A2298="","",MONTH(A2298))</f>
      </c>
      <c r="H2298" s="22">
        <f>IF(A2298="",0,IF(YEAR(A2298)&lt;&gt;Properties!$C$5,0,N(E2298)))</f>
      </c>
    </row>
    <row r="2299" spans="1:8" x14ac:dyDescent="0.25">
      <c r="A2299" s="11"/>
      <c r="B2299" s="19"/>
      <c r="C2299" s="19"/>
      <c r="D2299" s="19"/>
      <c r="E2299" s="23"/>
      <c r="F2299" s="19"/>
      <c r="G2299" s="16">
        <f>IF(A2299="","",MONTH(A2299))</f>
      </c>
      <c r="H2299" s="22">
        <f>IF(A2299="",0,IF(YEAR(A2299)&lt;&gt;Properties!$C$5,0,N(E2299)))</f>
      </c>
    </row>
    <row r="2300" spans="1:8" x14ac:dyDescent="0.25">
      <c r="A2300" s="11"/>
      <c r="B2300" s="19"/>
      <c r="C2300" s="19"/>
      <c r="D2300" s="19"/>
      <c r="E2300" s="23"/>
      <c r="F2300" s="19"/>
      <c r="G2300" s="16">
        <f>IF(A2300="","",MONTH(A2300))</f>
      </c>
      <c r="H2300" s="22">
        <f>IF(A2300="",0,IF(YEAR(A2300)&lt;&gt;Properties!$C$5,0,N(E2300)))</f>
      </c>
    </row>
    <row r="2301" spans="1:8" x14ac:dyDescent="0.25">
      <c r="A2301" s="11"/>
      <c r="B2301" s="19"/>
      <c r="C2301" s="19"/>
      <c r="D2301" s="19"/>
      <c r="E2301" s="23"/>
      <c r="F2301" s="19"/>
      <c r="G2301" s="16">
        <f>IF(A2301="","",MONTH(A2301))</f>
      </c>
      <c r="H2301" s="22">
        <f>IF(A2301="",0,IF(YEAR(A2301)&lt;&gt;Properties!$C$5,0,N(E2301)))</f>
      </c>
    </row>
    <row r="2302" spans="1:8" x14ac:dyDescent="0.25">
      <c r="A2302" s="11"/>
      <c r="B2302" s="19"/>
      <c r="C2302" s="19"/>
      <c r="D2302" s="19"/>
      <c r="E2302" s="23"/>
      <c r="F2302" s="19"/>
      <c r="G2302" s="16">
        <f>IF(A2302="","",MONTH(A2302))</f>
      </c>
      <c r="H2302" s="22">
        <f>IF(A2302="",0,IF(YEAR(A2302)&lt;&gt;Properties!$C$5,0,N(E2302)))</f>
      </c>
    </row>
    <row r="2303" spans="1:8" x14ac:dyDescent="0.25">
      <c r="A2303" s="11"/>
      <c r="B2303" s="19"/>
      <c r="C2303" s="19"/>
      <c r="D2303" s="19"/>
      <c r="E2303" s="23"/>
      <c r="F2303" s="19"/>
      <c r="G2303" s="16">
        <f>IF(A2303="","",MONTH(A2303))</f>
      </c>
      <c r="H2303" s="22">
        <f>IF(A2303="",0,IF(YEAR(A2303)&lt;&gt;Properties!$C$5,0,N(E2303)))</f>
      </c>
    </row>
    <row r="2304" spans="1:8" x14ac:dyDescent="0.25">
      <c r="A2304" s="11"/>
      <c r="B2304" s="19"/>
      <c r="C2304" s="19"/>
      <c r="D2304" s="19"/>
      <c r="E2304" s="23"/>
      <c r="F2304" s="19"/>
      <c r="G2304" s="16">
        <f>IF(A2304="","",MONTH(A2304))</f>
      </c>
      <c r="H2304" s="22">
        <f>IF(A2304="",0,IF(YEAR(A2304)&lt;&gt;Properties!$C$5,0,N(E2304)))</f>
      </c>
    </row>
    <row r="2305" spans="1:8" x14ac:dyDescent="0.25">
      <c r="A2305" s="11"/>
      <c r="B2305" s="19"/>
      <c r="C2305" s="19"/>
      <c r="D2305" s="19"/>
      <c r="E2305" s="23"/>
      <c r="F2305" s="19"/>
      <c r="G2305" s="16">
        <f>IF(A2305="","",MONTH(A2305))</f>
      </c>
      <c r="H2305" s="22">
        <f>IF(A2305="",0,IF(YEAR(A2305)&lt;&gt;Properties!$C$5,0,N(E2305)))</f>
      </c>
    </row>
    <row r="2306" spans="1:8" x14ac:dyDescent="0.25">
      <c r="A2306" s="11"/>
      <c r="B2306" s="19"/>
      <c r="C2306" s="19"/>
      <c r="D2306" s="19"/>
      <c r="E2306" s="23"/>
      <c r="F2306" s="19"/>
      <c r="G2306" s="16">
        <f>IF(A2306="","",MONTH(A2306))</f>
      </c>
      <c r="H2306" s="22">
        <f>IF(A2306="",0,IF(YEAR(A2306)&lt;&gt;Properties!$C$5,0,N(E2306)))</f>
      </c>
    </row>
    <row r="2307" spans="1:8" x14ac:dyDescent="0.25">
      <c r="A2307" s="11"/>
      <c r="B2307" s="19"/>
      <c r="C2307" s="19"/>
      <c r="D2307" s="19"/>
      <c r="E2307" s="23"/>
      <c r="F2307" s="19"/>
      <c r="G2307" s="16">
        <f>IF(A2307="","",MONTH(A2307))</f>
      </c>
      <c r="H2307" s="22">
        <f>IF(A2307="",0,IF(YEAR(A2307)&lt;&gt;Properties!$C$5,0,N(E2307)))</f>
      </c>
    </row>
    <row r="2308" spans="1:8" x14ac:dyDescent="0.25">
      <c r="A2308" s="11"/>
      <c r="B2308" s="19"/>
      <c r="C2308" s="19"/>
      <c r="D2308" s="19"/>
      <c r="E2308" s="23"/>
      <c r="F2308" s="19"/>
      <c r="G2308" s="16">
        <f>IF(A2308="","",MONTH(A2308))</f>
      </c>
      <c r="H2308" s="22">
        <f>IF(A2308="",0,IF(YEAR(A2308)&lt;&gt;Properties!$C$5,0,N(E2308)))</f>
      </c>
    </row>
    <row r="2309" spans="1:8" x14ac:dyDescent="0.25">
      <c r="A2309" s="11"/>
      <c r="B2309" s="19"/>
      <c r="C2309" s="19"/>
      <c r="D2309" s="19"/>
      <c r="E2309" s="23"/>
      <c r="F2309" s="19"/>
      <c r="G2309" s="16">
        <f>IF(A2309="","",MONTH(A2309))</f>
      </c>
      <c r="H2309" s="22">
        <f>IF(A2309="",0,IF(YEAR(A2309)&lt;&gt;Properties!$C$5,0,N(E2309)))</f>
      </c>
    </row>
    <row r="2310" spans="1:8" x14ac:dyDescent="0.25">
      <c r="A2310" s="11"/>
      <c r="B2310" s="19"/>
      <c r="C2310" s="19"/>
      <c r="D2310" s="19"/>
      <c r="E2310" s="23"/>
      <c r="F2310" s="19"/>
      <c r="G2310" s="16">
        <f>IF(A2310="","",MONTH(A2310))</f>
      </c>
      <c r="H2310" s="22">
        <f>IF(A2310="",0,IF(YEAR(A2310)&lt;&gt;Properties!$C$5,0,N(E2310)))</f>
      </c>
    </row>
    <row r="2311" spans="1:8" x14ac:dyDescent="0.25">
      <c r="A2311" s="11"/>
      <c r="B2311" s="19"/>
      <c r="C2311" s="19"/>
      <c r="D2311" s="19"/>
      <c r="E2311" s="23"/>
      <c r="F2311" s="19"/>
      <c r="G2311" s="16">
        <f>IF(A2311="","",MONTH(A2311))</f>
      </c>
      <c r="H2311" s="22">
        <f>IF(A2311="",0,IF(YEAR(A2311)&lt;&gt;Properties!$C$5,0,N(E2311)))</f>
      </c>
    </row>
    <row r="2312" spans="1:8" x14ac:dyDescent="0.25">
      <c r="A2312" s="11"/>
      <c r="B2312" s="19"/>
      <c r="C2312" s="19"/>
      <c r="D2312" s="19"/>
      <c r="E2312" s="23"/>
      <c r="F2312" s="19"/>
      <c r="G2312" s="16">
        <f>IF(A2312="","",MONTH(A2312))</f>
      </c>
      <c r="H2312" s="22">
        <f>IF(A2312="",0,IF(YEAR(A2312)&lt;&gt;Properties!$C$5,0,N(E2312)))</f>
      </c>
    </row>
    <row r="2313" spans="1:8" x14ac:dyDescent="0.25">
      <c r="A2313" s="11"/>
      <c r="B2313" s="19"/>
      <c r="C2313" s="19"/>
      <c r="D2313" s="19"/>
      <c r="E2313" s="23"/>
      <c r="F2313" s="19"/>
      <c r="G2313" s="16">
        <f>IF(A2313="","",MONTH(A2313))</f>
      </c>
      <c r="H2313" s="22">
        <f>IF(A2313="",0,IF(YEAR(A2313)&lt;&gt;Properties!$C$5,0,N(E2313)))</f>
      </c>
    </row>
    <row r="2314" spans="1:8" x14ac:dyDescent="0.25">
      <c r="A2314" s="11"/>
      <c r="B2314" s="19"/>
      <c r="C2314" s="19"/>
      <c r="D2314" s="19"/>
      <c r="E2314" s="23"/>
      <c r="F2314" s="19"/>
      <c r="G2314" s="16">
        <f>IF(A2314="","",MONTH(A2314))</f>
      </c>
      <c r="H2314" s="22">
        <f>IF(A2314="",0,IF(YEAR(A2314)&lt;&gt;Properties!$C$5,0,N(E2314)))</f>
      </c>
    </row>
    <row r="2315" spans="1:8" x14ac:dyDescent="0.25">
      <c r="A2315" s="11"/>
      <c r="B2315" s="19"/>
      <c r="C2315" s="19"/>
      <c r="D2315" s="19"/>
      <c r="E2315" s="23"/>
      <c r="F2315" s="19"/>
      <c r="G2315" s="16">
        <f>IF(A2315="","",MONTH(A2315))</f>
      </c>
      <c r="H2315" s="22">
        <f>IF(A2315="",0,IF(YEAR(A2315)&lt;&gt;Properties!$C$5,0,N(E2315)))</f>
      </c>
    </row>
    <row r="2316" spans="1:8" x14ac:dyDescent="0.25">
      <c r="A2316" s="11"/>
      <c r="B2316" s="19"/>
      <c r="C2316" s="19"/>
      <c r="D2316" s="19"/>
      <c r="E2316" s="23"/>
      <c r="F2316" s="19"/>
      <c r="G2316" s="16">
        <f>IF(A2316="","",MONTH(A2316))</f>
      </c>
      <c r="H2316" s="22">
        <f>IF(A2316="",0,IF(YEAR(A2316)&lt;&gt;Properties!$C$5,0,N(E2316)))</f>
      </c>
    </row>
    <row r="2317" spans="1:8" x14ac:dyDescent="0.25">
      <c r="A2317" s="11"/>
      <c r="B2317" s="19"/>
      <c r="C2317" s="19"/>
      <c r="D2317" s="19"/>
      <c r="E2317" s="23"/>
      <c r="F2317" s="19"/>
      <c r="G2317" s="16">
        <f>IF(A2317="","",MONTH(A2317))</f>
      </c>
      <c r="H2317" s="22">
        <f>IF(A2317="",0,IF(YEAR(A2317)&lt;&gt;Properties!$C$5,0,N(E2317)))</f>
      </c>
    </row>
    <row r="2318" spans="1:8" x14ac:dyDescent="0.25">
      <c r="A2318" s="11"/>
      <c r="B2318" s="19"/>
      <c r="C2318" s="19"/>
      <c r="D2318" s="19"/>
      <c r="E2318" s="23"/>
      <c r="F2318" s="19"/>
      <c r="G2318" s="16">
        <f>IF(A2318="","",MONTH(A2318))</f>
      </c>
      <c r="H2318" s="22">
        <f>IF(A2318="",0,IF(YEAR(A2318)&lt;&gt;Properties!$C$5,0,N(E2318)))</f>
      </c>
    </row>
    <row r="2319" spans="1:8" x14ac:dyDescent="0.25">
      <c r="A2319" s="11"/>
      <c r="B2319" s="19"/>
      <c r="C2319" s="19"/>
      <c r="D2319" s="19"/>
      <c r="E2319" s="23"/>
      <c r="F2319" s="19"/>
      <c r="G2319" s="16">
        <f>IF(A2319="","",MONTH(A2319))</f>
      </c>
      <c r="H2319" s="22">
        <f>IF(A2319="",0,IF(YEAR(A2319)&lt;&gt;Properties!$C$5,0,N(E2319)))</f>
      </c>
    </row>
    <row r="2320" spans="1:8" x14ac:dyDescent="0.25">
      <c r="A2320" s="11"/>
      <c r="B2320" s="19"/>
      <c r="C2320" s="19"/>
      <c r="D2320" s="19"/>
      <c r="E2320" s="23"/>
      <c r="F2320" s="19"/>
      <c r="G2320" s="16">
        <f>IF(A2320="","",MONTH(A2320))</f>
      </c>
      <c r="H2320" s="22">
        <f>IF(A2320="",0,IF(YEAR(A2320)&lt;&gt;Properties!$C$5,0,N(E2320)))</f>
      </c>
    </row>
    <row r="2321" spans="1:8" x14ac:dyDescent="0.25">
      <c r="A2321" s="11"/>
      <c r="B2321" s="19"/>
      <c r="C2321" s="19"/>
      <c r="D2321" s="19"/>
      <c r="E2321" s="23"/>
      <c r="F2321" s="19"/>
      <c r="G2321" s="16">
        <f>IF(A2321="","",MONTH(A2321))</f>
      </c>
      <c r="H2321" s="22">
        <f>IF(A2321="",0,IF(YEAR(A2321)&lt;&gt;Properties!$C$5,0,N(E2321)))</f>
      </c>
    </row>
    <row r="2322" spans="1:8" x14ac:dyDescent="0.25">
      <c r="A2322" s="11"/>
      <c r="B2322" s="19"/>
      <c r="C2322" s="19"/>
      <c r="D2322" s="19"/>
      <c r="E2322" s="23"/>
      <c r="F2322" s="19"/>
      <c r="G2322" s="16">
        <f>IF(A2322="","",MONTH(A2322))</f>
      </c>
      <c r="H2322" s="22">
        <f>IF(A2322="",0,IF(YEAR(A2322)&lt;&gt;Properties!$C$5,0,N(E2322)))</f>
      </c>
    </row>
    <row r="2323" spans="1:8" x14ac:dyDescent="0.25">
      <c r="A2323" s="11"/>
      <c r="B2323" s="19"/>
      <c r="C2323" s="19"/>
      <c r="D2323" s="19"/>
      <c r="E2323" s="23"/>
      <c r="F2323" s="19"/>
      <c r="G2323" s="16">
        <f>IF(A2323="","",MONTH(A2323))</f>
      </c>
      <c r="H2323" s="22">
        <f>IF(A2323="",0,IF(YEAR(A2323)&lt;&gt;Properties!$C$5,0,N(E2323)))</f>
      </c>
    </row>
    <row r="2324" spans="1:8" x14ac:dyDescent="0.25">
      <c r="A2324" s="11"/>
      <c r="B2324" s="19"/>
      <c r="C2324" s="19"/>
      <c r="D2324" s="19"/>
      <c r="E2324" s="23"/>
      <c r="F2324" s="19"/>
      <c r="G2324" s="16">
        <f>IF(A2324="","",MONTH(A2324))</f>
      </c>
      <c r="H2324" s="22">
        <f>IF(A2324="",0,IF(YEAR(A2324)&lt;&gt;Properties!$C$5,0,N(E2324)))</f>
      </c>
    </row>
    <row r="2325" spans="1:8" x14ac:dyDescent="0.25">
      <c r="A2325" s="11"/>
      <c r="B2325" s="19"/>
      <c r="C2325" s="19"/>
      <c r="D2325" s="19"/>
      <c r="E2325" s="23"/>
      <c r="F2325" s="19"/>
      <c r="G2325" s="16">
        <f>IF(A2325="","",MONTH(A2325))</f>
      </c>
      <c r="H2325" s="22">
        <f>IF(A2325="",0,IF(YEAR(A2325)&lt;&gt;Properties!$C$5,0,N(E2325)))</f>
      </c>
    </row>
    <row r="2326" spans="1:8" x14ac:dyDescent="0.25">
      <c r="A2326" s="11"/>
      <c r="B2326" s="19"/>
      <c r="C2326" s="19"/>
      <c r="D2326" s="19"/>
      <c r="E2326" s="23"/>
      <c r="F2326" s="19"/>
      <c r="G2326" s="16">
        <f>IF(A2326="","",MONTH(A2326))</f>
      </c>
      <c r="H2326" s="22">
        <f>IF(A2326="",0,IF(YEAR(A2326)&lt;&gt;Properties!$C$5,0,N(E2326)))</f>
      </c>
    </row>
    <row r="2327" spans="1:8" x14ac:dyDescent="0.25">
      <c r="A2327" s="11"/>
      <c r="B2327" s="19"/>
      <c r="C2327" s="19"/>
      <c r="D2327" s="19"/>
      <c r="E2327" s="23"/>
      <c r="F2327" s="19"/>
      <c r="G2327" s="16">
        <f>IF(A2327="","",MONTH(A2327))</f>
      </c>
      <c r="H2327" s="22">
        <f>IF(A2327="",0,IF(YEAR(A2327)&lt;&gt;Properties!$C$5,0,N(E2327)))</f>
      </c>
    </row>
    <row r="2328" spans="1:8" x14ac:dyDescent="0.25">
      <c r="A2328" s="11"/>
      <c r="B2328" s="19"/>
      <c r="C2328" s="19"/>
      <c r="D2328" s="19"/>
      <c r="E2328" s="23"/>
      <c r="F2328" s="19"/>
      <c r="G2328" s="16">
        <f>IF(A2328="","",MONTH(A2328))</f>
      </c>
      <c r="H2328" s="22">
        <f>IF(A2328="",0,IF(YEAR(A2328)&lt;&gt;Properties!$C$5,0,N(E2328)))</f>
      </c>
    </row>
    <row r="2329" spans="1:8" x14ac:dyDescent="0.25">
      <c r="A2329" s="11"/>
      <c r="B2329" s="19"/>
      <c r="C2329" s="19"/>
      <c r="D2329" s="19"/>
      <c r="E2329" s="23"/>
      <c r="F2329" s="19"/>
      <c r="G2329" s="16">
        <f>IF(A2329="","",MONTH(A2329))</f>
      </c>
      <c r="H2329" s="22">
        <f>IF(A2329="",0,IF(YEAR(A2329)&lt;&gt;Properties!$C$5,0,N(E2329)))</f>
      </c>
    </row>
    <row r="2330" spans="1:8" x14ac:dyDescent="0.25">
      <c r="A2330" s="11"/>
      <c r="B2330" s="19"/>
      <c r="C2330" s="19"/>
      <c r="D2330" s="19"/>
      <c r="E2330" s="23"/>
      <c r="F2330" s="19"/>
      <c r="G2330" s="16">
        <f>IF(A2330="","",MONTH(A2330))</f>
      </c>
      <c r="H2330" s="22">
        <f>IF(A2330="",0,IF(YEAR(A2330)&lt;&gt;Properties!$C$5,0,N(E2330)))</f>
      </c>
    </row>
    <row r="2331" spans="1:8" x14ac:dyDescent="0.25">
      <c r="A2331" s="11"/>
      <c r="B2331" s="19"/>
      <c r="C2331" s="19"/>
      <c r="D2331" s="19"/>
      <c r="E2331" s="23"/>
      <c r="F2331" s="19"/>
      <c r="G2331" s="16">
        <f>IF(A2331="","",MONTH(A2331))</f>
      </c>
      <c r="H2331" s="22">
        <f>IF(A2331="",0,IF(YEAR(A2331)&lt;&gt;Properties!$C$5,0,N(E2331)))</f>
      </c>
    </row>
    <row r="2332" spans="1:8" x14ac:dyDescent="0.25">
      <c r="A2332" s="11"/>
      <c r="B2332" s="19"/>
      <c r="C2332" s="19"/>
      <c r="D2332" s="19"/>
      <c r="E2332" s="23"/>
      <c r="F2332" s="19"/>
      <c r="G2332" s="16">
        <f>IF(A2332="","",MONTH(A2332))</f>
      </c>
      <c r="H2332" s="22">
        <f>IF(A2332="",0,IF(YEAR(A2332)&lt;&gt;Properties!$C$5,0,N(E2332)))</f>
      </c>
    </row>
    <row r="2333" spans="1:8" x14ac:dyDescent="0.25">
      <c r="A2333" s="11"/>
      <c r="B2333" s="19"/>
      <c r="C2333" s="19"/>
      <c r="D2333" s="19"/>
      <c r="E2333" s="23"/>
      <c r="F2333" s="19"/>
      <c r="G2333" s="16">
        <f>IF(A2333="","",MONTH(A2333))</f>
      </c>
      <c r="H2333" s="22">
        <f>IF(A2333="",0,IF(YEAR(A2333)&lt;&gt;Properties!$C$5,0,N(E2333)))</f>
      </c>
    </row>
    <row r="2334" spans="1:8" x14ac:dyDescent="0.25">
      <c r="A2334" s="11"/>
      <c r="B2334" s="19"/>
      <c r="C2334" s="19"/>
      <c r="D2334" s="19"/>
      <c r="E2334" s="23"/>
      <c r="F2334" s="19"/>
      <c r="G2334" s="16">
        <f>IF(A2334="","",MONTH(A2334))</f>
      </c>
      <c r="H2334" s="22">
        <f>IF(A2334="",0,IF(YEAR(A2334)&lt;&gt;Properties!$C$5,0,N(E2334)))</f>
      </c>
    </row>
    <row r="2335" spans="1:8" x14ac:dyDescent="0.25">
      <c r="A2335" s="11"/>
      <c r="B2335" s="19"/>
      <c r="C2335" s="19"/>
      <c r="D2335" s="19"/>
      <c r="E2335" s="23"/>
      <c r="F2335" s="19"/>
      <c r="G2335" s="16">
        <f>IF(A2335="","",MONTH(A2335))</f>
      </c>
      <c r="H2335" s="22">
        <f>IF(A2335="",0,IF(YEAR(A2335)&lt;&gt;Properties!$C$5,0,N(E2335)))</f>
      </c>
    </row>
    <row r="2336" spans="1:8" x14ac:dyDescent="0.25">
      <c r="A2336" s="11"/>
      <c r="B2336" s="19"/>
      <c r="C2336" s="19"/>
      <c r="D2336" s="19"/>
      <c r="E2336" s="23"/>
      <c r="F2336" s="19"/>
      <c r="G2336" s="16">
        <f>IF(A2336="","",MONTH(A2336))</f>
      </c>
      <c r="H2336" s="22">
        <f>IF(A2336="",0,IF(YEAR(A2336)&lt;&gt;Properties!$C$5,0,N(E2336)))</f>
      </c>
    </row>
    <row r="2337" spans="1:8" x14ac:dyDescent="0.25">
      <c r="A2337" s="11"/>
      <c r="B2337" s="19"/>
      <c r="C2337" s="19"/>
      <c r="D2337" s="19"/>
      <c r="E2337" s="23"/>
      <c r="F2337" s="19"/>
      <c r="G2337" s="16">
        <f>IF(A2337="","",MONTH(A2337))</f>
      </c>
      <c r="H2337" s="22">
        <f>IF(A2337="",0,IF(YEAR(A2337)&lt;&gt;Properties!$C$5,0,N(E2337)))</f>
      </c>
    </row>
    <row r="2338" spans="1:8" x14ac:dyDescent="0.25">
      <c r="A2338" s="11"/>
      <c r="B2338" s="19"/>
      <c r="C2338" s="19"/>
      <c r="D2338" s="19"/>
      <c r="E2338" s="23"/>
      <c r="F2338" s="19"/>
      <c r="G2338" s="16">
        <f>IF(A2338="","",MONTH(A2338))</f>
      </c>
      <c r="H2338" s="22">
        <f>IF(A2338="",0,IF(YEAR(A2338)&lt;&gt;Properties!$C$5,0,N(E2338)))</f>
      </c>
    </row>
    <row r="2339" spans="1:8" x14ac:dyDescent="0.25">
      <c r="A2339" s="11"/>
      <c r="B2339" s="19"/>
      <c r="C2339" s="19"/>
      <c r="D2339" s="19"/>
      <c r="E2339" s="23"/>
      <c r="F2339" s="19"/>
      <c r="G2339" s="16">
        <f>IF(A2339="","",MONTH(A2339))</f>
      </c>
      <c r="H2339" s="22">
        <f>IF(A2339="",0,IF(YEAR(A2339)&lt;&gt;Properties!$C$5,0,N(E2339)))</f>
      </c>
    </row>
    <row r="2340" spans="1:8" x14ac:dyDescent="0.25">
      <c r="A2340" s="11"/>
      <c r="B2340" s="19"/>
      <c r="C2340" s="19"/>
      <c r="D2340" s="19"/>
      <c r="E2340" s="23"/>
      <c r="F2340" s="19"/>
      <c r="G2340" s="16">
        <f>IF(A2340="","",MONTH(A2340))</f>
      </c>
      <c r="H2340" s="22">
        <f>IF(A2340="",0,IF(YEAR(A2340)&lt;&gt;Properties!$C$5,0,N(E2340)))</f>
      </c>
    </row>
    <row r="2341" spans="1:8" x14ac:dyDescent="0.25">
      <c r="A2341" s="11"/>
      <c r="B2341" s="19"/>
      <c r="C2341" s="19"/>
      <c r="D2341" s="19"/>
      <c r="E2341" s="23"/>
      <c r="F2341" s="19"/>
      <c r="G2341" s="16">
        <f>IF(A2341="","",MONTH(A2341))</f>
      </c>
      <c r="H2341" s="22">
        <f>IF(A2341="",0,IF(YEAR(A2341)&lt;&gt;Properties!$C$5,0,N(E2341)))</f>
      </c>
    </row>
    <row r="2342" spans="1:8" x14ac:dyDescent="0.25">
      <c r="A2342" s="11"/>
      <c r="B2342" s="19"/>
      <c r="C2342" s="19"/>
      <c r="D2342" s="19"/>
      <c r="E2342" s="23"/>
      <c r="F2342" s="19"/>
      <c r="G2342" s="16">
        <f>IF(A2342="","",MONTH(A2342))</f>
      </c>
      <c r="H2342" s="22">
        <f>IF(A2342="",0,IF(YEAR(A2342)&lt;&gt;Properties!$C$5,0,N(E2342)))</f>
      </c>
    </row>
    <row r="2343" spans="1:8" x14ac:dyDescent="0.25">
      <c r="A2343" s="11"/>
      <c r="B2343" s="19"/>
      <c r="C2343" s="19"/>
      <c r="D2343" s="19"/>
      <c r="E2343" s="23"/>
      <c r="F2343" s="19"/>
      <c r="G2343" s="16">
        <f>IF(A2343="","",MONTH(A2343))</f>
      </c>
      <c r="H2343" s="22">
        <f>IF(A2343="",0,IF(YEAR(A2343)&lt;&gt;Properties!$C$5,0,N(E2343)))</f>
      </c>
    </row>
    <row r="2344" spans="1:8" x14ac:dyDescent="0.25">
      <c r="A2344" s="11"/>
      <c r="B2344" s="19"/>
      <c r="C2344" s="19"/>
      <c r="D2344" s="19"/>
      <c r="E2344" s="23"/>
      <c r="F2344" s="19"/>
      <c r="G2344" s="16">
        <f>IF(A2344="","",MONTH(A2344))</f>
      </c>
      <c r="H2344" s="22">
        <f>IF(A2344="",0,IF(YEAR(A2344)&lt;&gt;Properties!$C$5,0,N(E2344)))</f>
      </c>
    </row>
    <row r="2345" spans="1:8" x14ac:dyDescent="0.25">
      <c r="A2345" s="11"/>
      <c r="B2345" s="19"/>
      <c r="C2345" s="19"/>
      <c r="D2345" s="19"/>
      <c r="E2345" s="23"/>
      <c r="F2345" s="19"/>
      <c r="G2345" s="16">
        <f>IF(A2345="","",MONTH(A2345))</f>
      </c>
      <c r="H2345" s="22">
        <f>IF(A2345="",0,IF(YEAR(A2345)&lt;&gt;Properties!$C$5,0,N(E2345)))</f>
      </c>
    </row>
    <row r="2346" spans="1:8" x14ac:dyDescent="0.25">
      <c r="A2346" s="11"/>
      <c r="B2346" s="19"/>
      <c r="C2346" s="19"/>
      <c r="D2346" s="19"/>
      <c r="E2346" s="23"/>
      <c r="F2346" s="19"/>
      <c r="G2346" s="16">
        <f>IF(A2346="","",MONTH(A2346))</f>
      </c>
      <c r="H2346" s="22">
        <f>IF(A2346="",0,IF(YEAR(A2346)&lt;&gt;Properties!$C$5,0,N(E2346)))</f>
      </c>
    </row>
    <row r="2347" spans="1:8" x14ac:dyDescent="0.25">
      <c r="A2347" s="11"/>
      <c r="B2347" s="19"/>
      <c r="C2347" s="19"/>
      <c r="D2347" s="19"/>
      <c r="E2347" s="23"/>
      <c r="F2347" s="19"/>
      <c r="G2347" s="16">
        <f>IF(A2347="","",MONTH(A2347))</f>
      </c>
      <c r="H2347" s="22">
        <f>IF(A2347="",0,IF(YEAR(A2347)&lt;&gt;Properties!$C$5,0,N(E2347)))</f>
      </c>
    </row>
    <row r="2348" spans="1:8" x14ac:dyDescent="0.25">
      <c r="A2348" s="11"/>
      <c r="B2348" s="19"/>
      <c r="C2348" s="19"/>
      <c r="D2348" s="19"/>
      <c r="E2348" s="23"/>
      <c r="F2348" s="19"/>
      <c r="G2348" s="16">
        <f>IF(A2348="","",MONTH(A2348))</f>
      </c>
      <c r="H2348" s="22">
        <f>IF(A2348="",0,IF(YEAR(A2348)&lt;&gt;Properties!$C$5,0,N(E2348)))</f>
      </c>
    </row>
    <row r="2349" spans="1:8" x14ac:dyDescent="0.25">
      <c r="A2349" s="11"/>
      <c r="B2349" s="19"/>
      <c r="C2349" s="19"/>
      <c r="D2349" s="19"/>
      <c r="E2349" s="23"/>
      <c r="F2349" s="19"/>
      <c r="G2349" s="16">
        <f>IF(A2349="","",MONTH(A2349))</f>
      </c>
      <c r="H2349" s="22">
        <f>IF(A2349="",0,IF(YEAR(A2349)&lt;&gt;Properties!$C$5,0,N(E2349)))</f>
      </c>
    </row>
    <row r="2350" spans="1:8" x14ac:dyDescent="0.25">
      <c r="A2350" s="11"/>
      <c r="B2350" s="19"/>
      <c r="C2350" s="19"/>
      <c r="D2350" s="19"/>
      <c r="E2350" s="23"/>
      <c r="F2350" s="19"/>
      <c r="G2350" s="16">
        <f>IF(A2350="","",MONTH(A2350))</f>
      </c>
      <c r="H2350" s="22">
        <f>IF(A2350="",0,IF(YEAR(A2350)&lt;&gt;Properties!$C$5,0,N(E2350)))</f>
      </c>
    </row>
    <row r="2351" spans="1:8" x14ac:dyDescent="0.25">
      <c r="A2351" s="11"/>
      <c r="B2351" s="19"/>
      <c r="C2351" s="19"/>
      <c r="D2351" s="19"/>
      <c r="E2351" s="23"/>
      <c r="F2351" s="19"/>
      <c r="G2351" s="16">
        <f>IF(A2351="","",MONTH(A2351))</f>
      </c>
      <c r="H2351" s="22">
        <f>IF(A2351="",0,IF(YEAR(A2351)&lt;&gt;Properties!$C$5,0,N(E2351)))</f>
      </c>
    </row>
    <row r="2352" spans="1:8" x14ac:dyDescent="0.25">
      <c r="A2352" s="11"/>
      <c r="B2352" s="19"/>
      <c r="C2352" s="19"/>
      <c r="D2352" s="19"/>
      <c r="E2352" s="23"/>
      <c r="F2352" s="19"/>
      <c r="G2352" s="16">
        <f>IF(A2352="","",MONTH(A2352))</f>
      </c>
      <c r="H2352" s="22">
        <f>IF(A2352="",0,IF(YEAR(A2352)&lt;&gt;Properties!$C$5,0,N(E2352)))</f>
      </c>
    </row>
    <row r="2353" spans="1:8" x14ac:dyDescent="0.25">
      <c r="A2353" s="11"/>
      <c r="B2353" s="19"/>
      <c r="C2353" s="19"/>
      <c r="D2353" s="19"/>
      <c r="E2353" s="23"/>
      <c r="F2353" s="19"/>
      <c r="G2353" s="16">
        <f>IF(A2353="","",MONTH(A2353))</f>
      </c>
      <c r="H2353" s="22">
        <f>IF(A2353="",0,IF(YEAR(A2353)&lt;&gt;Properties!$C$5,0,N(E2353)))</f>
      </c>
    </row>
    <row r="2354" spans="1:8" x14ac:dyDescent="0.25">
      <c r="A2354" s="11"/>
      <c r="B2354" s="19"/>
      <c r="C2354" s="19"/>
      <c r="D2354" s="19"/>
      <c r="E2354" s="23"/>
      <c r="F2354" s="19"/>
      <c r="G2354" s="16">
        <f>IF(A2354="","",MONTH(A2354))</f>
      </c>
      <c r="H2354" s="22">
        <f>IF(A2354="",0,IF(YEAR(A2354)&lt;&gt;Properties!$C$5,0,N(E2354)))</f>
      </c>
    </row>
    <row r="2355" spans="1:8" x14ac:dyDescent="0.25">
      <c r="A2355" s="11"/>
      <c r="B2355" s="19"/>
      <c r="C2355" s="19"/>
      <c r="D2355" s="19"/>
      <c r="E2355" s="23"/>
      <c r="F2355" s="19"/>
      <c r="G2355" s="16">
        <f>IF(A2355="","",MONTH(A2355))</f>
      </c>
      <c r="H2355" s="22">
        <f>IF(A2355="",0,IF(YEAR(A2355)&lt;&gt;Properties!$C$5,0,N(E2355)))</f>
      </c>
    </row>
    <row r="2356" spans="1:8" x14ac:dyDescent="0.25">
      <c r="A2356" s="11"/>
      <c r="B2356" s="19"/>
      <c r="C2356" s="19"/>
      <c r="D2356" s="19"/>
      <c r="E2356" s="23"/>
      <c r="F2356" s="19"/>
      <c r="G2356" s="16">
        <f>IF(A2356="","",MONTH(A2356))</f>
      </c>
      <c r="H2356" s="22">
        <f>IF(A2356="",0,IF(YEAR(A2356)&lt;&gt;Properties!$C$5,0,N(E2356)))</f>
      </c>
    </row>
    <row r="2357" spans="1:8" x14ac:dyDescent="0.25">
      <c r="A2357" s="11"/>
      <c r="B2357" s="19"/>
      <c r="C2357" s="19"/>
      <c r="D2357" s="19"/>
      <c r="E2357" s="23"/>
      <c r="F2357" s="19"/>
      <c r="G2357" s="16">
        <f>IF(A2357="","",MONTH(A2357))</f>
      </c>
      <c r="H2357" s="22">
        <f>IF(A2357="",0,IF(YEAR(A2357)&lt;&gt;Properties!$C$5,0,N(E2357)))</f>
      </c>
    </row>
    <row r="2358" spans="1:8" x14ac:dyDescent="0.25">
      <c r="A2358" s="11"/>
      <c r="B2358" s="19"/>
      <c r="C2358" s="19"/>
      <c r="D2358" s="19"/>
      <c r="E2358" s="23"/>
      <c r="F2358" s="19"/>
      <c r="G2358" s="16">
        <f>IF(A2358="","",MONTH(A2358))</f>
      </c>
      <c r="H2358" s="22">
        <f>IF(A2358="",0,IF(YEAR(A2358)&lt;&gt;Properties!$C$5,0,N(E2358)))</f>
      </c>
    </row>
    <row r="2359" spans="1:8" x14ac:dyDescent="0.25">
      <c r="A2359" s="11"/>
      <c r="B2359" s="19"/>
      <c r="C2359" s="19"/>
      <c r="D2359" s="19"/>
      <c r="E2359" s="23"/>
      <c r="F2359" s="19"/>
      <c r="G2359" s="16">
        <f>IF(A2359="","",MONTH(A2359))</f>
      </c>
      <c r="H2359" s="22">
        <f>IF(A2359="",0,IF(YEAR(A2359)&lt;&gt;Properties!$C$5,0,N(E2359)))</f>
      </c>
    </row>
    <row r="2360" spans="1:8" x14ac:dyDescent="0.25">
      <c r="A2360" s="11"/>
      <c r="B2360" s="19"/>
      <c r="C2360" s="19"/>
      <c r="D2360" s="19"/>
      <c r="E2360" s="23"/>
      <c r="F2360" s="19"/>
      <c r="G2360" s="16">
        <f>IF(A2360="","",MONTH(A2360))</f>
      </c>
      <c r="H2360" s="22">
        <f>IF(A2360="",0,IF(YEAR(A2360)&lt;&gt;Properties!$C$5,0,N(E2360)))</f>
      </c>
    </row>
    <row r="2361" spans="1:8" x14ac:dyDescent="0.25">
      <c r="A2361" s="11"/>
      <c r="B2361" s="19"/>
      <c r="C2361" s="19"/>
      <c r="D2361" s="19"/>
      <c r="E2361" s="23"/>
      <c r="F2361" s="19"/>
      <c r="G2361" s="16">
        <f>IF(A2361="","",MONTH(A2361))</f>
      </c>
      <c r="H2361" s="22">
        <f>IF(A2361="",0,IF(YEAR(A2361)&lt;&gt;Properties!$C$5,0,N(E2361)))</f>
      </c>
    </row>
    <row r="2362" spans="1:8" x14ac:dyDescent="0.25">
      <c r="A2362" s="11"/>
      <c r="B2362" s="19"/>
      <c r="C2362" s="19"/>
      <c r="D2362" s="19"/>
      <c r="E2362" s="23"/>
      <c r="F2362" s="19"/>
      <c r="G2362" s="16">
        <f>IF(A2362="","",MONTH(A2362))</f>
      </c>
      <c r="H2362" s="22">
        <f>IF(A2362="",0,IF(YEAR(A2362)&lt;&gt;Properties!$C$5,0,N(E2362)))</f>
      </c>
    </row>
    <row r="2363" spans="1:8" x14ac:dyDescent="0.25">
      <c r="A2363" s="11"/>
      <c r="B2363" s="19"/>
      <c r="C2363" s="19"/>
      <c r="D2363" s="19"/>
      <c r="E2363" s="23"/>
      <c r="F2363" s="19"/>
      <c r="G2363" s="16">
        <f>IF(A2363="","",MONTH(A2363))</f>
      </c>
      <c r="H2363" s="22">
        <f>IF(A2363="",0,IF(YEAR(A2363)&lt;&gt;Properties!$C$5,0,N(E2363)))</f>
      </c>
    </row>
    <row r="2364" spans="1:8" x14ac:dyDescent="0.25">
      <c r="A2364" s="11"/>
      <c r="B2364" s="19"/>
      <c r="C2364" s="19"/>
      <c r="D2364" s="19"/>
      <c r="E2364" s="23"/>
      <c r="F2364" s="19"/>
      <c r="G2364" s="16">
        <f>IF(A2364="","",MONTH(A2364))</f>
      </c>
      <c r="H2364" s="22">
        <f>IF(A2364="",0,IF(YEAR(A2364)&lt;&gt;Properties!$C$5,0,N(E2364)))</f>
      </c>
    </row>
    <row r="2365" spans="1:8" x14ac:dyDescent="0.25">
      <c r="A2365" s="11"/>
      <c r="B2365" s="19"/>
      <c r="C2365" s="19"/>
      <c r="D2365" s="19"/>
      <c r="E2365" s="23"/>
      <c r="F2365" s="19"/>
      <c r="G2365" s="16">
        <f>IF(A2365="","",MONTH(A2365))</f>
      </c>
      <c r="H2365" s="22">
        <f>IF(A2365="",0,IF(YEAR(A2365)&lt;&gt;Properties!$C$5,0,N(E2365)))</f>
      </c>
    </row>
    <row r="2366" spans="1:8" x14ac:dyDescent="0.25">
      <c r="A2366" s="11"/>
      <c r="B2366" s="19"/>
      <c r="C2366" s="19"/>
      <c r="D2366" s="19"/>
      <c r="E2366" s="23"/>
      <c r="F2366" s="19"/>
      <c r="G2366" s="16">
        <f>IF(A2366="","",MONTH(A2366))</f>
      </c>
      <c r="H2366" s="22">
        <f>IF(A2366="",0,IF(YEAR(A2366)&lt;&gt;Properties!$C$5,0,N(E2366)))</f>
      </c>
    </row>
    <row r="2367" spans="1:8" x14ac:dyDescent="0.25">
      <c r="A2367" s="11"/>
      <c r="B2367" s="19"/>
      <c r="C2367" s="19"/>
      <c r="D2367" s="19"/>
      <c r="E2367" s="23"/>
      <c r="F2367" s="19"/>
      <c r="G2367" s="16">
        <f>IF(A2367="","",MONTH(A2367))</f>
      </c>
      <c r="H2367" s="22">
        <f>IF(A2367="",0,IF(YEAR(A2367)&lt;&gt;Properties!$C$5,0,N(E2367)))</f>
      </c>
    </row>
    <row r="2368" spans="1:8" x14ac:dyDescent="0.25">
      <c r="A2368" s="11"/>
      <c r="B2368" s="19"/>
      <c r="C2368" s="19"/>
      <c r="D2368" s="19"/>
      <c r="E2368" s="23"/>
      <c r="F2368" s="19"/>
      <c r="G2368" s="16">
        <f>IF(A2368="","",MONTH(A2368))</f>
      </c>
      <c r="H2368" s="22">
        <f>IF(A2368="",0,IF(YEAR(A2368)&lt;&gt;Properties!$C$5,0,N(E2368)))</f>
      </c>
    </row>
    <row r="2369" spans="1:8" x14ac:dyDescent="0.25">
      <c r="A2369" s="11"/>
      <c r="B2369" s="19"/>
      <c r="C2369" s="19"/>
      <c r="D2369" s="19"/>
      <c r="E2369" s="23"/>
      <c r="F2369" s="19"/>
      <c r="G2369" s="16">
        <f>IF(A2369="","",MONTH(A2369))</f>
      </c>
      <c r="H2369" s="22">
        <f>IF(A2369="",0,IF(YEAR(A2369)&lt;&gt;Properties!$C$5,0,N(E2369)))</f>
      </c>
    </row>
    <row r="2370" spans="1:8" x14ac:dyDescent="0.25">
      <c r="A2370" s="11"/>
      <c r="B2370" s="19"/>
      <c r="C2370" s="19"/>
      <c r="D2370" s="19"/>
      <c r="E2370" s="23"/>
      <c r="F2370" s="19"/>
      <c r="G2370" s="16">
        <f>IF(A2370="","",MONTH(A2370))</f>
      </c>
      <c r="H2370" s="22">
        <f>IF(A2370="",0,IF(YEAR(A2370)&lt;&gt;Properties!$C$5,0,N(E2370)))</f>
      </c>
    </row>
    <row r="2371" spans="1:8" x14ac:dyDescent="0.25">
      <c r="A2371" s="11"/>
      <c r="B2371" s="19"/>
      <c r="C2371" s="19"/>
      <c r="D2371" s="19"/>
      <c r="E2371" s="23"/>
      <c r="F2371" s="19"/>
      <c r="G2371" s="16">
        <f>IF(A2371="","",MONTH(A2371))</f>
      </c>
      <c r="H2371" s="22">
        <f>IF(A2371="",0,IF(YEAR(A2371)&lt;&gt;Properties!$C$5,0,N(E2371)))</f>
      </c>
    </row>
    <row r="2372" spans="1:8" x14ac:dyDescent="0.25">
      <c r="A2372" s="11"/>
      <c r="B2372" s="19"/>
      <c r="C2372" s="19"/>
      <c r="D2372" s="19"/>
      <c r="E2372" s="23"/>
      <c r="F2372" s="19"/>
      <c r="G2372" s="16">
        <f>IF(A2372="","",MONTH(A2372))</f>
      </c>
      <c r="H2372" s="22">
        <f>IF(A2372="",0,IF(YEAR(A2372)&lt;&gt;Properties!$C$5,0,N(E2372)))</f>
      </c>
    </row>
    <row r="2373" spans="1:8" x14ac:dyDescent="0.25">
      <c r="A2373" s="11"/>
      <c r="B2373" s="19"/>
      <c r="C2373" s="19"/>
      <c r="D2373" s="19"/>
      <c r="E2373" s="23"/>
      <c r="F2373" s="19"/>
      <c r="G2373" s="16">
        <f>IF(A2373="","",MONTH(A2373))</f>
      </c>
      <c r="H2373" s="22">
        <f>IF(A2373="",0,IF(YEAR(A2373)&lt;&gt;Properties!$C$5,0,N(E2373)))</f>
      </c>
    </row>
    <row r="2374" spans="1:8" x14ac:dyDescent="0.25">
      <c r="A2374" s="11"/>
      <c r="B2374" s="19"/>
      <c r="C2374" s="19"/>
      <c r="D2374" s="19"/>
      <c r="E2374" s="23"/>
      <c r="F2374" s="19"/>
      <c r="G2374" s="16">
        <f>IF(A2374="","",MONTH(A2374))</f>
      </c>
      <c r="H2374" s="22">
        <f>IF(A2374="",0,IF(YEAR(A2374)&lt;&gt;Properties!$C$5,0,N(E2374)))</f>
      </c>
    </row>
    <row r="2375" spans="1:8" x14ac:dyDescent="0.25">
      <c r="A2375" s="11"/>
      <c r="B2375" s="19"/>
      <c r="C2375" s="19"/>
      <c r="D2375" s="19"/>
      <c r="E2375" s="23"/>
      <c r="F2375" s="19"/>
      <c r="G2375" s="16">
        <f>IF(A2375="","",MONTH(A2375))</f>
      </c>
      <c r="H2375" s="22">
        <f>IF(A2375="",0,IF(YEAR(A2375)&lt;&gt;Properties!$C$5,0,N(E2375)))</f>
      </c>
    </row>
    <row r="2376" spans="1:8" x14ac:dyDescent="0.25">
      <c r="A2376" s="11"/>
      <c r="B2376" s="19"/>
      <c r="C2376" s="19"/>
      <c r="D2376" s="19"/>
      <c r="E2376" s="23"/>
      <c r="F2376" s="19"/>
      <c r="G2376" s="16">
        <f>IF(A2376="","",MONTH(A2376))</f>
      </c>
      <c r="H2376" s="22">
        <f>IF(A2376="",0,IF(YEAR(A2376)&lt;&gt;Properties!$C$5,0,N(E2376)))</f>
      </c>
    </row>
    <row r="2377" spans="1:8" x14ac:dyDescent="0.25">
      <c r="A2377" s="11"/>
      <c r="B2377" s="19"/>
      <c r="C2377" s="19"/>
      <c r="D2377" s="19"/>
      <c r="E2377" s="23"/>
      <c r="F2377" s="19"/>
      <c r="G2377" s="16">
        <f>IF(A2377="","",MONTH(A2377))</f>
      </c>
      <c r="H2377" s="22">
        <f>IF(A2377="",0,IF(YEAR(A2377)&lt;&gt;Properties!$C$5,0,N(E2377)))</f>
      </c>
    </row>
    <row r="2378" spans="1:8" x14ac:dyDescent="0.25">
      <c r="A2378" s="11"/>
      <c r="B2378" s="19"/>
      <c r="C2378" s="19"/>
      <c r="D2378" s="19"/>
      <c r="E2378" s="23"/>
      <c r="F2378" s="19"/>
      <c r="G2378" s="16">
        <f>IF(A2378="","",MONTH(A2378))</f>
      </c>
      <c r="H2378" s="22">
        <f>IF(A2378="",0,IF(YEAR(A2378)&lt;&gt;Properties!$C$5,0,N(E2378)))</f>
      </c>
    </row>
    <row r="2379" spans="1:8" x14ac:dyDescent="0.25">
      <c r="A2379" s="11"/>
      <c r="B2379" s="19"/>
      <c r="C2379" s="19"/>
      <c r="D2379" s="19"/>
      <c r="E2379" s="23"/>
      <c r="F2379" s="19"/>
      <c r="G2379" s="16">
        <f>IF(A2379="","",MONTH(A2379))</f>
      </c>
      <c r="H2379" s="22">
        <f>IF(A2379="",0,IF(YEAR(A2379)&lt;&gt;Properties!$C$5,0,N(E2379)))</f>
      </c>
    </row>
    <row r="2380" spans="1:8" x14ac:dyDescent="0.25">
      <c r="A2380" s="11"/>
      <c r="B2380" s="19"/>
      <c r="C2380" s="19"/>
      <c r="D2380" s="19"/>
      <c r="E2380" s="23"/>
      <c r="F2380" s="19"/>
      <c r="G2380" s="16">
        <f>IF(A2380="","",MONTH(A2380))</f>
      </c>
      <c r="H2380" s="22">
        <f>IF(A2380="",0,IF(YEAR(A2380)&lt;&gt;Properties!$C$5,0,N(E2380)))</f>
      </c>
    </row>
    <row r="2381" spans="1:8" x14ac:dyDescent="0.25">
      <c r="A2381" s="11"/>
      <c r="B2381" s="19"/>
      <c r="C2381" s="19"/>
      <c r="D2381" s="19"/>
      <c r="E2381" s="23"/>
      <c r="F2381" s="19"/>
      <c r="G2381" s="16">
        <f>IF(A2381="","",MONTH(A2381))</f>
      </c>
      <c r="H2381" s="22">
        <f>IF(A2381="",0,IF(YEAR(A2381)&lt;&gt;Properties!$C$5,0,N(E2381)))</f>
      </c>
    </row>
    <row r="2382" spans="1:8" x14ac:dyDescent="0.25">
      <c r="A2382" s="11"/>
      <c r="B2382" s="19"/>
      <c r="C2382" s="19"/>
      <c r="D2382" s="19"/>
      <c r="E2382" s="23"/>
      <c r="F2382" s="19"/>
      <c r="G2382" s="16">
        <f>IF(A2382="","",MONTH(A2382))</f>
      </c>
      <c r="H2382" s="22">
        <f>IF(A2382="",0,IF(YEAR(A2382)&lt;&gt;Properties!$C$5,0,N(E2382)))</f>
      </c>
    </row>
    <row r="2383" spans="1:8" x14ac:dyDescent="0.25">
      <c r="A2383" s="11"/>
      <c r="B2383" s="19"/>
      <c r="C2383" s="19"/>
      <c r="D2383" s="19"/>
      <c r="E2383" s="23"/>
      <c r="F2383" s="19"/>
      <c r="G2383" s="16">
        <f>IF(A2383="","",MONTH(A2383))</f>
      </c>
      <c r="H2383" s="22">
        <f>IF(A2383="",0,IF(YEAR(A2383)&lt;&gt;Properties!$C$5,0,N(E2383)))</f>
      </c>
    </row>
    <row r="2384" spans="1:8" x14ac:dyDescent="0.25">
      <c r="A2384" s="11"/>
      <c r="B2384" s="19"/>
      <c r="C2384" s="19"/>
      <c r="D2384" s="19"/>
      <c r="E2384" s="23"/>
      <c r="F2384" s="19"/>
      <c r="G2384" s="16">
        <f>IF(A2384="","",MONTH(A2384))</f>
      </c>
      <c r="H2384" s="22">
        <f>IF(A2384="",0,IF(YEAR(A2384)&lt;&gt;Properties!$C$5,0,N(E2384)))</f>
      </c>
    </row>
    <row r="2385" spans="1:8" x14ac:dyDescent="0.25">
      <c r="A2385" s="11"/>
      <c r="B2385" s="19"/>
      <c r="C2385" s="19"/>
      <c r="D2385" s="19"/>
      <c r="E2385" s="23"/>
      <c r="F2385" s="19"/>
      <c r="G2385" s="16">
        <f>IF(A2385="","",MONTH(A2385))</f>
      </c>
      <c r="H2385" s="22">
        <f>IF(A2385="",0,IF(YEAR(A2385)&lt;&gt;Properties!$C$5,0,N(E2385)))</f>
      </c>
    </row>
    <row r="2386" spans="1:8" x14ac:dyDescent="0.25">
      <c r="A2386" s="11"/>
      <c r="B2386" s="19"/>
      <c r="C2386" s="19"/>
      <c r="D2386" s="19"/>
      <c r="E2386" s="23"/>
      <c r="F2386" s="19"/>
      <c r="G2386" s="16">
        <f>IF(A2386="","",MONTH(A2386))</f>
      </c>
      <c r="H2386" s="22">
        <f>IF(A2386="",0,IF(YEAR(A2386)&lt;&gt;Properties!$C$5,0,N(E2386)))</f>
      </c>
    </row>
    <row r="2387" spans="1:8" x14ac:dyDescent="0.25">
      <c r="A2387" s="11"/>
      <c r="B2387" s="19"/>
      <c r="C2387" s="19"/>
      <c r="D2387" s="19"/>
      <c r="E2387" s="23"/>
      <c r="F2387" s="19"/>
      <c r="G2387" s="16">
        <f>IF(A2387="","",MONTH(A2387))</f>
      </c>
      <c r="H2387" s="22">
        <f>IF(A2387="",0,IF(YEAR(A2387)&lt;&gt;Properties!$C$5,0,N(E2387)))</f>
      </c>
    </row>
    <row r="2388" spans="1:8" x14ac:dyDescent="0.25">
      <c r="A2388" s="11"/>
      <c r="B2388" s="19"/>
      <c r="C2388" s="19"/>
      <c r="D2388" s="19"/>
      <c r="E2388" s="23"/>
      <c r="F2388" s="19"/>
      <c r="G2388" s="16">
        <f>IF(A2388="","",MONTH(A2388))</f>
      </c>
      <c r="H2388" s="22">
        <f>IF(A2388="",0,IF(YEAR(A2388)&lt;&gt;Properties!$C$5,0,N(E2388)))</f>
      </c>
    </row>
    <row r="2389" spans="1:8" x14ac:dyDescent="0.25">
      <c r="A2389" s="11"/>
      <c r="B2389" s="19"/>
      <c r="C2389" s="19"/>
      <c r="D2389" s="19"/>
      <c r="E2389" s="23"/>
      <c r="F2389" s="19"/>
      <c r="G2389" s="16">
        <f>IF(A2389="","",MONTH(A2389))</f>
      </c>
      <c r="H2389" s="22">
        <f>IF(A2389="",0,IF(YEAR(A2389)&lt;&gt;Properties!$C$5,0,N(E2389)))</f>
      </c>
    </row>
    <row r="2390" spans="1:8" x14ac:dyDescent="0.25">
      <c r="A2390" s="11"/>
      <c r="B2390" s="19"/>
      <c r="C2390" s="19"/>
      <c r="D2390" s="19"/>
      <c r="E2390" s="23"/>
      <c r="F2390" s="19"/>
      <c r="G2390" s="16">
        <f>IF(A2390="","",MONTH(A2390))</f>
      </c>
      <c r="H2390" s="22">
        <f>IF(A2390="",0,IF(YEAR(A2390)&lt;&gt;Properties!$C$5,0,N(E2390)))</f>
      </c>
    </row>
    <row r="2391" spans="1:8" x14ac:dyDescent="0.25">
      <c r="A2391" s="11"/>
      <c r="B2391" s="19"/>
      <c r="C2391" s="19"/>
      <c r="D2391" s="19"/>
      <c r="E2391" s="23"/>
      <c r="F2391" s="19"/>
      <c r="G2391" s="16">
        <f>IF(A2391="","",MONTH(A2391))</f>
      </c>
      <c r="H2391" s="22">
        <f>IF(A2391="",0,IF(YEAR(A2391)&lt;&gt;Properties!$C$5,0,N(E2391)))</f>
      </c>
    </row>
    <row r="2392" spans="1:8" x14ac:dyDescent="0.25">
      <c r="A2392" s="11"/>
      <c r="B2392" s="19"/>
      <c r="C2392" s="19"/>
      <c r="D2392" s="19"/>
      <c r="E2392" s="23"/>
      <c r="F2392" s="19"/>
      <c r="G2392" s="16">
        <f>IF(A2392="","",MONTH(A2392))</f>
      </c>
      <c r="H2392" s="22">
        <f>IF(A2392="",0,IF(YEAR(A2392)&lt;&gt;Properties!$C$5,0,N(E2392)))</f>
      </c>
    </row>
    <row r="2393" spans="1:8" x14ac:dyDescent="0.25">
      <c r="A2393" s="11"/>
      <c r="B2393" s="19"/>
      <c r="C2393" s="19"/>
      <c r="D2393" s="19"/>
      <c r="E2393" s="23"/>
      <c r="F2393" s="19"/>
      <c r="G2393" s="16">
        <f>IF(A2393="","",MONTH(A2393))</f>
      </c>
      <c r="H2393" s="22">
        <f>IF(A2393="",0,IF(YEAR(A2393)&lt;&gt;Properties!$C$5,0,N(E2393)))</f>
      </c>
    </row>
    <row r="2394" spans="1:8" x14ac:dyDescent="0.25">
      <c r="A2394" s="11"/>
      <c r="B2394" s="19"/>
      <c r="C2394" s="19"/>
      <c r="D2394" s="19"/>
      <c r="E2394" s="23"/>
      <c r="F2394" s="19"/>
      <c r="G2394" s="16">
        <f>IF(A2394="","",MONTH(A2394))</f>
      </c>
      <c r="H2394" s="22">
        <f>IF(A2394="",0,IF(YEAR(A2394)&lt;&gt;Properties!$C$5,0,N(E2394)))</f>
      </c>
    </row>
    <row r="2395" spans="1:8" x14ac:dyDescent="0.25">
      <c r="A2395" s="11"/>
      <c r="B2395" s="19"/>
      <c r="C2395" s="19"/>
      <c r="D2395" s="19"/>
      <c r="E2395" s="23"/>
      <c r="F2395" s="19"/>
      <c r="G2395" s="16">
        <f>IF(A2395="","",MONTH(A2395))</f>
      </c>
      <c r="H2395" s="22">
        <f>IF(A2395="",0,IF(YEAR(A2395)&lt;&gt;Properties!$C$5,0,N(E2395)))</f>
      </c>
    </row>
    <row r="2396" spans="1:8" x14ac:dyDescent="0.25">
      <c r="A2396" s="11"/>
      <c r="B2396" s="19"/>
      <c r="C2396" s="19"/>
      <c r="D2396" s="19"/>
      <c r="E2396" s="23"/>
      <c r="F2396" s="19"/>
      <c r="G2396" s="16">
        <f>IF(A2396="","",MONTH(A2396))</f>
      </c>
      <c r="H2396" s="22">
        <f>IF(A2396="",0,IF(YEAR(A2396)&lt;&gt;Properties!$C$5,0,N(E2396)))</f>
      </c>
    </row>
    <row r="2397" spans="1:8" x14ac:dyDescent="0.25">
      <c r="A2397" s="11"/>
      <c r="B2397" s="19"/>
      <c r="C2397" s="19"/>
      <c r="D2397" s="19"/>
      <c r="E2397" s="23"/>
      <c r="F2397" s="19"/>
      <c r="G2397" s="16">
        <f>IF(A2397="","",MONTH(A2397))</f>
      </c>
      <c r="H2397" s="22">
        <f>IF(A2397="",0,IF(YEAR(A2397)&lt;&gt;Properties!$C$5,0,N(E2397)))</f>
      </c>
    </row>
    <row r="2398" spans="1:8" x14ac:dyDescent="0.25">
      <c r="A2398" s="11"/>
      <c r="B2398" s="19"/>
      <c r="C2398" s="19"/>
      <c r="D2398" s="19"/>
      <c r="E2398" s="23"/>
      <c r="F2398" s="19"/>
      <c r="G2398" s="16">
        <f>IF(A2398="","",MONTH(A2398))</f>
      </c>
      <c r="H2398" s="22">
        <f>IF(A2398="",0,IF(YEAR(A2398)&lt;&gt;Properties!$C$5,0,N(E2398)))</f>
      </c>
    </row>
    <row r="2399" spans="1:8" x14ac:dyDescent="0.25">
      <c r="A2399" s="11"/>
      <c r="B2399" s="19"/>
      <c r="C2399" s="19"/>
      <c r="D2399" s="19"/>
      <c r="E2399" s="23"/>
      <c r="F2399" s="19"/>
      <c r="G2399" s="16">
        <f>IF(A2399="","",MONTH(A2399))</f>
      </c>
      <c r="H2399" s="22">
        <f>IF(A2399="",0,IF(YEAR(A2399)&lt;&gt;Properties!$C$5,0,N(E2399)))</f>
      </c>
    </row>
    <row r="2400" spans="1:8" x14ac:dyDescent="0.25">
      <c r="A2400" s="11"/>
      <c r="B2400" s="19"/>
      <c r="C2400" s="19"/>
      <c r="D2400" s="19"/>
      <c r="E2400" s="23"/>
      <c r="F2400" s="19"/>
      <c r="G2400" s="16">
        <f>IF(A2400="","",MONTH(A2400))</f>
      </c>
      <c r="H2400" s="22">
        <f>IF(A2400="",0,IF(YEAR(A2400)&lt;&gt;Properties!$C$5,0,N(E2400)))</f>
      </c>
    </row>
    <row r="2401" spans="1:8" x14ac:dyDescent="0.25">
      <c r="A2401" s="11"/>
      <c r="B2401" s="19"/>
      <c r="C2401" s="19"/>
      <c r="D2401" s="19"/>
      <c r="E2401" s="23"/>
      <c r="F2401" s="19"/>
      <c r="G2401" s="16">
        <f>IF(A2401="","",MONTH(A2401))</f>
      </c>
      <c r="H2401" s="22">
        <f>IF(A2401="",0,IF(YEAR(A2401)&lt;&gt;Properties!$C$5,0,N(E2401)))</f>
      </c>
    </row>
    <row r="2402" spans="1:8" x14ac:dyDescent="0.25">
      <c r="A2402" s="11"/>
      <c r="B2402" s="19"/>
      <c r="C2402" s="19"/>
      <c r="D2402" s="19"/>
      <c r="E2402" s="23"/>
      <c r="F2402" s="19"/>
      <c r="G2402" s="16">
        <f>IF(A2402="","",MONTH(A2402))</f>
      </c>
      <c r="H2402" s="22">
        <f>IF(A2402="",0,IF(YEAR(A2402)&lt;&gt;Properties!$C$5,0,N(E2402)))</f>
      </c>
    </row>
    <row r="2403" spans="1:8" x14ac:dyDescent="0.25">
      <c r="A2403" s="11"/>
      <c r="B2403" s="19"/>
      <c r="C2403" s="19"/>
      <c r="D2403" s="19"/>
      <c r="E2403" s="23"/>
      <c r="F2403" s="19"/>
      <c r="G2403" s="16">
        <f>IF(A2403="","",MONTH(A2403))</f>
      </c>
      <c r="H2403" s="22">
        <f>IF(A2403="",0,IF(YEAR(A2403)&lt;&gt;Properties!$C$5,0,N(E2403)))</f>
      </c>
    </row>
    <row r="2404" spans="1:8" x14ac:dyDescent="0.25">
      <c r="A2404" s="11"/>
      <c r="B2404" s="19"/>
      <c r="C2404" s="19"/>
      <c r="D2404" s="19"/>
      <c r="E2404" s="23"/>
      <c r="F2404" s="19"/>
      <c r="G2404" s="16">
        <f>IF(A2404="","",MONTH(A2404))</f>
      </c>
      <c r="H2404" s="22">
        <f>IF(A2404="",0,IF(YEAR(A2404)&lt;&gt;Properties!$C$5,0,N(E2404)))</f>
      </c>
    </row>
    <row r="2405" spans="1:8" x14ac:dyDescent="0.25">
      <c r="A2405" s="11"/>
      <c r="B2405" s="19"/>
      <c r="C2405" s="19"/>
      <c r="D2405" s="19"/>
      <c r="E2405" s="23"/>
      <c r="F2405" s="19"/>
      <c r="G2405" s="16">
        <f>IF(A2405="","",MONTH(A2405))</f>
      </c>
      <c r="H2405" s="22">
        <f>IF(A2405="",0,IF(YEAR(A2405)&lt;&gt;Properties!$C$5,0,N(E2405)))</f>
      </c>
    </row>
    <row r="2406" spans="1:8" x14ac:dyDescent="0.25">
      <c r="A2406" s="11"/>
      <c r="B2406" s="19"/>
      <c r="C2406" s="19"/>
      <c r="D2406" s="19"/>
      <c r="E2406" s="23"/>
      <c r="F2406" s="19"/>
      <c r="G2406" s="16">
        <f>IF(A2406="","",MONTH(A2406))</f>
      </c>
      <c r="H2406" s="22">
        <f>IF(A2406="",0,IF(YEAR(A2406)&lt;&gt;Properties!$C$5,0,N(E2406)))</f>
      </c>
    </row>
    <row r="2407" spans="1:8" x14ac:dyDescent="0.25">
      <c r="A2407" s="11"/>
      <c r="B2407" s="19"/>
      <c r="C2407" s="19"/>
      <c r="D2407" s="19"/>
      <c r="E2407" s="23"/>
      <c r="F2407" s="19"/>
      <c r="G2407" s="16">
        <f>IF(A2407="","",MONTH(A2407))</f>
      </c>
      <c r="H2407" s="22">
        <f>IF(A2407="",0,IF(YEAR(A2407)&lt;&gt;Properties!$C$5,0,N(E2407)))</f>
      </c>
    </row>
    <row r="2408" spans="1:8" x14ac:dyDescent="0.25">
      <c r="A2408" s="11"/>
      <c r="B2408" s="19"/>
      <c r="C2408" s="19"/>
      <c r="D2408" s="19"/>
      <c r="E2408" s="23"/>
      <c r="F2408" s="19"/>
      <c r="G2408" s="16">
        <f>IF(A2408="","",MONTH(A2408))</f>
      </c>
      <c r="H2408" s="22">
        <f>IF(A2408="",0,IF(YEAR(A2408)&lt;&gt;Properties!$C$5,0,N(E2408)))</f>
      </c>
    </row>
    <row r="2409" spans="1:8" x14ac:dyDescent="0.25">
      <c r="A2409" s="11"/>
      <c r="B2409" s="19"/>
      <c r="C2409" s="19"/>
      <c r="D2409" s="19"/>
      <c r="E2409" s="23"/>
      <c r="F2409" s="19"/>
      <c r="G2409" s="16">
        <f>IF(A2409="","",MONTH(A2409))</f>
      </c>
      <c r="H2409" s="22">
        <f>IF(A2409="",0,IF(YEAR(A2409)&lt;&gt;Properties!$C$5,0,N(E2409)))</f>
      </c>
    </row>
    <row r="2410" spans="1:8" x14ac:dyDescent="0.25">
      <c r="A2410" s="11"/>
      <c r="B2410" s="19"/>
      <c r="C2410" s="19"/>
      <c r="D2410" s="19"/>
      <c r="E2410" s="23"/>
      <c r="F2410" s="19"/>
      <c r="G2410" s="16">
        <f>IF(A2410="","",MONTH(A2410))</f>
      </c>
      <c r="H2410" s="22">
        <f>IF(A2410="",0,IF(YEAR(A2410)&lt;&gt;Properties!$C$5,0,N(E2410)))</f>
      </c>
    </row>
    <row r="2411" spans="1:8" x14ac:dyDescent="0.25">
      <c r="A2411" s="11"/>
      <c r="B2411" s="19"/>
      <c r="C2411" s="19"/>
      <c r="D2411" s="19"/>
      <c r="E2411" s="23"/>
      <c r="F2411" s="19"/>
      <c r="G2411" s="16">
        <f>IF(A2411="","",MONTH(A2411))</f>
      </c>
      <c r="H2411" s="22">
        <f>IF(A2411="",0,IF(YEAR(A2411)&lt;&gt;Properties!$C$5,0,N(E2411)))</f>
      </c>
    </row>
    <row r="2412" spans="1:8" x14ac:dyDescent="0.25">
      <c r="A2412" s="11"/>
      <c r="B2412" s="19"/>
      <c r="C2412" s="19"/>
      <c r="D2412" s="19"/>
      <c r="E2412" s="23"/>
      <c r="F2412" s="19"/>
      <c r="G2412" s="16">
        <f>IF(A2412="","",MONTH(A2412))</f>
      </c>
      <c r="H2412" s="22">
        <f>IF(A2412="",0,IF(YEAR(A2412)&lt;&gt;Properties!$C$5,0,N(E2412)))</f>
      </c>
    </row>
    <row r="2413" spans="1:8" x14ac:dyDescent="0.25">
      <c r="A2413" s="11"/>
      <c r="B2413" s="19"/>
      <c r="C2413" s="19"/>
      <c r="D2413" s="19"/>
      <c r="E2413" s="23"/>
      <c r="F2413" s="19"/>
      <c r="G2413" s="16">
        <f>IF(A2413="","",MONTH(A2413))</f>
      </c>
      <c r="H2413" s="22">
        <f>IF(A2413="",0,IF(YEAR(A2413)&lt;&gt;Properties!$C$5,0,N(E2413)))</f>
      </c>
    </row>
    <row r="2414" spans="1:8" x14ac:dyDescent="0.25">
      <c r="A2414" s="11"/>
      <c r="B2414" s="19"/>
      <c r="C2414" s="19"/>
      <c r="D2414" s="19"/>
      <c r="E2414" s="23"/>
      <c r="F2414" s="19"/>
      <c r="G2414" s="16">
        <f>IF(A2414="","",MONTH(A2414))</f>
      </c>
      <c r="H2414" s="22">
        <f>IF(A2414="",0,IF(YEAR(A2414)&lt;&gt;Properties!$C$5,0,N(E2414)))</f>
      </c>
    </row>
    <row r="2415" spans="1:8" x14ac:dyDescent="0.25">
      <c r="A2415" s="11"/>
      <c r="B2415" s="19"/>
      <c r="C2415" s="19"/>
      <c r="D2415" s="19"/>
      <c r="E2415" s="23"/>
      <c r="F2415" s="19"/>
      <c r="G2415" s="16">
        <f>IF(A2415="","",MONTH(A2415))</f>
      </c>
      <c r="H2415" s="22">
        <f>IF(A2415="",0,IF(YEAR(A2415)&lt;&gt;Properties!$C$5,0,N(E2415)))</f>
      </c>
    </row>
    <row r="2416" spans="1:8" x14ac:dyDescent="0.25">
      <c r="A2416" s="11"/>
      <c r="B2416" s="19"/>
      <c r="C2416" s="19"/>
      <c r="D2416" s="19"/>
      <c r="E2416" s="23"/>
      <c r="F2416" s="19"/>
      <c r="G2416" s="16">
        <f>IF(A2416="","",MONTH(A2416))</f>
      </c>
      <c r="H2416" s="22">
        <f>IF(A2416="",0,IF(YEAR(A2416)&lt;&gt;Properties!$C$5,0,N(E2416)))</f>
      </c>
    </row>
    <row r="2417" spans="1:8" x14ac:dyDescent="0.25">
      <c r="A2417" s="11"/>
      <c r="B2417" s="19"/>
      <c r="C2417" s="19"/>
      <c r="D2417" s="19"/>
      <c r="E2417" s="23"/>
      <c r="F2417" s="19"/>
      <c r="G2417" s="16">
        <f>IF(A2417="","",MONTH(A2417))</f>
      </c>
      <c r="H2417" s="22">
        <f>IF(A2417="",0,IF(YEAR(A2417)&lt;&gt;Properties!$C$5,0,N(E2417)))</f>
      </c>
    </row>
    <row r="2418" spans="1:8" x14ac:dyDescent="0.25">
      <c r="A2418" s="11"/>
      <c r="B2418" s="19"/>
      <c r="C2418" s="19"/>
      <c r="D2418" s="19"/>
      <c r="E2418" s="23"/>
      <c r="F2418" s="19"/>
      <c r="G2418" s="16">
        <f>IF(A2418="","",MONTH(A2418))</f>
      </c>
      <c r="H2418" s="22">
        <f>IF(A2418="",0,IF(YEAR(A2418)&lt;&gt;Properties!$C$5,0,N(E2418)))</f>
      </c>
    </row>
    <row r="2419" spans="1:8" x14ac:dyDescent="0.25">
      <c r="A2419" s="11"/>
      <c r="B2419" s="19"/>
      <c r="C2419" s="19"/>
      <c r="D2419" s="19"/>
      <c r="E2419" s="23"/>
      <c r="F2419" s="19"/>
      <c r="G2419" s="16">
        <f>IF(A2419="","",MONTH(A2419))</f>
      </c>
      <c r="H2419" s="22">
        <f>IF(A2419="",0,IF(YEAR(A2419)&lt;&gt;Properties!$C$5,0,N(E2419)))</f>
      </c>
    </row>
    <row r="2420" spans="1:8" x14ac:dyDescent="0.25">
      <c r="A2420" s="11"/>
      <c r="B2420" s="19"/>
      <c r="C2420" s="19"/>
      <c r="D2420" s="19"/>
      <c r="E2420" s="23"/>
      <c r="F2420" s="19"/>
      <c r="G2420" s="16">
        <f>IF(A2420="","",MONTH(A2420))</f>
      </c>
      <c r="H2420" s="22">
        <f>IF(A2420="",0,IF(YEAR(A2420)&lt;&gt;Properties!$C$5,0,N(E2420)))</f>
      </c>
    </row>
    <row r="2421" spans="1:8" x14ac:dyDescent="0.25">
      <c r="A2421" s="11"/>
      <c r="B2421" s="19"/>
      <c r="C2421" s="19"/>
      <c r="D2421" s="19"/>
      <c r="E2421" s="23"/>
      <c r="F2421" s="19"/>
      <c r="G2421" s="16">
        <f>IF(A2421="","",MONTH(A2421))</f>
      </c>
      <c r="H2421" s="22">
        <f>IF(A2421="",0,IF(YEAR(A2421)&lt;&gt;Properties!$C$5,0,N(E2421)))</f>
      </c>
    </row>
    <row r="2422" spans="1:8" x14ac:dyDescent="0.25">
      <c r="A2422" s="11"/>
      <c r="B2422" s="19"/>
      <c r="C2422" s="19"/>
      <c r="D2422" s="19"/>
      <c r="E2422" s="23"/>
      <c r="F2422" s="19"/>
      <c r="G2422" s="16">
        <f>IF(A2422="","",MONTH(A2422))</f>
      </c>
      <c r="H2422" s="22">
        <f>IF(A2422="",0,IF(YEAR(A2422)&lt;&gt;Properties!$C$5,0,N(E2422)))</f>
      </c>
    </row>
    <row r="2423" spans="1:8" x14ac:dyDescent="0.25">
      <c r="A2423" s="11"/>
      <c r="B2423" s="19"/>
      <c r="C2423" s="19"/>
      <c r="D2423" s="19"/>
      <c r="E2423" s="23"/>
      <c r="F2423" s="19"/>
      <c r="G2423" s="16">
        <f>IF(A2423="","",MONTH(A2423))</f>
      </c>
      <c r="H2423" s="22">
        <f>IF(A2423="",0,IF(YEAR(A2423)&lt;&gt;Properties!$C$5,0,N(E2423)))</f>
      </c>
    </row>
    <row r="2424" spans="1:8" x14ac:dyDescent="0.25">
      <c r="A2424" s="11"/>
      <c r="B2424" s="19"/>
      <c r="C2424" s="19"/>
      <c r="D2424" s="19"/>
      <c r="E2424" s="23"/>
      <c r="F2424" s="19"/>
      <c r="G2424" s="16">
        <f>IF(A2424="","",MONTH(A2424))</f>
      </c>
      <c r="H2424" s="22">
        <f>IF(A2424="",0,IF(YEAR(A2424)&lt;&gt;Properties!$C$5,0,N(E2424)))</f>
      </c>
    </row>
    <row r="2425" spans="1:8" x14ac:dyDescent="0.25">
      <c r="A2425" s="11"/>
      <c r="B2425" s="19"/>
      <c r="C2425" s="19"/>
      <c r="D2425" s="19"/>
      <c r="E2425" s="23"/>
      <c r="F2425" s="19"/>
      <c r="G2425" s="16">
        <f>IF(A2425="","",MONTH(A2425))</f>
      </c>
      <c r="H2425" s="22">
        <f>IF(A2425="",0,IF(YEAR(A2425)&lt;&gt;Properties!$C$5,0,N(E2425)))</f>
      </c>
    </row>
    <row r="2426" spans="1:8" x14ac:dyDescent="0.25">
      <c r="A2426" s="11"/>
      <c r="B2426" s="19"/>
      <c r="C2426" s="19"/>
      <c r="D2426" s="19"/>
      <c r="E2426" s="23"/>
      <c r="F2426" s="19"/>
      <c r="G2426" s="16">
        <f>IF(A2426="","",MONTH(A2426))</f>
      </c>
      <c r="H2426" s="22">
        <f>IF(A2426="",0,IF(YEAR(A2426)&lt;&gt;Properties!$C$5,0,N(E2426)))</f>
      </c>
    </row>
    <row r="2427" spans="1:8" x14ac:dyDescent="0.25">
      <c r="A2427" s="11"/>
      <c r="B2427" s="19"/>
      <c r="C2427" s="19"/>
      <c r="D2427" s="19"/>
      <c r="E2427" s="23"/>
      <c r="F2427" s="19"/>
      <c r="G2427" s="16">
        <f>IF(A2427="","",MONTH(A2427))</f>
      </c>
      <c r="H2427" s="22">
        <f>IF(A2427="",0,IF(YEAR(A2427)&lt;&gt;Properties!$C$5,0,N(E2427)))</f>
      </c>
    </row>
    <row r="2428" spans="1:8" x14ac:dyDescent="0.25">
      <c r="A2428" s="11"/>
      <c r="B2428" s="19"/>
      <c r="C2428" s="19"/>
      <c r="D2428" s="19"/>
      <c r="E2428" s="23"/>
      <c r="F2428" s="19"/>
      <c r="G2428" s="16">
        <f>IF(A2428="","",MONTH(A2428))</f>
      </c>
      <c r="H2428" s="22">
        <f>IF(A2428="",0,IF(YEAR(A2428)&lt;&gt;Properties!$C$5,0,N(E2428)))</f>
      </c>
    </row>
    <row r="2429" spans="1:8" x14ac:dyDescent="0.25">
      <c r="A2429" s="11"/>
      <c r="B2429" s="19"/>
      <c r="C2429" s="19"/>
      <c r="D2429" s="19"/>
      <c r="E2429" s="23"/>
      <c r="F2429" s="19"/>
      <c r="G2429" s="16">
        <f>IF(A2429="","",MONTH(A2429))</f>
      </c>
      <c r="H2429" s="22">
        <f>IF(A2429="",0,IF(YEAR(A2429)&lt;&gt;Properties!$C$5,0,N(E2429)))</f>
      </c>
    </row>
    <row r="2430" spans="1:8" x14ac:dyDescent="0.25">
      <c r="A2430" s="11"/>
      <c r="B2430" s="19"/>
      <c r="C2430" s="19"/>
      <c r="D2430" s="19"/>
      <c r="E2430" s="23"/>
      <c r="F2430" s="19"/>
      <c r="G2430" s="16">
        <f>IF(A2430="","",MONTH(A2430))</f>
      </c>
      <c r="H2430" s="22">
        <f>IF(A2430="",0,IF(YEAR(A2430)&lt;&gt;Properties!$C$5,0,N(E2430)))</f>
      </c>
    </row>
    <row r="2431" spans="1:8" x14ac:dyDescent="0.25">
      <c r="A2431" s="11"/>
      <c r="B2431" s="19"/>
      <c r="C2431" s="19"/>
      <c r="D2431" s="19"/>
      <c r="E2431" s="23"/>
      <c r="F2431" s="19"/>
      <c r="G2431" s="16">
        <f>IF(A2431="","",MONTH(A2431))</f>
      </c>
      <c r="H2431" s="22">
        <f>IF(A2431="",0,IF(YEAR(A2431)&lt;&gt;Properties!$C$5,0,N(E2431)))</f>
      </c>
    </row>
    <row r="2432" spans="1:8" x14ac:dyDescent="0.25">
      <c r="A2432" s="11"/>
      <c r="B2432" s="19"/>
      <c r="C2432" s="19"/>
      <c r="D2432" s="19"/>
      <c r="E2432" s="23"/>
      <c r="F2432" s="19"/>
      <c r="G2432" s="16">
        <f>IF(A2432="","",MONTH(A2432))</f>
      </c>
      <c r="H2432" s="22">
        <f>IF(A2432="",0,IF(YEAR(A2432)&lt;&gt;Properties!$C$5,0,N(E2432)))</f>
      </c>
    </row>
    <row r="2433" spans="1:8" x14ac:dyDescent="0.25">
      <c r="A2433" s="11"/>
      <c r="B2433" s="19"/>
      <c r="C2433" s="19"/>
      <c r="D2433" s="19"/>
      <c r="E2433" s="23"/>
      <c r="F2433" s="19"/>
      <c r="G2433" s="16">
        <f>IF(A2433="","",MONTH(A2433))</f>
      </c>
      <c r="H2433" s="22">
        <f>IF(A2433="",0,IF(YEAR(A2433)&lt;&gt;Properties!$C$5,0,N(E2433)))</f>
      </c>
    </row>
    <row r="2434" spans="1:8" x14ac:dyDescent="0.25">
      <c r="A2434" s="11"/>
      <c r="B2434" s="19"/>
      <c r="C2434" s="19"/>
      <c r="D2434" s="19"/>
      <c r="E2434" s="23"/>
      <c r="F2434" s="19"/>
      <c r="G2434" s="16">
        <f>IF(A2434="","",MONTH(A2434))</f>
      </c>
      <c r="H2434" s="22">
        <f>IF(A2434="",0,IF(YEAR(A2434)&lt;&gt;Properties!$C$5,0,N(E2434)))</f>
      </c>
    </row>
    <row r="2435" spans="1:8" x14ac:dyDescent="0.25">
      <c r="A2435" s="11"/>
      <c r="B2435" s="19"/>
      <c r="C2435" s="19"/>
      <c r="D2435" s="19"/>
      <c r="E2435" s="23"/>
      <c r="F2435" s="19"/>
      <c r="G2435" s="16">
        <f>IF(A2435="","",MONTH(A2435))</f>
      </c>
      <c r="H2435" s="22">
        <f>IF(A2435="",0,IF(YEAR(A2435)&lt;&gt;Properties!$C$5,0,N(E2435)))</f>
      </c>
    </row>
    <row r="2436" spans="1:8" x14ac:dyDescent="0.25">
      <c r="A2436" s="11"/>
      <c r="B2436" s="19"/>
      <c r="C2436" s="19"/>
      <c r="D2436" s="19"/>
      <c r="E2436" s="23"/>
      <c r="F2436" s="19"/>
      <c r="G2436" s="16">
        <f>IF(A2436="","",MONTH(A2436))</f>
      </c>
      <c r="H2436" s="22">
        <f>IF(A2436="",0,IF(YEAR(A2436)&lt;&gt;Properties!$C$5,0,N(E2436)))</f>
      </c>
    </row>
    <row r="2437" spans="1:8" x14ac:dyDescent="0.25">
      <c r="A2437" s="11"/>
      <c r="B2437" s="19"/>
      <c r="C2437" s="19"/>
      <c r="D2437" s="19"/>
      <c r="E2437" s="23"/>
      <c r="F2437" s="19"/>
      <c r="G2437" s="16">
        <f>IF(A2437="","",MONTH(A2437))</f>
      </c>
      <c r="H2437" s="22">
        <f>IF(A2437="",0,IF(YEAR(A2437)&lt;&gt;Properties!$C$5,0,N(E2437)))</f>
      </c>
    </row>
    <row r="2438" spans="1:8" x14ac:dyDescent="0.25">
      <c r="A2438" s="11"/>
      <c r="B2438" s="19"/>
      <c r="C2438" s="19"/>
      <c r="D2438" s="19"/>
      <c r="E2438" s="23"/>
      <c r="F2438" s="19"/>
      <c r="G2438" s="16">
        <f>IF(A2438="","",MONTH(A2438))</f>
      </c>
      <c r="H2438" s="22">
        <f>IF(A2438="",0,IF(YEAR(A2438)&lt;&gt;Properties!$C$5,0,N(E2438)))</f>
      </c>
    </row>
    <row r="2439" spans="1:8" x14ac:dyDescent="0.25">
      <c r="A2439" s="11"/>
      <c r="B2439" s="19"/>
      <c r="C2439" s="19"/>
      <c r="D2439" s="19"/>
      <c r="E2439" s="23"/>
      <c r="F2439" s="19"/>
      <c r="G2439" s="16">
        <f>IF(A2439="","",MONTH(A2439))</f>
      </c>
      <c r="H2439" s="22">
        <f>IF(A2439="",0,IF(YEAR(A2439)&lt;&gt;Properties!$C$5,0,N(E2439)))</f>
      </c>
    </row>
    <row r="2440" spans="1:8" x14ac:dyDescent="0.25">
      <c r="A2440" s="11"/>
      <c r="B2440" s="19"/>
      <c r="C2440" s="19"/>
      <c r="D2440" s="19"/>
      <c r="E2440" s="23"/>
      <c r="F2440" s="19"/>
      <c r="G2440" s="16">
        <f>IF(A2440="","",MONTH(A2440))</f>
      </c>
      <c r="H2440" s="22">
        <f>IF(A2440="",0,IF(YEAR(A2440)&lt;&gt;Properties!$C$5,0,N(E2440)))</f>
      </c>
    </row>
    <row r="2441" spans="1:8" x14ac:dyDescent="0.25">
      <c r="A2441" s="11"/>
      <c r="B2441" s="19"/>
      <c r="C2441" s="19"/>
      <c r="D2441" s="19"/>
      <c r="E2441" s="23"/>
      <c r="F2441" s="19"/>
      <c r="G2441" s="16">
        <f>IF(A2441="","",MONTH(A2441))</f>
      </c>
      <c r="H2441" s="22">
        <f>IF(A2441="",0,IF(YEAR(A2441)&lt;&gt;Properties!$C$5,0,N(E2441)))</f>
      </c>
    </row>
    <row r="2442" spans="1:8" x14ac:dyDescent="0.25">
      <c r="A2442" s="11"/>
      <c r="B2442" s="19"/>
      <c r="C2442" s="19"/>
      <c r="D2442" s="19"/>
      <c r="E2442" s="23"/>
      <c r="F2442" s="19"/>
      <c r="G2442" s="16">
        <f>IF(A2442="","",MONTH(A2442))</f>
      </c>
      <c r="H2442" s="22">
        <f>IF(A2442="",0,IF(YEAR(A2442)&lt;&gt;Properties!$C$5,0,N(E2442)))</f>
      </c>
    </row>
    <row r="2443" spans="1:8" x14ac:dyDescent="0.25">
      <c r="A2443" s="11"/>
      <c r="B2443" s="19"/>
      <c r="C2443" s="19"/>
      <c r="D2443" s="19"/>
      <c r="E2443" s="23"/>
      <c r="F2443" s="19"/>
      <c r="G2443" s="16">
        <f>IF(A2443="","",MONTH(A2443))</f>
      </c>
      <c r="H2443" s="22">
        <f>IF(A2443="",0,IF(YEAR(A2443)&lt;&gt;Properties!$C$5,0,N(E2443)))</f>
      </c>
    </row>
    <row r="2444" spans="1:8" x14ac:dyDescent="0.25">
      <c r="A2444" s="11"/>
      <c r="B2444" s="19"/>
      <c r="C2444" s="19"/>
      <c r="D2444" s="19"/>
      <c r="E2444" s="23"/>
      <c r="F2444" s="19"/>
      <c r="G2444" s="16">
        <f>IF(A2444="","",MONTH(A2444))</f>
      </c>
      <c r="H2444" s="22">
        <f>IF(A2444="",0,IF(YEAR(A2444)&lt;&gt;Properties!$C$5,0,N(E2444)))</f>
      </c>
    </row>
    <row r="2445" spans="1:8" x14ac:dyDescent="0.25">
      <c r="A2445" s="11"/>
      <c r="B2445" s="19"/>
      <c r="C2445" s="19"/>
      <c r="D2445" s="19"/>
      <c r="E2445" s="23"/>
      <c r="F2445" s="19"/>
      <c r="G2445" s="16">
        <f>IF(A2445="","",MONTH(A2445))</f>
      </c>
      <c r="H2445" s="22">
        <f>IF(A2445="",0,IF(YEAR(A2445)&lt;&gt;Properties!$C$5,0,N(E2445)))</f>
      </c>
    </row>
    <row r="2446" spans="1:8" x14ac:dyDescent="0.25">
      <c r="A2446" s="11"/>
      <c r="B2446" s="19"/>
      <c r="C2446" s="19"/>
      <c r="D2446" s="19"/>
      <c r="E2446" s="23"/>
      <c r="F2446" s="19"/>
      <c r="G2446" s="16">
        <f>IF(A2446="","",MONTH(A2446))</f>
      </c>
      <c r="H2446" s="22">
        <f>IF(A2446="",0,IF(YEAR(A2446)&lt;&gt;Properties!$C$5,0,N(E2446)))</f>
      </c>
    </row>
    <row r="2447" spans="1:8" x14ac:dyDescent="0.25">
      <c r="A2447" s="11"/>
      <c r="B2447" s="19"/>
      <c r="C2447" s="19"/>
      <c r="D2447" s="19"/>
      <c r="E2447" s="23"/>
      <c r="F2447" s="19"/>
      <c r="G2447" s="16">
        <f>IF(A2447="","",MONTH(A2447))</f>
      </c>
      <c r="H2447" s="22">
        <f>IF(A2447="",0,IF(YEAR(A2447)&lt;&gt;Properties!$C$5,0,N(E2447)))</f>
      </c>
    </row>
    <row r="2448" spans="1:8" x14ac:dyDescent="0.25">
      <c r="A2448" s="11"/>
      <c r="B2448" s="19"/>
      <c r="C2448" s="19"/>
      <c r="D2448" s="19"/>
      <c r="E2448" s="23"/>
      <c r="F2448" s="19"/>
      <c r="G2448" s="16">
        <f>IF(A2448="","",MONTH(A2448))</f>
      </c>
      <c r="H2448" s="22">
        <f>IF(A2448="",0,IF(YEAR(A2448)&lt;&gt;Properties!$C$5,0,N(E2448)))</f>
      </c>
    </row>
    <row r="2449" spans="1:8" x14ac:dyDescent="0.25">
      <c r="A2449" s="11"/>
      <c r="B2449" s="19"/>
      <c r="C2449" s="19"/>
      <c r="D2449" s="19"/>
      <c r="E2449" s="23"/>
      <c r="F2449" s="19"/>
      <c r="G2449" s="16">
        <f>IF(A2449="","",MONTH(A2449))</f>
      </c>
      <c r="H2449" s="22">
        <f>IF(A2449="",0,IF(YEAR(A2449)&lt;&gt;Properties!$C$5,0,N(E2449)))</f>
      </c>
    </row>
    <row r="2450" spans="1:8" x14ac:dyDescent="0.25">
      <c r="A2450" s="11"/>
      <c r="B2450" s="19"/>
      <c r="C2450" s="19"/>
      <c r="D2450" s="19"/>
      <c r="E2450" s="23"/>
      <c r="F2450" s="19"/>
      <c r="G2450" s="16">
        <f>IF(A2450="","",MONTH(A2450))</f>
      </c>
      <c r="H2450" s="22">
        <f>IF(A2450="",0,IF(YEAR(A2450)&lt;&gt;Properties!$C$5,0,N(E2450)))</f>
      </c>
    </row>
    <row r="2451" spans="1:8" x14ac:dyDescent="0.25">
      <c r="A2451" s="11"/>
      <c r="B2451" s="19"/>
      <c r="C2451" s="19"/>
      <c r="D2451" s="19"/>
      <c r="E2451" s="23"/>
      <c r="F2451" s="19"/>
      <c r="G2451" s="16">
        <f>IF(A2451="","",MONTH(A2451))</f>
      </c>
      <c r="H2451" s="22">
        <f>IF(A2451="",0,IF(YEAR(A2451)&lt;&gt;Properties!$C$5,0,N(E2451)))</f>
      </c>
    </row>
    <row r="2452" spans="1:8" x14ac:dyDescent="0.25">
      <c r="A2452" s="11"/>
      <c r="B2452" s="19"/>
      <c r="C2452" s="19"/>
      <c r="D2452" s="19"/>
      <c r="E2452" s="23"/>
      <c r="F2452" s="19"/>
      <c r="G2452" s="16">
        <f>IF(A2452="","",MONTH(A2452))</f>
      </c>
      <c r="H2452" s="22">
        <f>IF(A2452="",0,IF(YEAR(A2452)&lt;&gt;Properties!$C$5,0,N(E2452)))</f>
      </c>
    </row>
    <row r="2453" spans="1:8" x14ac:dyDescent="0.25">
      <c r="A2453" s="11"/>
      <c r="B2453" s="19"/>
      <c r="C2453" s="19"/>
      <c r="D2453" s="19"/>
      <c r="E2453" s="23"/>
      <c r="F2453" s="19"/>
      <c r="G2453" s="16">
        <f>IF(A2453="","",MONTH(A2453))</f>
      </c>
      <c r="H2453" s="22">
        <f>IF(A2453="",0,IF(YEAR(A2453)&lt;&gt;Properties!$C$5,0,N(E2453)))</f>
      </c>
    </row>
    <row r="2454" spans="1:8" x14ac:dyDescent="0.25">
      <c r="A2454" s="11"/>
      <c r="B2454" s="19"/>
      <c r="C2454" s="19"/>
      <c r="D2454" s="19"/>
      <c r="E2454" s="23"/>
      <c r="F2454" s="19"/>
      <c r="G2454" s="16">
        <f>IF(A2454="","",MONTH(A2454))</f>
      </c>
      <c r="H2454" s="22">
        <f>IF(A2454="",0,IF(YEAR(A2454)&lt;&gt;Properties!$C$5,0,N(E2454)))</f>
      </c>
    </row>
    <row r="2455" spans="1:8" x14ac:dyDescent="0.25">
      <c r="A2455" s="11"/>
      <c r="B2455" s="19"/>
      <c r="C2455" s="19"/>
      <c r="D2455" s="19"/>
      <c r="E2455" s="23"/>
      <c r="F2455" s="19"/>
      <c r="G2455" s="16">
        <f>IF(A2455="","",MONTH(A2455))</f>
      </c>
      <c r="H2455" s="22">
        <f>IF(A2455="",0,IF(YEAR(A2455)&lt;&gt;Properties!$C$5,0,N(E2455)))</f>
      </c>
    </row>
    <row r="2456" spans="1:8" x14ac:dyDescent="0.25">
      <c r="A2456" s="11"/>
      <c r="B2456" s="19"/>
      <c r="C2456" s="19"/>
      <c r="D2456" s="19"/>
      <c r="E2456" s="23"/>
      <c r="F2456" s="19"/>
      <c r="G2456" s="16">
        <f>IF(A2456="","",MONTH(A2456))</f>
      </c>
      <c r="H2456" s="22">
        <f>IF(A2456="",0,IF(YEAR(A2456)&lt;&gt;Properties!$C$5,0,N(E2456)))</f>
      </c>
    </row>
    <row r="2457" spans="1:8" x14ac:dyDescent="0.25">
      <c r="A2457" s="11"/>
      <c r="B2457" s="19"/>
      <c r="C2457" s="19"/>
      <c r="D2457" s="19"/>
      <c r="E2457" s="23"/>
      <c r="F2457" s="19"/>
      <c r="G2457" s="16">
        <f>IF(A2457="","",MONTH(A2457))</f>
      </c>
      <c r="H2457" s="22">
        <f>IF(A2457="",0,IF(YEAR(A2457)&lt;&gt;Properties!$C$5,0,N(E2457)))</f>
      </c>
    </row>
    <row r="2458" spans="1:8" x14ac:dyDescent="0.25">
      <c r="A2458" s="11"/>
      <c r="B2458" s="19"/>
      <c r="C2458" s="19"/>
      <c r="D2458" s="19"/>
      <c r="E2458" s="23"/>
      <c r="F2458" s="19"/>
      <c r="G2458" s="16">
        <f>IF(A2458="","",MONTH(A2458))</f>
      </c>
      <c r="H2458" s="22">
        <f>IF(A2458="",0,IF(YEAR(A2458)&lt;&gt;Properties!$C$5,0,N(E2458)))</f>
      </c>
    </row>
    <row r="2459" spans="1:8" x14ac:dyDescent="0.25">
      <c r="A2459" s="11"/>
      <c r="B2459" s="19"/>
      <c r="C2459" s="19"/>
      <c r="D2459" s="19"/>
      <c r="E2459" s="23"/>
      <c r="F2459" s="19"/>
      <c r="G2459" s="16">
        <f>IF(A2459="","",MONTH(A2459))</f>
      </c>
      <c r="H2459" s="22">
        <f>IF(A2459="",0,IF(YEAR(A2459)&lt;&gt;Properties!$C$5,0,N(E2459)))</f>
      </c>
    </row>
    <row r="2460" spans="1:8" x14ac:dyDescent="0.25">
      <c r="A2460" s="11"/>
      <c r="B2460" s="19"/>
      <c r="C2460" s="19"/>
      <c r="D2460" s="19"/>
      <c r="E2460" s="23"/>
      <c r="F2460" s="19"/>
      <c r="G2460" s="16">
        <f>IF(A2460="","",MONTH(A2460))</f>
      </c>
      <c r="H2460" s="22">
        <f>IF(A2460="",0,IF(YEAR(A2460)&lt;&gt;Properties!$C$5,0,N(E2460)))</f>
      </c>
    </row>
    <row r="2461" spans="1:8" x14ac:dyDescent="0.25">
      <c r="A2461" s="11"/>
      <c r="B2461" s="19"/>
      <c r="C2461" s="19"/>
      <c r="D2461" s="19"/>
      <c r="E2461" s="23"/>
      <c r="F2461" s="19"/>
      <c r="G2461" s="16">
        <f>IF(A2461="","",MONTH(A2461))</f>
      </c>
      <c r="H2461" s="22">
        <f>IF(A2461="",0,IF(YEAR(A2461)&lt;&gt;Properties!$C$5,0,N(E2461)))</f>
      </c>
    </row>
    <row r="2462" spans="1:8" x14ac:dyDescent="0.25">
      <c r="A2462" s="11"/>
      <c r="B2462" s="19"/>
      <c r="C2462" s="19"/>
      <c r="D2462" s="19"/>
      <c r="E2462" s="23"/>
      <c r="F2462" s="19"/>
      <c r="G2462" s="16">
        <f>IF(A2462="","",MONTH(A2462))</f>
      </c>
      <c r="H2462" s="22">
        <f>IF(A2462="",0,IF(YEAR(A2462)&lt;&gt;Properties!$C$5,0,N(E2462)))</f>
      </c>
    </row>
    <row r="2463" spans="1:8" x14ac:dyDescent="0.25">
      <c r="A2463" s="11"/>
      <c r="B2463" s="19"/>
      <c r="C2463" s="19"/>
      <c r="D2463" s="19"/>
      <c r="E2463" s="23"/>
      <c r="F2463" s="19"/>
      <c r="G2463" s="16">
        <f>IF(A2463="","",MONTH(A2463))</f>
      </c>
      <c r="H2463" s="22">
        <f>IF(A2463="",0,IF(YEAR(A2463)&lt;&gt;Properties!$C$5,0,N(E2463)))</f>
      </c>
    </row>
    <row r="2464" spans="1:8" x14ac:dyDescent="0.25">
      <c r="A2464" s="11"/>
      <c r="B2464" s="19"/>
      <c r="C2464" s="19"/>
      <c r="D2464" s="19"/>
      <c r="E2464" s="23"/>
      <c r="F2464" s="19"/>
      <c r="G2464" s="16">
        <f>IF(A2464="","",MONTH(A2464))</f>
      </c>
      <c r="H2464" s="22">
        <f>IF(A2464="",0,IF(YEAR(A2464)&lt;&gt;Properties!$C$5,0,N(E2464)))</f>
      </c>
    </row>
    <row r="2465" spans="1:8" x14ac:dyDescent="0.25">
      <c r="A2465" s="11"/>
      <c r="B2465" s="19"/>
      <c r="C2465" s="19"/>
      <c r="D2465" s="19"/>
      <c r="E2465" s="23"/>
      <c r="F2465" s="19"/>
      <c r="G2465" s="16">
        <f>IF(A2465="","",MONTH(A2465))</f>
      </c>
      <c r="H2465" s="22">
        <f>IF(A2465="",0,IF(YEAR(A2465)&lt;&gt;Properties!$C$5,0,N(E2465)))</f>
      </c>
    </row>
    <row r="2466" spans="1:8" x14ac:dyDescent="0.25">
      <c r="A2466" s="11"/>
      <c r="B2466" s="19"/>
      <c r="C2466" s="19"/>
      <c r="D2466" s="19"/>
      <c r="E2466" s="23"/>
      <c r="F2466" s="19"/>
      <c r="G2466" s="16">
        <f>IF(A2466="","",MONTH(A2466))</f>
      </c>
      <c r="H2466" s="22">
        <f>IF(A2466="",0,IF(YEAR(A2466)&lt;&gt;Properties!$C$5,0,N(E2466)))</f>
      </c>
    </row>
    <row r="2467" spans="1:8" x14ac:dyDescent="0.25">
      <c r="A2467" s="11"/>
      <c r="B2467" s="19"/>
      <c r="C2467" s="19"/>
      <c r="D2467" s="19"/>
      <c r="E2467" s="23"/>
      <c r="F2467" s="19"/>
      <c r="G2467" s="16">
        <f>IF(A2467="","",MONTH(A2467))</f>
      </c>
      <c r="H2467" s="22">
        <f>IF(A2467="",0,IF(YEAR(A2467)&lt;&gt;Properties!$C$5,0,N(E2467)))</f>
      </c>
    </row>
    <row r="2468" spans="1:8" x14ac:dyDescent="0.25">
      <c r="A2468" s="11"/>
      <c r="B2468" s="19"/>
      <c r="C2468" s="19"/>
      <c r="D2468" s="19"/>
      <c r="E2468" s="23"/>
      <c r="F2468" s="19"/>
      <c r="G2468" s="16">
        <f>IF(A2468="","",MONTH(A2468))</f>
      </c>
      <c r="H2468" s="22">
        <f>IF(A2468="",0,IF(YEAR(A2468)&lt;&gt;Properties!$C$5,0,N(E2468)))</f>
      </c>
    </row>
    <row r="2469" spans="1:8" x14ac:dyDescent="0.25">
      <c r="A2469" s="11"/>
      <c r="B2469" s="19"/>
      <c r="C2469" s="19"/>
      <c r="D2469" s="19"/>
      <c r="E2469" s="23"/>
      <c r="F2469" s="19"/>
      <c r="G2469" s="16">
        <f>IF(A2469="","",MONTH(A2469))</f>
      </c>
      <c r="H2469" s="22">
        <f>IF(A2469="",0,IF(YEAR(A2469)&lt;&gt;Properties!$C$5,0,N(E2469)))</f>
      </c>
    </row>
    <row r="2470" spans="1:8" x14ac:dyDescent="0.25">
      <c r="A2470" s="11"/>
      <c r="B2470" s="19"/>
      <c r="C2470" s="19"/>
      <c r="D2470" s="19"/>
      <c r="E2470" s="23"/>
      <c r="F2470" s="19"/>
      <c r="G2470" s="16">
        <f>IF(A2470="","",MONTH(A2470))</f>
      </c>
      <c r="H2470" s="22">
        <f>IF(A2470="",0,IF(YEAR(A2470)&lt;&gt;Properties!$C$5,0,N(E2470)))</f>
      </c>
    </row>
    <row r="2471" spans="1:8" x14ac:dyDescent="0.25">
      <c r="A2471" s="11"/>
      <c r="B2471" s="19"/>
      <c r="C2471" s="19"/>
      <c r="D2471" s="19"/>
      <c r="E2471" s="23"/>
      <c r="F2471" s="19"/>
      <c r="G2471" s="16">
        <f>IF(A2471="","",MONTH(A2471))</f>
      </c>
      <c r="H2471" s="22">
        <f>IF(A2471="",0,IF(YEAR(A2471)&lt;&gt;Properties!$C$5,0,N(E2471)))</f>
      </c>
    </row>
    <row r="2472" spans="1:8" x14ac:dyDescent="0.25">
      <c r="A2472" s="11"/>
      <c r="B2472" s="19"/>
      <c r="C2472" s="19"/>
      <c r="D2472" s="19"/>
      <c r="E2472" s="23"/>
      <c r="F2472" s="19"/>
      <c r="G2472" s="16">
        <f>IF(A2472="","",MONTH(A2472))</f>
      </c>
      <c r="H2472" s="22">
        <f>IF(A2472="",0,IF(YEAR(A2472)&lt;&gt;Properties!$C$5,0,N(E2472)))</f>
      </c>
    </row>
    <row r="2473" spans="1:8" x14ac:dyDescent="0.25">
      <c r="A2473" s="11"/>
      <c r="B2473" s="19"/>
      <c r="C2473" s="19"/>
      <c r="D2473" s="19"/>
      <c r="E2473" s="23"/>
      <c r="F2473" s="19"/>
      <c r="G2473" s="16">
        <f>IF(A2473="","",MONTH(A2473))</f>
      </c>
      <c r="H2473" s="22">
        <f>IF(A2473="",0,IF(YEAR(A2473)&lt;&gt;Properties!$C$5,0,N(E2473)))</f>
      </c>
    </row>
    <row r="2474" spans="1:8" x14ac:dyDescent="0.25">
      <c r="A2474" s="11"/>
      <c r="B2474" s="19"/>
      <c r="C2474" s="19"/>
      <c r="D2474" s="19"/>
      <c r="E2474" s="23"/>
      <c r="F2474" s="19"/>
      <c r="G2474" s="16">
        <f>IF(A2474="","",MONTH(A2474))</f>
      </c>
      <c r="H2474" s="22">
        <f>IF(A2474="",0,IF(YEAR(A2474)&lt;&gt;Properties!$C$5,0,N(E2474)))</f>
      </c>
    </row>
    <row r="2475" spans="1:8" x14ac:dyDescent="0.25">
      <c r="A2475" s="11"/>
      <c r="B2475" s="19"/>
      <c r="C2475" s="19"/>
      <c r="D2475" s="19"/>
      <c r="E2475" s="23"/>
      <c r="F2475" s="19"/>
      <c r="G2475" s="16">
        <f>IF(A2475="","",MONTH(A2475))</f>
      </c>
      <c r="H2475" s="22">
        <f>IF(A2475="",0,IF(YEAR(A2475)&lt;&gt;Properties!$C$5,0,N(E2475)))</f>
      </c>
    </row>
    <row r="2476" spans="1:8" x14ac:dyDescent="0.25">
      <c r="A2476" s="11"/>
      <c r="B2476" s="19"/>
      <c r="C2476" s="19"/>
      <c r="D2476" s="19"/>
      <c r="E2476" s="23"/>
      <c r="F2476" s="19"/>
      <c r="G2476" s="16">
        <f>IF(A2476="","",MONTH(A2476))</f>
      </c>
      <c r="H2476" s="22">
        <f>IF(A2476="",0,IF(YEAR(A2476)&lt;&gt;Properties!$C$5,0,N(E2476)))</f>
      </c>
    </row>
    <row r="2477" spans="1:8" x14ac:dyDescent="0.25">
      <c r="A2477" s="11"/>
      <c r="B2477" s="19"/>
      <c r="C2477" s="19"/>
      <c r="D2477" s="19"/>
      <c r="E2477" s="23"/>
      <c r="F2477" s="19"/>
      <c r="G2477" s="16">
        <f>IF(A2477="","",MONTH(A2477))</f>
      </c>
      <c r="H2477" s="22">
        <f>IF(A2477="",0,IF(YEAR(A2477)&lt;&gt;Properties!$C$5,0,N(E2477)))</f>
      </c>
    </row>
    <row r="2478" spans="1:8" x14ac:dyDescent="0.25">
      <c r="A2478" s="11"/>
      <c r="B2478" s="19"/>
      <c r="C2478" s="19"/>
      <c r="D2478" s="19"/>
      <c r="E2478" s="23"/>
      <c r="F2478" s="19"/>
      <c r="G2478" s="16">
        <f>IF(A2478="","",MONTH(A2478))</f>
      </c>
      <c r="H2478" s="22">
        <f>IF(A2478="",0,IF(YEAR(A2478)&lt;&gt;Properties!$C$5,0,N(E2478)))</f>
      </c>
    </row>
    <row r="2479" spans="1:8" x14ac:dyDescent="0.25">
      <c r="A2479" s="11"/>
      <c r="B2479" s="19"/>
      <c r="C2479" s="19"/>
      <c r="D2479" s="19"/>
      <c r="E2479" s="23"/>
      <c r="F2479" s="19"/>
      <c r="G2479" s="16">
        <f>IF(A2479="","",MONTH(A2479))</f>
      </c>
      <c r="H2479" s="22">
        <f>IF(A2479="",0,IF(YEAR(A2479)&lt;&gt;Properties!$C$5,0,N(E2479)))</f>
      </c>
    </row>
    <row r="2480" spans="1:8" x14ac:dyDescent="0.25">
      <c r="A2480" s="11"/>
      <c r="B2480" s="19"/>
      <c r="C2480" s="19"/>
      <c r="D2480" s="19"/>
      <c r="E2480" s="23"/>
      <c r="F2480" s="19"/>
      <c r="G2480" s="16">
        <f>IF(A2480="","",MONTH(A2480))</f>
      </c>
      <c r="H2480" s="22">
        <f>IF(A2480="",0,IF(YEAR(A2480)&lt;&gt;Properties!$C$5,0,N(E2480)))</f>
      </c>
    </row>
    <row r="2481" spans="1:8" x14ac:dyDescent="0.25">
      <c r="A2481" s="11"/>
      <c r="B2481" s="19"/>
      <c r="C2481" s="19"/>
      <c r="D2481" s="19"/>
      <c r="E2481" s="23"/>
      <c r="F2481" s="19"/>
      <c r="G2481" s="16">
        <f>IF(A2481="","",MONTH(A2481))</f>
      </c>
      <c r="H2481" s="22">
        <f>IF(A2481="",0,IF(YEAR(A2481)&lt;&gt;Properties!$C$5,0,N(E2481)))</f>
      </c>
    </row>
    <row r="2482" spans="1:8" x14ac:dyDescent="0.25">
      <c r="A2482" s="11"/>
      <c r="B2482" s="19"/>
      <c r="C2482" s="19"/>
      <c r="D2482" s="19"/>
      <c r="E2482" s="23"/>
      <c r="F2482" s="19"/>
      <c r="G2482" s="16">
        <f>IF(A2482="","",MONTH(A2482))</f>
      </c>
      <c r="H2482" s="22">
        <f>IF(A2482="",0,IF(YEAR(A2482)&lt;&gt;Properties!$C$5,0,N(E2482)))</f>
      </c>
    </row>
    <row r="2483" spans="1:8" x14ac:dyDescent="0.25">
      <c r="A2483" s="11"/>
      <c r="B2483" s="19"/>
      <c r="C2483" s="19"/>
      <c r="D2483" s="19"/>
      <c r="E2483" s="23"/>
      <c r="F2483" s="19"/>
      <c r="G2483" s="16">
        <f>IF(A2483="","",MONTH(A2483))</f>
      </c>
      <c r="H2483" s="22">
        <f>IF(A2483="",0,IF(YEAR(A2483)&lt;&gt;Properties!$C$5,0,N(E2483)))</f>
      </c>
    </row>
    <row r="2484" spans="1:8" x14ac:dyDescent="0.25">
      <c r="A2484" s="11"/>
      <c r="B2484" s="19"/>
      <c r="C2484" s="19"/>
      <c r="D2484" s="19"/>
      <c r="E2484" s="23"/>
      <c r="F2484" s="19"/>
      <c r="G2484" s="16">
        <f>IF(A2484="","",MONTH(A2484))</f>
      </c>
      <c r="H2484" s="22">
        <f>IF(A2484="",0,IF(YEAR(A2484)&lt;&gt;Properties!$C$5,0,N(E2484)))</f>
      </c>
    </row>
    <row r="2485" spans="1:8" x14ac:dyDescent="0.25">
      <c r="A2485" s="11"/>
      <c r="B2485" s="19"/>
      <c r="C2485" s="19"/>
      <c r="D2485" s="19"/>
      <c r="E2485" s="23"/>
      <c r="F2485" s="19"/>
      <c r="G2485" s="16">
        <f>IF(A2485="","",MONTH(A2485))</f>
      </c>
      <c r="H2485" s="22">
        <f>IF(A2485="",0,IF(YEAR(A2485)&lt;&gt;Properties!$C$5,0,N(E2485)))</f>
      </c>
    </row>
    <row r="2486" spans="1:8" x14ac:dyDescent="0.25">
      <c r="A2486" s="11"/>
      <c r="B2486" s="19"/>
      <c r="C2486" s="19"/>
      <c r="D2486" s="19"/>
      <c r="E2486" s="23"/>
      <c r="F2486" s="19"/>
      <c r="G2486" s="16">
        <f>IF(A2486="","",MONTH(A2486))</f>
      </c>
      <c r="H2486" s="22">
        <f>IF(A2486="",0,IF(YEAR(A2486)&lt;&gt;Properties!$C$5,0,N(E2486)))</f>
      </c>
    </row>
    <row r="2487" spans="1:8" x14ac:dyDescent="0.25">
      <c r="A2487" s="11"/>
      <c r="B2487" s="19"/>
      <c r="C2487" s="19"/>
      <c r="D2487" s="19"/>
      <c r="E2487" s="23"/>
      <c r="F2487" s="19"/>
      <c r="G2487" s="16">
        <f>IF(A2487="","",MONTH(A2487))</f>
      </c>
      <c r="H2487" s="22">
        <f>IF(A2487="",0,IF(YEAR(A2487)&lt;&gt;Properties!$C$5,0,N(E2487)))</f>
      </c>
    </row>
    <row r="2488" spans="1:8" x14ac:dyDescent="0.25">
      <c r="A2488" s="11"/>
      <c r="B2488" s="19"/>
      <c r="C2488" s="19"/>
      <c r="D2488" s="19"/>
      <c r="E2488" s="23"/>
      <c r="F2488" s="19"/>
      <c r="G2488" s="16">
        <f>IF(A2488="","",MONTH(A2488))</f>
      </c>
      <c r="H2488" s="22">
        <f>IF(A2488="",0,IF(YEAR(A2488)&lt;&gt;Properties!$C$5,0,N(E2488)))</f>
      </c>
    </row>
    <row r="2489" spans="1:8" x14ac:dyDescent="0.25">
      <c r="A2489" s="11"/>
      <c r="B2489" s="19"/>
      <c r="C2489" s="19"/>
      <c r="D2489" s="19"/>
      <c r="E2489" s="23"/>
      <c r="F2489" s="19"/>
      <c r="G2489" s="16">
        <f>IF(A2489="","",MONTH(A2489))</f>
      </c>
      <c r="H2489" s="22">
        <f>IF(A2489="",0,IF(YEAR(A2489)&lt;&gt;Properties!$C$5,0,N(E2489)))</f>
      </c>
    </row>
    <row r="2490" spans="1:8" x14ac:dyDescent="0.25">
      <c r="A2490" s="11"/>
      <c r="B2490" s="19"/>
      <c r="C2490" s="19"/>
      <c r="D2490" s="19"/>
      <c r="E2490" s="23"/>
      <c r="F2490" s="19"/>
      <c r="G2490" s="16">
        <f>IF(A2490="","",MONTH(A2490))</f>
      </c>
      <c r="H2490" s="22">
        <f>IF(A2490="",0,IF(YEAR(A2490)&lt;&gt;Properties!$C$5,0,N(E2490)))</f>
      </c>
    </row>
    <row r="2491" spans="1:8" x14ac:dyDescent="0.25">
      <c r="A2491" s="11"/>
      <c r="B2491" s="19"/>
      <c r="C2491" s="19"/>
      <c r="D2491" s="19"/>
      <c r="E2491" s="23"/>
      <c r="F2491" s="19"/>
      <c r="G2491" s="16">
        <f>IF(A2491="","",MONTH(A2491))</f>
      </c>
      <c r="H2491" s="22">
        <f>IF(A2491="",0,IF(YEAR(A2491)&lt;&gt;Properties!$C$5,0,N(E2491)))</f>
      </c>
    </row>
    <row r="2492" spans="1:8" x14ac:dyDescent="0.25">
      <c r="A2492" s="11"/>
      <c r="B2492" s="19"/>
      <c r="C2492" s="19"/>
      <c r="D2492" s="19"/>
      <c r="E2492" s="23"/>
      <c r="F2492" s="19"/>
      <c r="G2492" s="16">
        <f>IF(A2492="","",MONTH(A2492))</f>
      </c>
      <c r="H2492" s="22">
        <f>IF(A2492="",0,IF(YEAR(A2492)&lt;&gt;Properties!$C$5,0,N(E2492)))</f>
      </c>
    </row>
    <row r="2493" spans="1:8" x14ac:dyDescent="0.25">
      <c r="A2493" s="11"/>
      <c r="B2493" s="19"/>
      <c r="C2493" s="19"/>
      <c r="D2493" s="19"/>
      <c r="E2493" s="23"/>
      <c r="F2493" s="19"/>
      <c r="G2493" s="16">
        <f>IF(A2493="","",MONTH(A2493))</f>
      </c>
      <c r="H2493" s="22">
        <f>IF(A2493="",0,IF(YEAR(A2493)&lt;&gt;Properties!$C$5,0,N(E2493)))</f>
      </c>
    </row>
    <row r="2494" spans="1:8" x14ac:dyDescent="0.25">
      <c r="A2494" s="11"/>
      <c r="B2494" s="19"/>
      <c r="C2494" s="19"/>
      <c r="D2494" s="19"/>
      <c r="E2494" s="23"/>
      <c r="F2494" s="19"/>
      <c r="G2494" s="16">
        <f>IF(A2494="","",MONTH(A2494))</f>
      </c>
      <c r="H2494" s="22">
        <f>IF(A2494="",0,IF(YEAR(A2494)&lt;&gt;Properties!$C$5,0,N(E2494)))</f>
      </c>
    </row>
    <row r="2495" spans="1:8" x14ac:dyDescent="0.25">
      <c r="A2495" s="11"/>
      <c r="B2495" s="19"/>
      <c r="C2495" s="19"/>
      <c r="D2495" s="19"/>
      <c r="E2495" s="23"/>
      <c r="F2495" s="19"/>
      <c r="G2495" s="16">
        <f>IF(A2495="","",MONTH(A2495))</f>
      </c>
      <c r="H2495" s="22">
        <f>IF(A2495="",0,IF(YEAR(A2495)&lt;&gt;Properties!$C$5,0,N(E2495)))</f>
      </c>
    </row>
    <row r="2496" spans="1:8" x14ac:dyDescent="0.25">
      <c r="A2496" s="11"/>
      <c r="B2496" s="19"/>
      <c r="C2496" s="19"/>
      <c r="D2496" s="19"/>
      <c r="E2496" s="23"/>
      <c r="F2496" s="19"/>
      <c r="G2496" s="16">
        <f>IF(A2496="","",MONTH(A2496))</f>
      </c>
      <c r="H2496" s="22">
        <f>IF(A2496="",0,IF(YEAR(A2496)&lt;&gt;Properties!$C$5,0,N(E2496)))</f>
      </c>
    </row>
    <row r="2497" spans="1:8" x14ac:dyDescent="0.25">
      <c r="A2497" s="11"/>
      <c r="B2497" s="19"/>
      <c r="C2497" s="19"/>
      <c r="D2497" s="19"/>
      <c r="E2497" s="23"/>
      <c r="F2497" s="19"/>
      <c r="G2497" s="16">
        <f>IF(A2497="","",MONTH(A2497))</f>
      </c>
      <c r="H2497" s="22">
        <f>IF(A2497="",0,IF(YEAR(A2497)&lt;&gt;Properties!$C$5,0,N(E2497)))</f>
      </c>
    </row>
    <row r="2498" spans="1:8" x14ac:dyDescent="0.25">
      <c r="A2498" s="11"/>
      <c r="B2498" s="19"/>
      <c r="C2498" s="19"/>
      <c r="D2498" s="19"/>
      <c r="E2498" s="23"/>
      <c r="F2498" s="19"/>
      <c r="G2498" s="16">
        <f>IF(A2498="","",MONTH(A2498))</f>
      </c>
      <c r="H2498" s="22">
        <f>IF(A2498="",0,IF(YEAR(A2498)&lt;&gt;Properties!$C$5,0,N(E2498)))</f>
      </c>
    </row>
    <row r="2499" spans="1:8" x14ac:dyDescent="0.25">
      <c r="A2499" s="11"/>
      <c r="B2499" s="19"/>
      <c r="C2499" s="19"/>
      <c r="D2499" s="19"/>
      <c r="E2499" s="23"/>
      <c r="F2499" s="19"/>
      <c r="G2499" s="16">
        <f>IF(A2499="","",MONTH(A2499))</f>
      </c>
      <c r="H2499" s="22">
        <f>IF(A2499="",0,IF(YEAR(A2499)&lt;&gt;Properties!$C$5,0,N(E2499)))</f>
      </c>
    </row>
    <row r="2500" spans="1:8" x14ac:dyDescent="0.25">
      <c r="A2500" s="11"/>
      <c r="B2500" s="19"/>
      <c r="C2500" s="19"/>
      <c r="D2500" s="19"/>
      <c r="E2500" s="23"/>
      <c r="F2500" s="19"/>
      <c r="G2500" s="16">
        <f>IF(A2500="","",MONTH(A2500))</f>
      </c>
      <c r="H2500" s="22">
        <f>IF(A2500="",0,IF(YEAR(A2500)&lt;&gt;Properties!$C$5,0,N(E2500)))</f>
      </c>
    </row>
    <row r="2501" spans="1:8" x14ac:dyDescent="0.25">
      <c r="A2501" s="11"/>
      <c r="B2501" s="19"/>
      <c r="C2501" s="19"/>
      <c r="D2501" s="19"/>
      <c r="E2501" s="23"/>
      <c r="F2501" s="19"/>
      <c r="G2501" s="16">
        <f>IF(A2501="","",MONTH(A2501))</f>
      </c>
      <c r="H2501" s="22">
        <f>IF(A2501="",0,IF(YEAR(A2501)&lt;&gt;Properties!$C$5,0,N(E2501)))</f>
      </c>
    </row>
  </sheetData>
  <dataValidations count="2">
    <dataValidation type="list" allowBlank="1" sqref="B2:B2501">
      <formula1>Lists!$H$1:$H$11</formula1>
    </dataValidation>
    <dataValidation type="list" allowBlank="1" sqref="D2:D2501">
      <formula1>Lists!$F$1:$F$17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workbookViewId="0" showGridLines="0">
      <pane xSplit="2" ySplit="5" topLeftCell="C6" activePane="bottomRight" state="frozen"/>
      <selection pane="bottomRight"/>
    </sheetView>
  </sheetViews>
  <sheetFormatPr defaultRowHeight="18" outlineLevelRow="0" outlineLevelCol="0" x14ac:dyDescent="55" customHeight="1"/>
  <cols>
    <col min="1" max="1" width="6" customWidth="1"/>
    <col min="2" max="2" width="38" customWidth="1"/>
    <col min="3" max="13" width="15" customWidth="1"/>
  </cols>
  <sheetData>
    <row r="1" ht="32" customHeight="1" spans="1:1" x14ac:dyDescent="0.25">
      <c r="A1" s="1" t="s">
        <v>79</v>
      </c>
    </row>
    <row r="2" spans="1:1" x14ac:dyDescent="0.25">
      <c r="A2" s="2" t="s">
        <v>80</v>
      </c>
    </row>
    <row r="3" spans="1:13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2:3" x14ac:dyDescent="0.25">
      <c r="B4" s="20" t="s">
        <v>81</v>
      </c>
      <c r="C4" s="16">
        <f>SUMPRODUCT((Properties!$B$9:$B$18&lt;&gt;"")*1)</f>
      </c>
    </row>
    <row r="5" ht="30" customHeight="1" spans="1:13" x14ac:dyDescent="0.25">
      <c r="A5" s="12" t="s">
        <v>82</v>
      </c>
      <c r="B5" s="12" t="s">
        <v>39</v>
      </c>
      <c r="C5" s="24">
        <f>IF(Properties!$B$9="","",Properties!$B$9)</f>
      </c>
      <c r="D5" s="24">
        <f>IF(Properties!$B$10="","",Properties!$B$10)</f>
      </c>
      <c r="E5" s="24">
        <f>IF(Properties!$B$11="","",Properties!$B$11)</f>
      </c>
      <c r="F5" s="24">
        <f>IF(Properties!$B$12="","",Properties!$B$12)</f>
      </c>
      <c r="G5" s="24">
        <f>IF(Properties!$B$13="","",Properties!$B$13)</f>
      </c>
      <c r="H5" s="24">
        <f>IF(Properties!$B$14="","",Properties!$B$14)</f>
      </c>
      <c r="I5" s="24">
        <f>IF(Properties!$B$15="","",Properties!$B$15)</f>
      </c>
      <c r="J5" s="24">
        <f>IF(Properties!$B$16="","",Properties!$B$16)</f>
      </c>
      <c r="K5" s="24">
        <f>IF(Properties!$B$17="","",Properties!$B$17)</f>
      </c>
      <c r="L5" s="24">
        <f>IF(Properties!$B$18="","",Properties!$B$18)</f>
      </c>
      <c r="M5" s="12" t="s">
        <v>83</v>
      </c>
    </row>
    <row r="6" spans="1:13" x14ac:dyDescent="0.25">
      <c r="A6" s="10" t="s">
        <v>84</v>
      </c>
      <c r="B6" s="10" t="s">
        <v>85</v>
      </c>
      <c r="C6" s="25">
        <f>IF(C$5="",0,SUMIFS('Ledger entries'!$J$2:$J$3001,'Ledger entries'!$F$2:$F$3001,C$5))</f>
      </c>
      <c r="D6" s="25">
        <f>IF(D$5="",0,SUMIFS('Ledger entries'!$J$2:$J$3001,'Ledger entries'!$F$2:$F$3001,D$5))</f>
      </c>
      <c r="E6" s="25">
        <f>IF(E$5="",0,SUMIFS('Ledger entries'!$J$2:$J$3001,'Ledger entries'!$F$2:$F$3001,E$5))</f>
      </c>
      <c r="F6" s="25">
        <f>IF(F$5="",0,SUMIFS('Ledger entries'!$J$2:$J$3001,'Ledger entries'!$F$2:$F$3001,F$5))</f>
      </c>
      <c r="G6" s="25">
        <f>IF(G$5="",0,SUMIFS('Ledger entries'!$J$2:$J$3001,'Ledger entries'!$F$2:$F$3001,G$5))</f>
      </c>
      <c r="H6" s="25">
        <f>IF(H$5="",0,SUMIFS('Ledger entries'!$J$2:$J$3001,'Ledger entries'!$F$2:$F$3001,H$5))</f>
      </c>
      <c r="I6" s="25">
        <f>IF(I$5="",0,SUMIFS('Ledger entries'!$J$2:$J$3001,'Ledger entries'!$F$2:$F$3001,I$5))</f>
      </c>
      <c r="J6" s="25">
        <f>IF(J$5="",0,SUMIFS('Ledger entries'!$J$2:$J$3001,'Ledger entries'!$F$2:$F$3001,J$5))</f>
      </c>
      <c r="K6" s="25">
        <f>IF(K$5="",0,SUMIFS('Ledger entries'!$J$2:$J$3001,'Ledger entries'!$F$2:$F$3001,K$5))</f>
      </c>
      <c r="L6" s="25">
        <f>IF(L$5="",0,SUMIFS('Ledger entries'!$J$2:$J$3001,'Ledger entries'!$F$2:$F$3001,L$5))</f>
      </c>
      <c r="M6" s="25">
        <f>SUM(C6:L6)</f>
      </c>
    </row>
    <row r="7" spans="1:13" x14ac:dyDescent="0.25">
      <c r="A7" t="s">
        <v>86</v>
      </c>
      <c r="B7" t="s">
        <v>87</v>
      </c>
      <c r="C7" s="22">
        <f>IF(C$5="",0,SUMIFS(Expenses!$H$2:$H$2501,Expenses!$B$2:$B$2501,C$5,Expenses!$D$2:$D$2501,$B$7)+SUMIFS(Expenses!$H$2:$H$2501,Expenses!$B$2:$B$2501,"All properties (split evenly)",Expenses!$D$2:$D$2501,$B$7)-ROUND(SUMIFS(Expenses!$H$2:$H$2501,Expenses!$B$2:$B$2501,"All properties (split evenly)",Expenses!$D$2:$D$2501,$B$7)/$C$4,2)*($C$4-1))</f>
      </c>
      <c r="D7" s="22">
        <f>IF(D$5="",0,SUMIFS(Expenses!$H$2:$H$2501,Expenses!$B$2:$B$2501,D$5,Expenses!$D$2:$D$2501,$B$7)+ROUND(SUMIFS(Expenses!$H$2:$H$2501,Expenses!$B$2:$B$2501,"All properties (split evenly)",Expenses!$D$2:$D$2501,$B$7)/$C$4,2))</f>
      </c>
      <c r="E7" s="22">
        <f>IF(E$5="",0,SUMIFS(Expenses!$H$2:$H$2501,Expenses!$B$2:$B$2501,E$5,Expenses!$D$2:$D$2501,$B$7)+ROUND(SUMIFS(Expenses!$H$2:$H$2501,Expenses!$B$2:$B$2501,"All properties (split evenly)",Expenses!$D$2:$D$2501,$B$7)/$C$4,2))</f>
      </c>
      <c r="F7" s="22">
        <f>IF(F$5="",0,SUMIFS(Expenses!$H$2:$H$2501,Expenses!$B$2:$B$2501,F$5,Expenses!$D$2:$D$2501,$B$7)+ROUND(SUMIFS(Expenses!$H$2:$H$2501,Expenses!$B$2:$B$2501,"All properties (split evenly)",Expenses!$D$2:$D$2501,$B$7)/$C$4,2))</f>
      </c>
      <c r="G7" s="22">
        <f>IF(G$5="",0,SUMIFS(Expenses!$H$2:$H$2501,Expenses!$B$2:$B$2501,G$5,Expenses!$D$2:$D$2501,$B$7)+ROUND(SUMIFS(Expenses!$H$2:$H$2501,Expenses!$B$2:$B$2501,"All properties (split evenly)",Expenses!$D$2:$D$2501,$B$7)/$C$4,2))</f>
      </c>
      <c r="H7" s="22">
        <f>IF(H$5="",0,SUMIFS(Expenses!$H$2:$H$2501,Expenses!$B$2:$B$2501,H$5,Expenses!$D$2:$D$2501,$B$7)+ROUND(SUMIFS(Expenses!$H$2:$H$2501,Expenses!$B$2:$B$2501,"All properties (split evenly)",Expenses!$D$2:$D$2501,$B$7)/$C$4,2))</f>
      </c>
      <c r="I7" s="22">
        <f>IF(I$5="",0,SUMIFS(Expenses!$H$2:$H$2501,Expenses!$B$2:$B$2501,I$5,Expenses!$D$2:$D$2501,$B$7)+ROUND(SUMIFS(Expenses!$H$2:$H$2501,Expenses!$B$2:$B$2501,"All properties (split evenly)",Expenses!$D$2:$D$2501,$B$7)/$C$4,2))</f>
      </c>
      <c r="J7" s="22">
        <f>IF(J$5="",0,SUMIFS(Expenses!$H$2:$H$2501,Expenses!$B$2:$B$2501,J$5,Expenses!$D$2:$D$2501,$B$7)+ROUND(SUMIFS(Expenses!$H$2:$H$2501,Expenses!$B$2:$B$2501,"All properties (split evenly)",Expenses!$D$2:$D$2501,$B$7)/$C$4,2))</f>
      </c>
      <c r="K7" s="22">
        <f>IF(K$5="",0,SUMIFS(Expenses!$H$2:$H$2501,Expenses!$B$2:$B$2501,K$5,Expenses!$D$2:$D$2501,$B$7)+ROUND(SUMIFS(Expenses!$H$2:$H$2501,Expenses!$B$2:$B$2501,"All properties (split evenly)",Expenses!$D$2:$D$2501,$B$7)/$C$4,2))</f>
      </c>
      <c r="L7" s="22">
        <f>IF(L$5="",0,SUMIFS(Expenses!$H$2:$H$2501,Expenses!$B$2:$B$2501,L$5,Expenses!$D$2:$D$2501,$B$7)+ROUND(SUMIFS(Expenses!$H$2:$H$2501,Expenses!$B$2:$B$2501,"All properties (split evenly)",Expenses!$D$2:$D$2501,$B$7)/$C$4,2))</f>
      </c>
      <c r="M7" s="25">
        <f>SUM(C7:L7)</f>
      </c>
    </row>
    <row r="8" spans="1:13" x14ac:dyDescent="0.25">
      <c r="A8" t="s">
        <v>88</v>
      </c>
      <c r="B8" t="s">
        <v>89</v>
      </c>
      <c r="C8" s="22">
        <f>IF(C$5="",0,SUMIFS(Expenses!$H$2:$H$2501,Expenses!$B$2:$B$2501,C$5,Expenses!$D$2:$D$2501,$B$8)+SUMIFS(Expenses!$H$2:$H$2501,Expenses!$B$2:$B$2501,"All properties (split evenly)",Expenses!$D$2:$D$2501,$B$8)-ROUND(SUMIFS(Expenses!$H$2:$H$2501,Expenses!$B$2:$B$2501,"All properties (split evenly)",Expenses!$D$2:$D$2501,$B$8)/$C$4,2)*($C$4-1))</f>
      </c>
      <c r="D8" s="22">
        <f>IF(D$5="",0,SUMIFS(Expenses!$H$2:$H$2501,Expenses!$B$2:$B$2501,D$5,Expenses!$D$2:$D$2501,$B$8)+ROUND(SUMIFS(Expenses!$H$2:$H$2501,Expenses!$B$2:$B$2501,"All properties (split evenly)",Expenses!$D$2:$D$2501,$B$8)/$C$4,2))</f>
      </c>
      <c r="E8" s="22">
        <f>IF(E$5="",0,SUMIFS(Expenses!$H$2:$H$2501,Expenses!$B$2:$B$2501,E$5,Expenses!$D$2:$D$2501,$B$8)+ROUND(SUMIFS(Expenses!$H$2:$H$2501,Expenses!$B$2:$B$2501,"All properties (split evenly)",Expenses!$D$2:$D$2501,$B$8)/$C$4,2))</f>
      </c>
      <c r="F8" s="22">
        <f>IF(F$5="",0,SUMIFS(Expenses!$H$2:$H$2501,Expenses!$B$2:$B$2501,F$5,Expenses!$D$2:$D$2501,$B$8)+ROUND(SUMIFS(Expenses!$H$2:$H$2501,Expenses!$B$2:$B$2501,"All properties (split evenly)",Expenses!$D$2:$D$2501,$B$8)/$C$4,2))</f>
      </c>
      <c r="G8" s="22">
        <f>IF(G$5="",0,SUMIFS(Expenses!$H$2:$H$2501,Expenses!$B$2:$B$2501,G$5,Expenses!$D$2:$D$2501,$B$8)+ROUND(SUMIFS(Expenses!$H$2:$H$2501,Expenses!$B$2:$B$2501,"All properties (split evenly)",Expenses!$D$2:$D$2501,$B$8)/$C$4,2))</f>
      </c>
      <c r="H8" s="22">
        <f>IF(H$5="",0,SUMIFS(Expenses!$H$2:$H$2501,Expenses!$B$2:$B$2501,H$5,Expenses!$D$2:$D$2501,$B$8)+ROUND(SUMIFS(Expenses!$H$2:$H$2501,Expenses!$B$2:$B$2501,"All properties (split evenly)",Expenses!$D$2:$D$2501,$B$8)/$C$4,2))</f>
      </c>
      <c r="I8" s="22">
        <f>IF(I$5="",0,SUMIFS(Expenses!$H$2:$H$2501,Expenses!$B$2:$B$2501,I$5,Expenses!$D$2:$D$2501,$B$8)+ROUND(SUMIFS(Expenses!$H$2:$H$2501,Expenses!$B$2:$B$2501,"All properties (split evenly)",Expenses!$D$2:$D$2501,$B$8)/$C$4,2))</f>
      </c>
      <c r="J8" s="22">
        <f>IF(J$5="",0,SUMIFS(Expenses!$H$2:$H$2501,Expenses!$B$2:$B$2501,J$5,Expenses!$D$2:$D$2501,$B$8)+ROUND(SUMIFS(Expenses!$H$2:$H$2501,Expenses!$B$2:$B$2501,"All properties (split evenly)",Expenses!$D$2:$D$2501,$B$8)/$C$4,2))</f>
      </c>
      <c r="K8" s="22">
        <f>IF(K$5="",0,SUMIFS(Expenses!$H$2:$H$2501,Expenses!$B$2:$B$2501,K$5,Expenses!$D$2:$D$2501,$B$8)+ROUND(SUMIFS(Expenses!$H$2:$H$2501,Expenses!$B$2:$B$2501,"All properties (split evenly)",Expenses!$D$2:$D$2501,$B$8)/$C$4,2))</f>
      </c>
      <c r="L8" s="22">
        <f>IF(L$5="",0,SUMIFS(Expenses!$H$2:$H$2501,Expenses!$B$2:$B$2501,L$5,Expenses!$D$2:$D$2501,$B$8)+ROUND(SUMIFS(Expenses!$H$2:$H$2501,Expenses!$B$2:$B$2501,"All properties (split evenly)",Expenses!$D$2:$D$2501,$B$8)/$C$4,2))</f>
      </c>
      <c r="M8" s="25">
        <f>SUM(C8:L8)</f>
      </c>
    </row>
    <row r="9" spans="1:13" x14ac:dyDescent="0.25">
      <c r="A9" t="s">
        <v>90</v>
      </c>
      <c r="B9" t="s">
        <v>91</v>
      </c>
      <c r="C9" s="22">
        <f>IF(C$5="",0,SUMIFS(Expenses!$H$2:$H$2501,Expenses!$B$2:$B$2501,C$5,Expenses!$D$2:$D$2501,$B$9)+SUMIFS(Expenses!$H$2:$H$2501,Expenses!$B$2:$B$2501,"All properties (split evenly)",Expenses!$D$2:$D$2501,$B$9)-ROUND(SUMIFS(Expenses!$H$2:$H$2501,Expenses!$B$2:$B$2501,"All properties (split evenly)",Expenses!$D$2:$D$2501,$B$9)/$C$4,2)*($C$4-1))</f>
      </c>
      <c r="D9" s="22">
        <f>IF(D$5="",0,SUMIFS(Expenses!$H$2:$H$2501,Expenses!$B$2:$B$2501,D$5,Expenses!$D$2:$D$2501,$B$9)+ROUND(SUMIFS(Expenses!$H$2:$H$2501,Expenses!$B$2:$B$2501,"All properties (split evenly)",Expenses!$D$2:$D$2501,$B$9)/$C$4,2))</f>
      </c>
      <c r="E9" s="22">
        <f>IF(E$5="",0,SUMIFS(Expenses!$H$2:$H$2501,Expenses!$B$2:$B$2501,E$5,Expenses!$D$2:$D$2501,$B$9)+ROUND(SUMIFS(Expenses!$H$2:$H$2501,Expenses!$B$2:$B$2501,"All properties (split evenly)",Expenses!$D$2:$D$2501,$B$9)/$C$4,2))</f>
      </c>
      <c r="F9" s="22">
        <f>IF(F$5="",0,SUMIFS(Expenses!$H$2:$H$2501,Expenses!$B$2:$B$2501,F$5,Expenses!$D$2:$D$2501,$B$9)+ROUND(SUMIFS(Expenses!$H$2:$H$2501,Expenses!$B$2:$B$2501,"All properties (split evenly)",Expenses!$D$2:$D$2501,$B$9)/$C$4,2))</f>
      </c>
      <c r="G9" s="22">
        <f>IF(G$5="",0,SUMIFS(Expenses!$H$2:$H$2501,Expenses!$B$2:$B$2501,G$5,Expenses!$D$2:$D$2501,$B$9)+ROUND(SUMIFS(Expenses!$H$2:$H$2501,Expenses!$B$2:$B$2501,"All properties (split evenly)",Expenses!$D$2:$D$2501,$B$9)/$C$4,2))</f>
      </c>
      <c r="H9" s="22">
        <f>IF(H$5="",0,SUMIFS(Expenses!$H$2:$H$2501,Expenses!$B$2:$B$2501,H$5,Expenses!$D$2:$D$2501,$B$9)+ROUND(SUMIFS(Expenses!$H$2:$H$2501,Expenses!$B$2:$B$2501,"All properties (split evenly)",Expenses!$D$2:$D$2501,$B$9)/$C$4,2))</f>
      </c>
      <c r="I9" s="22">
        <f>IF(I$5="",0,SUMIFS(Expenses!$H$2:$H$2501,Expenses!$B$2:$B$2501,I$5,Expenses!$D$2:$D$2501,$B$9)+ROUND(SUMIFS(Expenses!$H$2:$H$2501,Expenses!$B$2:$B$2501,"All properties (split evenly)",Expenses!$D$2:$D$2501,$B$9)/$C$4,2))</f>
      </c>
      <c r="J9" s="22">
        <f>IF(J$5="",0,SUMIFS(Expenses!$H$2:$H$2501,Expenses!$B$2:$B$2501,J$5,Expenses!$D$2:$D$2501,$B$9)+ROUND(SUMIFS(Expenses!$H$2:$H$2501,Expenses!$B$2:$B$2501,"All properties (split evenly)",Expenses!$D$2:$D$2501,$B$9)/$C$4,2))</f>
      </c>
      <c r="K9" s="22">
        <f>IF(K$5="",0,SUMIFS(Expenses!$H$2:$H$2501,Expenses!$B$2:$B$2501,K$5,Expenses!$D$2:$D$2501,$B$9)+ROUND(SUMIFS(Expenses!$H$2:$H$2501,Expenses!$B$2:$B$2501,"All properties (split evenly)",Expenses!$D$2:$D$2501,$B$9)/$C$4,2))</f>
      </c>
      <c r="L9" s="22">
        <f>IF(L$5="",0,SUMIFS(Expenses!$H$2:$H$2501,Expenses!$B$2:$B$2501,L$5,Expenses!$D$2:$D$2501,$B$9)+ROUND(SUMIFS(Expenses!$H$2:$H$2501,Expenses!$B$2:$B$2501,"All properties (split evenly)",Expenses!$D$2:$D$2501,$B$9)/$C$4,2))</f>
      </c>
      <c r="M9" s="25">
        <f>SUM(C9:L9)</f>
      </c>
    </row>
    <row r="10" spans="1:13" x14ac:dyDescent="0.25">
      <c r="A10" t="s">
        <v>92</v>
      </c>
      <c r="B10" t="s">
        <v>93</v>
      </c>
      <c r="C10" s="22">
        <f>IF(C$5="",0,SUMIFS(Expenses!$H$2:$H$2501,Expenses!$B$2:$B$2501,C$5,Expenses!$D$2:$D$2501,$B$10)+SUMIFS(Expenses!$H$2:$H$2501,Expenses!$B$2:$B$2501,"All properties (split evenly)",Expenses!$D$2:$D$2501,$B$10)-ROUND(SUMIFS(Expenses!$H$2:$H$2501,Expenses!$B$2:$B$2501,"All properties (split evenly)",Expenses!$D$2:$D$2501,$B$10)/$C$4,2)*($C$4-1))</f>
      </c>
      <c r="D10" s="22">
        <f>IF(D$5="",0,SUMIFS(Expenses!$H$2:$H$2501,Expenses!$B$2:$B$2501,D$5,Expenses!$D$2:$D$2501,$B$10)+ROUND(SUMIFS(Expenses!$H$2:$H$2501,Expenses!$B$2:$B$2501,"All properties (split evenly)",Expenses!$D$2:$D$2501,$B$10)/$C$4,2))</f>
      </c>
      <c r="E10" s="22">
        <f>IF(E$5="",0,SUMIFS(Expenses!$H$2:$H$2501,Expenses!$B$2:$B$2501,E$5,Expenses!$D$2:$D$2501,$B$10)+ROUND(SUMIFS(Expenses!$H$2:$H$2501,Expenses!$B$2:$B$2501,"All properties (split evenly)",Expenses!$D$2:$D$2501,$B$10)/$C$4,2))</f>
      </c>
      <c r="F10" s="22">
        <f>IF(F$5="",0,SUMIFS(Expenses!$H$2:$H$2501,Expenses!$B$2:$B$2501,F$5,Expenses!$D$2:$D$2501,$B$10)+ROUND(SUMIFS(Expenses!$H$2:$H$2501,Expenses!$B$2:$B$2501,"All properties (split evenly)",Expenses!$D$2:$D$2501,$B$10)/$C$4,2))</f>
      </c>
      <c r="G10" s="22">
        <f>IF(G$5="",0,SUMIFS(Expenses!$H$2:$H$2501,Expenses!$B$2:$B$2501,G$5,Expenses!$D$2:$D$2501,$B$10)+ROUND(SUMIFS(Expenses!$H$2:$H$2501,Expenses!$B$2:$B$2501,"All properties (split evenly)",Expenses!$D$2:$D$2501,$B$10)/$C$4,2))</f>
      </c>
      <c r="H10" s="22">
        <f>IF(H$5="",0,SUMIFS(Expenses!$H$2:$H$2501,Expenses!$B$2:$B$2501,H$5,Expenses!$D$2:$D$2501,$B$10)+ROUND(SUMIFS(Expenses!$H$2:$H$2501,Expenses!$B$2:$B$2501,"All properties (split evenly)",Expenses!$D$2:$D$2501,$B$10)/$C$4,2))</f>
      </c>
      <c r="I10" s="22">
        <f>IF(I$5="",0,SUMIFS(Expenses!$H$2:$H$2501,Expenses!$B$2:$B$2501,I$5,Expenses!$D$2:$D$2501,$B$10)+ROUND(SUMIFS(Expenses!$H$2:$H$2501,Expenses!$B$2:$B$2501,"All properties (split evenly)",Expenses!$D$2:$D$2501,$B$10)/$C$4,2))</f>
      </c>
      <c r="J10" s="22">
        <f>IF(J$5="",0,SUMIFS(Expenses!$H$2:$H$2501,Expenses!$B$2:$B$2501,J$5,Expenses!$D$2:$D$2501,$B$10)+ROUND(SUMIFS(Expenses!$H$2:$H$2501,Expenses!$B$2:$B$2501,"All properties (split evenly)",Expenses!$D$2:$D$2501,$B$10)/$C$4,2))</f>
      </c>
      <c r="K10" s="22">
        <f>IF(K$5="",0,SUMIFS(Expenses!$H$2:$H$2501,Expenses!$B$2:$B$2501,K$5,Expenses!$D$2:$D$2501,$B$10)+ROUND(SUMIFS(Expenses!$H$2:$H$2501,Expenses!$B$2:$B$2501,"All properties (split evenly)",Expenses!$D$2:$D$2501,$B$10)/$C$4,2))</f>
      </c>
      <c r="L10" s="22">
        <f>IF(L$5="",0,SUMIFS(Expenses!$H$2:$H$2501,Expenses!$B$2:$B$2501,L$5,Expenses!$D$2:$D$2501,$B$10)+ROUND(SUMIFS(Expenses!$H$2:$H$2501,Expenses!$B$2:$B$2501,"All properties (split evenly)",Expenses!$D$2:$D$2501,$B$10)/$C$4,2))</f>
      </c>
      <c r="M10" s="25">
        <f>SUM(C10:L10)</f>
      </c>
    </row>
    <row r="11" spans="1:13" x14ac:dyDescent="0.25">
      <c r="A11" t="s">
        <v>94</v>
      </c>
      <c r="B11" t="s">
        <v>95</v>
      </c>
      <c r="C11" s="22">
        <f>IF(C$5="",0,SUMIFS(Expenses!$H$2:$H$2501,Expenses!$B$2:$B$2501,C$5,Expenses!$D$2:$D$2501,$B$11)+SUMIFS(Expenses!$H$2:$H$2501,Expenses!$B$2:$B$2501,"All properties (split evenly)",Expenses!$D$2:$D$2501,$B$11)-ROUND(SUMIFS(Expenses!$H$2:$H$2501,Expenses!$B$2:$B$2501,"All properties (split evenly)",Expenses!$D$2:$D$2501,$B$11)/$C$4,2)*($C$4-1))</f>
      </c>
      <c r="D11" s="22">
        <f>IF(D$5="",0,SUMIFS(Expenses!$H$2:$H$2501,Expenses!$B$2:$B$2501,D$5,Expenses!$D$2:$D$2501,$B$11)+ROUND(SUMIFS(Expenses!$H$2:$H$2501,Expenses!$B$2:$B$2501,"All properties (split evenly)",Expenses!$D$2:$D$2501,$B$11)/$C$4,2))</f>
      </c>
      <c r="E11" s="22">
        <f>IF(E$5="",0,SUMIFS(Expenses!$H$2:$H$2501,Expenses!$B$2:$B$2501,E$5,Expenses!$D$2:$D$2501,$B$11)+ROUND(SUMIFS(Expenses!$H$2:$H$2501,Expenses!$B$2:$B$2501,"All properties (split evenly)",Expenses!$D$2:$D$2501,$B$11)/$C$4,2))</f>
      </c>
      <c r="F11" s="22">
        <f>IF(F$5="",0,SUMIFS(Expenses!$H$2:$H$2501,Expenses!$B$2:$B$2501,F$5,Expenses!$D$2:$D$2501,$B$11)+ROUND(SUMIFS(Expenses!$H$2:$H$2501,Expenses!$B$2:$B$2501,"All properties (split evenly)",Expenses!$D$2:$D$2501,$B$11)/$C$4,2))</f>
      </c>
      <c r="G11" s="22">
        <f>IF(G$5="",0,SUMIFS(Expenses!$H$2:$H$2501,Expenses!$B$2:$B$2501,G$5,Expenses!$D$2:$D$2501,$B$11)+ROUND(SUMIFS(Expenses!$H$2:$H$2501,Expenses!$B$2:$B$2501,"All properties (split evenly)",Expenses!$D$2:$D$2501,$B$11)/$C$4,2))</f>
      </c>
      <c r="H11" s="22">
        <f>IF(H$5="",0,SUMIFS(Expenses!$H$2:$H$2501,Expenses!$B$2:$B$2501,H$5,Expenses!$D$2:$D$2501,$B$11)+ROUND(SUMIFS(Expenses!$H$2:$H$2501,Expenses!$B$2:$B$2501,"All properties (split evenly)",Expenses!$D$2:$D$2501,$B$11)/$C$4,2))</f>
      </c>
      <c r="I11" s="22">
        <f>IF(I$5="",0,SUMIFS(Expenses!$H$2:$H$2501,Expenses!$B$2:$B$2501,I$5,Expenses!$D$2:$D$2501,$B$11)+ROUND(SUMIFS(Expenses!$H$2:$H$2501,Expenses!$B$2:$B$2501,"All properties (split evenly)",Expenses!$D$2:$D$2501,$B$11)/$C$4,2))</f>
      </c>
      <c r="J11" s="22">
        <f>IF(J$5="",0,SUMIFS(Expenses!$H$2:$H$2501,Expenses!$B$2:$B$2501,J$5,Expenses!$D$2:$D$2501,$B$11)+ROUND(SUMIFS(Expenses!$H$2:$H$2501,Expenses!$B$2:$B$2501,"All properties (split evenly)",Expenses!$D$2:$D$2501,$B$11)/$C$4,2))</f>
      </c>
      <c r="K11" s="22">
        <f>IF(K$5="",0,SUMIFS(Expenses!$H$2:$H$2501,Expenses!$B$2:$B$2501,K$5,Expenses!$D$2:$D$2501,$B$11)+ROUND(SUMIFS(Expenses!$H$2:$H$2501,Expenses!$B$2:$B$2501,"All properties (split evenly)",Expenses!$D$2:$D$2501,$B$11)/$C$4,2))</f>
      </c>
      <c r="L11" s="22">
        <f>IF(L$5="",0,SUMIFS(Expenses!$H$2:$H$2501,Expenses!$B$2:$B$2501,L$5,Expenses!$D$2:$D$2501,$B$11)+ROUND(SUMIFS(Expenses!$H$2:$H$2501,Expenses!$B$2:$B$2501,"All properties (split evenly)",Expenses!$D$2:$D$2501,$B$11)/$C$4,2))</f>
      </c>
      <c r="M11" s="25">
        <f>SUM(C11:L11)</f>
      </c>
    </row>
    <row r="12" spans="1:13" x14ac:dyDescent="0.25">
      <c r="A12" t="s">
        <v>96</v>
      </c>
      <c r="B12" t="s">
        <v>97</v>
      </c>
      <c r="C12" s="22">
        <f>IF(C$5="",0,SUMIFS(Expenses!$H$2:$H$2501,Expenses!$B$2:$B$2501,C$5,Expenses!$D$2:$D$2501,$B$12)+SUMIFS(Expenses!$H$2:$H$2501,Expenses!$B$2:$B$2501,"All properties (split evenly)",Expenses!$D$2:$D$2501,$B$12)-ROUND(SUMIFS(Expenses!$H$2:$H$2501,Expenses!$B$2:$B$2501,"All properties (split evenly)",Expenses!$D$2:$D$2501,$B$12)/$C$4,2)*($C$4-1))</f>
      </c>
      <c r="D12" s="22">
        <f>IF(D$5="",0,SUMIFS(Expenses!$H$2:$H$2501,Expenses!$B$2:$B$2501,D$5,Expenses!$D$2:$D$2501,$B$12)+ROUND(SUMIFS(Expenses!$H$2:$H$2501,Expenses!$B$2:$B$2501,"All properties (split evenly)",Expenses!$D$2:$D$2501,$B$12)/$C$4,2))</f>
      </c>
      <c r="E12" s="22">
        <f>IF(E$5="",0,SUMIFS(Expenses!$H$2:$H$2501,Expenses!$B$2:$B$2501,E$5,Expenses!$D$2:$D$2501,$B$12)+ROUND(SUMIFS(Expenses!$H$2:$H$2501,Expenses!$B$2:$B$2501,"All properties (split evenly)",Expenses!$D$2:$D$2501,$B$12)/$C$4,2))</f>
      </c>
      <c r="F12" s="22">
        <f>IF(F$5="",0,SUMIFS(Expenses!$H$2:$H$2501,Expenses!$B$2:$B$2501,F$5,Expenses!$D$2:$D$2501,$B$12)+ROUND(SUMIFS(Expenses!$H$2:$H$2501,Expenses!$B$2:$B$2501,"All properties (split evenly)",Expenses!$D$2:$D$2501,$B$12)/$C$4,2))</f>
      </c>
      <c r="G12" s="22">
        <f>IF(G$5="",0,SUMIFS(Expenses!$H$2:$H$2501,Expenses!$B$2:$B$2501,G$5,Expenses!$D$2:$D$2501,$B$12)+ROUND(SUMIFS(Expenses!$H$2:$H$2501,Expenses!$B$2:$B$2501,"All properties (split evenly)",Expenses!$D$2:$D$2501,$B$12)/$C$4,2))</f>
      </c>
      <c r="H12" s="22">
        <f>IF(H$5="",0,SUMIFS(Expenses!$H$2:$H$2501,Expenses!$B$2:$B$2501,H$5,Expenses!$D$2:$D$2501,$B$12)+ROUND(SUMIFS(Expenses!$H$2:$H$2501,Expenses!$B$2:$B$2501,"All properties (split evenly)",Expenses!$D$2:$D$2501,$B$12)/$C$4,2))</f>
      </c>
      <c r="I12" s="22">
        <f>IF(I$5="",0,SUMIFS(Expenses!$H$2:$H$2501,Expenses!$B$2:$B$2501,I$5,Expenses!$D$2:$D$2501,$B$12)+ROUND(SUMIFS(Expenses!$H$2:$H$2501,Expenses!$B$2:$B$2501,"All properties (split evenly)",Expenses!$D$2:$D$2501,$B$12)/$C$4,2))</f>
      </c>
      <c r="J12" s="22">
        <f>IF(J$5="",0,SUMIFS(Expenses!$H$2:$H$2501,Expenses!$B$2:$B$2501,J$5,Expenses!$D$2:$D$2501,$B$12)+ROUND(SUMIFS(Expenses!$H$2:$H$2501,Expenses!$B$2:$B$2501,"All properties (split evenly)",Expenses!$D$2:$D$2501,$B$12)/$C$4,2))</f>
      </c>
      <c r="K12" s="22">
        <f>IF(K$5="",0,SUMIFS(Expenses!$H$2:$H$2501,Expenses!$B$2:$B$2501,K$5,Expenses!$D$2:$D$2501,$B$12)+ROUND(SUMIFS(Expenses!$H$2:$H$2501,Expenses!$B$2:$B$2501,"All properties (split evenly)",Expenses!$D$2:$D$2501,$B$12)/$C$4,2))</f>
      </c>
      <c r="L12" s="22">
        <f>IF(L$5="",0,SUMIFS(Expenses!$H$2:$H$2501,Expenses!$B$2:$B$2501,L$5,Expenses!$D$2:$D$2501,$B$12)+ROUND(SUMIFS(Expenses!$H$2:$H$2501,Expenses!$B$2:$B$2501,"All properties (split evenly)",Expenses!$D$2:$D$2501,$B$12)/$C$4,2))</f>
      </c>
      <c r="M12" s="25">
        <f>SUM(C12:L12)</f>
      </c>
    </row>
    <row r="13" spans="1:13" x14ac:dyDescent="0.25">
      <c r="A13" t="s">
        <v>98</v>
      </c>
      <c r="B13" t="s">
        <v>99</v>
      </c>
      <c r="C13" s="22">
        <f>IF(C$5="",0,SUMIFS(Expenses!$H$2:$H$2501,Expenses!$B$2:$B$2501,C$5,Expenses!$D$2:$D$2501,$B$13)+SUMIFS(Expenses!$H$2:$H$2501,Expenses!$B$2:$B$2501,"All properties (split evenly)",Expenses!$D$2:$D$2501,$B$13)-ROUND(SUMIFS(Expenses!$H$2:$H$2501,Expenses!$B$2:$B$2501,"All properties (split evenly)",Expenses!$D$2:$D$2501,$B$13)/$C$4,2)*($C$4-1))</f>
      </c>
      <c r="D13" s="22">
        <f>IF(D$5="",0,SUMIFS(Expenses!$H$2:$H$2501,Expenses!$B$2:$B$2501,D$5,Expenses!$D$2:$D$2501,$B$13)+ROUND(SUMIFS(Expenses!$H$2:$H$2501,Expenses!$B$2:$B$2501,"All properties (split evenly)",Expenses!$D$2:$D$2501,$B$13)/$C$4,2))</f>
      </c>
      <c r="E13" s="22">
        <f>IF(E$5="",0,SUMIFS(Expenses!$H$2:$H$2501,Expenses!$B$2:$B$2501,E$5,Expenses!$D$2:$D$2501,$B$13)+ROUND(SUMIFS(Expenses!$H$2:$H$2501,Expenses!$B$2:$B$2501,"All properties (split evenly)",Expenses!$D$2:$D$2501,$B$13)/$C$4,2))</f>
      </c>
      <c r="F13" s="22">
        <f>IF(F$5="",0,SUMIFS(Expenses!$H$2:$H$2501,Expenses!$B$2:$B$2501,F$5,Expenses!$D$2:$D$2501,$B$13)+ROUND(SUMIFS(Expenses!$H$2:$H$2501,Expenses!$B$2:$B$2501,"All properties (split evenly)",Expenses!$D$2:$D$2501,$B$13)/$C$4,2))</f>
      </c>
      <c r="G13" s="22">
        <f>IF(G$5="",0,SUMIFS(Expenses!$H$2:$H$2501,Expenses!$B$2:$B$2501,G$5,Expenses!$D$2:$D$2501,$B$13)+ROUND(SUMIFS(Expenses!$H$2:$H$2501,Expenses!$B$2:$B$2501,"All properties (split evenly)",Expenses!$D$2:$D$2501,$B$13)/$C$4,2))</f>
      </c>
      <c r="H13" s="22">
        <f>IF(H$5="",0,SUMIFS(Expenses!$H$2:$H$2501,Expenses!$B$2:$B$2501,H$5,Expenses!$D$2:$D$2501,$B$13)+ROUND(SUMIFS(Expenses!$H$2:$H$2501,Expenses!$B$2:$B$2501,"All properties (split evenly)",Expenses!$D$2:$D$2501,$B$13)/$C$4,2))</f>
      </c>
      <c r="I13" s="22">
        <f>IF(I$5="",0,SUMIFS(Expenses!$H$2:$H$2501,Expenses!$B$2:$B$2501,I$5,Expenses!$D$2:$D$2501,$B$13)+ROUND(SUMIFS(Expenses!$H$2:$H$2501,Expenses!$B$2:$B$2501,"All properties (split evenly)",Expenses!$D$2:$D$2501,$B$13)/$C$4,2))</f>
      </c>
      <c r="J13" s="22">
        <f>IF(J$5="",0,SUMIFS(Expenses!$H$2:$H$2501,Expenses!$B$2:$B$2501,J$5,Expenses!$D$2:$D$2501,$B$13)+ROUND(SUMIFS(Expenses!$H$2:$H$2501,Expenses!$B$2:$B$2501,"All properties (split evenly)",Expenses!$D$2:$D$2501,$B$13)/$C$4,2))</f>
      </c>
      <c r="K13" s="22">
        <f>IF(K$5="",0,SUMIFS(Expenses!$H$2:$H$2501,Expenses!$B$2:$B$2501,K$5,Expenses!$D$2:$D$2501,$B$13)+ROUND(SUMIFS(Expenses!$H$2:$H$2501,Expenses!$B$2:$B$2501,"All properties (split evenly)",Expenses!$D$2:$D$2501,$B$13)/$C$4,2))</f>
      </c>
      <c r="L13" s="22">
        <f>IF(L$5="",0,SUMIFS(Expenses!$H$2:$H$2501,Expenses!$B$2:$B$2501,L$5,Expenses!$D$2:$D$2501,$B$13)+ROUND(SUMIFS(Expenses!$H$2:$H$2501,Expenses!$B$2:$B$2501,"All properties (split evenly)",Expenses!$D$2:$D$2501,$B$13)/$C$4,2))</f>
      </c>
      <c r="M13" s="25">
        <f>SUM(C13:L13)</f>
      </c>
    </row>
    <row r="14" spans="1:13" x14ac:dyDescent="0.25">
      <c r="A14" t="s">
        <v>100</v>
      </c>
      <c r="B14" t="s">
        <v>101</v>
      </c>
      <c r="C14" s="22">
        <f>IF(C$5="",0,SUMIFS(Expenses!$H$2:$H$2501,Expenses!$B$2:$B$2501,C$5,Expenses!$D$2:$D$2501,$B$14)+SUMIFS(Expenses!$H$2:$H$2501,Expenses!$B$2:$B$2501,"All properties (split evenly)",Expenses!$D$2:$D$2501,$B$14)-ROUND(SUMIFS(Expenses!$H$2:$H$2501,Expenses!$B$2:$B$2501,"All properties (split evenly)",Expenses!$D$2:$D$2501,$B$14)/$C$4,2)*($C$4-1))</f>
      </c>
      <c r="D14" s="22">
        <f>IF(D$5="",0,SUMIFS(Expenses!$H$2:$H$2501,Expenses!$B$2:$B$2501,D$5,Expenses!$D$2:$D$2501,$B$14)+ROUND(SUMIFS(Expenses!$H$2:$H$2501,Expenses!$B$2:$B$2501,"All properties (split evenly)",Expenses!$D$2:$D$2501,$B$14)/$C$4,2))</f>
      </c>
      <c r="E14" s="22">
        <f>IF(E$5="",0,SUMIFS(Expenses!$H$2:$H$2501,Expenses!$B$2:$B$2501,E$5,Expenses!$D$2:$D$2501,$B$14)+ROUND(SUMIFS(Expenses!$H$2:$H$2501,Expenses!$B$2:$B$2501,"All properties (split evenly)",Expenses!$D$2:$D$2501,$B$14)/$C$4,2))</f>
      </c>
      <c r="F14" s="22">
        <f>IF(F$5="",0,SUMIFS(Expenses!$H$2:$H$2501,Expenses!$B$2:$B$2501,F$5,Expenses!$D$2:$D$2501,$B$14)+ROUND(SUMIFS(Expenses!$H$2:$H$2501,Expenses!$B$2:$B$2501,"All properties (split evenly)",Expenses!$D$2:$D$2501,$B$14)/$C$4,2))</f>
      </c>
      <c r="G14" s="22">
        <f>IF(G$5="",0,SUMIFS(Expenses!$H$2:$H$2501,Expenses!$B$2:$B$2501,G$5,Expenses!$D$2:$D$2501,$B$14)+ROUND(SUMIFS(Expenses!$H$2:$H$2501,Expenses!$B$2:$B$2501,"All properties (split evenly)",Expenses!$D$2:$D$2501,$B$14)/$C$4,2))</f>
      </c>
      <c r="H14" s="22">
        <f>IF(H$5="",0,SUMIFS(Expenses!$H$2:$H$2501,Expenses!$B$2:$B$2501,H$5,Expenses!$D$2:$D$2501,$B$14)+ROUND(SUMIFS(Expenses!$H$2:$H$2501,Expenses!$B$2:$B$2501,"All properties (split evenly)",Expenses!$D$2:$D$2501,$B$14)/$C$4,2))</f>
      </c>
      <c r="I14" s="22">
        <f>IF(I$5="",0,SUMIFS(Expenses!$H$2:$H$2501,Expenses!$B$2:$B$2501,I$5,Expenses!$D$2:$D$2501,$B$14)+ROUND(SUMIFS(Expenses!$H$2:$H$2501,Expenses!$B$2:$B$2501,"All properties (split evenly)",Expenses!$D$2:$D$2501,$B$14)/$C$4,2))</f>
      </c>
      <c r="J14" s="22">
        <f>IF(J$5="",0,SUMIFS(Expenses!$H$2:$H$2501,Expenses!$B$2:$B$2501,J$5,Expenses!$D$2:$D$2501,$B$14)+ROUND(SUMIFS(Expenses!$H$2:$H$2501,Expenses!$B$2:$B$2501,"All properties (split evenly)",Expenses!$D$2:$D$2501,$B$14)/$C$4,2))</f>
      </c>
      <c r="K14" s="22">
        <f>IF(K$5="",0,SUMIFS(Expenses!$H$2:$H$2501,Expenses!$B$2:$B$2501,K$5,Expenses!$D$2:$D$2501,$B$14)+ROUND(SUMIFS(Expenses!$H$2:$H$2501,Expenses!$B$2:$B$2501,"All properties (split evenly)",Expenses!$D$2:$D$2501,$B$14)/$C$4,2))</f>
      </c>
      <c r="L14" s="22">
        <f>IF(L$5="",0,SUMIFS(Expenses!$H$2:$H$2501,Expenses!$B$2:$B$2501,L$5,Expenses!$D$2:$D$2501,$B$14)+ROUND(SUMIFS(Expenses!$H$2:$H$2501,Expenses!$B$2:$B$2501,"All properties (split evenly)",Expenses!$D$2:$D$2501,$B$14)/$C$4,2))</f>
      </c>
      <c r="M14" s="25">
        <f>SUM(C14:L14)</f>
      </c>
    </row>
    <row r="15" spans="1:13" x14ac:dyDescent="0.25">
      <c r="A15" t="s">
        <v>102</v>
      </c>
      <c r="B15" t="s">
        <v>103</v>
      </c>
      <c r="C15" s="22">
        <f>IF(C$5="",0,SUMIFS(Expenses!$H$2:$H$2501,Expenses!$B$2:$B$2501,C$5,Expenses!$D$2:$D$2501,$B$15)+SUMIFS(Expenses!$H$2:$H$2501,Expenses!$B$2:$B$2501,"All properties (split evenly)",Expenses!$D$2:$D$2501,$B$15)-ROUND(SUMIFS(Expenses!$H$2:$H$2501,Expenses!$B$2:$B$2501,"All properties (split evenly)",Expenses!$D$2:$D$2501,$B$15)/$C$4,2)*($C$4-1))</f>
      </c>
      <c r="D15" s="22">
        <f>IF(D$5="",0,SUMIFS(Expenses!$H$2:$H$2501,Expenses!$B$2:$B$2501,D$5,Expenses!$D$2:$D$2501,$B$15)+ROUND(SUMIFS(Expenses!$H$2:$H$2501,Expenses!$B$2:$B$2501,"All properties (split evenly)",Expenses!$D$2:$D$2501,$B$15)/$C$4,2))</f>
      </c>
      <c r="E15" s="22">
        <f>IF(E$5="",0,SUMIFS(Expenses!$H$2:$H$2501,Expenses!$B$2:$B$2501,E$5,Expenses!$D$2:$D$2501,$B$15)+ROUND(SUMIFS(Expenses!$H$2:$H$2501,Expenses!$B$2:$B$2501,"All properties (split evenly)",Expenses!$D$2:$D$2501,$B$15)/$C$4,2))</f>
      </c>
      <c r="F15" s="22">
        <f>IF(F$5="",0,SUMIFS(Expenses!$H$2:$H$2501,Expenses!$B$2:$B$2501,F$5,Expenses!$D$2:$D$2501,$B$15)+ROUND(SUMIFS(Expenses!$H$2:$H$2501,Expenses!$B$2:$B$2501,"All properties (split evenly)",Expenses!$D$2:$D$2501,$B$15)/$C$4,2))</f>
      </c>
      <c r="G15" s="22">
        <f>IF(G$5="",0,SUMIFS(Expenses!$H$2:$H$2501,Expenses!$B$2:$B$2501,G$5,Expenses!$D$2:$D$2501,$B$15)+ROUND(SUMIFS(Expenses!$H$2:$H$2501,Expenses!$B$2:$B$2501,"All properties (split evenly)",Expenses!$D$2:$D$2501,$B$15)/$C$4,2))</f>
      </c>
      <c r="H15" s="22">
        <f>IF(H$5="",0,SUMIFS(Expenses!$H$2:$H$2501,Expenses!$B$2:$B$2501,H$5,Expenses!$D$2:$D$2501,$B$15)+ROUND(SUMIFS(Expenses!$H$2:$H$2501,Expenses!$B$2:$B$2501,"All properties (split evenly)",Expenses!$D$2:$D$2501,$B$15)/$C$4,2))</f>
      </c>
      <c r="I15" s="22">
        <f>IF(I$5="",0,SUMIFS(Expenses!$H$2:$H$2501,Expenses!$B$2:$B$2501,I$5,Expenses!$D$2:$D$2501,$B$15)+ROUND(SUMIFS(Expenses!$H$2:$H$2501,Expenses!$B$2:$B$2501,"All properties (split evenly)",Expenses!$D$2:$D$2501,$B$15)/$C$4,2))</f>
      </c>
      <c r="J15" s="22">
        <f>IF(J$5="",0,SUMIFS(Expenses!$H$2:$H$2501,Expenses!$B$2:$B$2501,J$5,Expenses!$D$2:$D$2501,$B$15)+ROUND(SUMIFS(Expenses!$H$2:$H$2501,Expenses!$B$2:$B$2501,"All properties (split evenly)",Expenses!$D$2:$D$2501,$B$15)/$C$4,2))</f>
      </c>
      <c r="K15" s="22">
        <f>IF(K$5="",0,SUMIFS(Expenses!$H$2:$H$2501,Expenses!$B$2:$B$2501,K$5,Expenses!$D$2:$D$2501,$B$15)+ROUND(SUMIFS(Expenses!$H$2:$H$2501,Expenses!$B$2:$B$2501,"All properties (split evenly)",Expenses!$D$2:$D$2501,$B$15)/$C$4,2))</f>
      </c>
      <c r="L15" s="22">
        <f>IF(L$5="",0,SUMIFS(Expenses!$H$2:$H$2501,Expenses!$B$2:$B$2501,L$5,Expenses!$D$2:$D$2501,$B$15)+ROUND(SUMIFS(Expenses!$H$2:$H$2501,Expenses!$B$2:$B$2501,"All properties (split evenly)",Expenses!$D$2:$D$2501,$B$15)/$C$4,2))</f>
      </c>
      <c r="M15" s="25">
        <f>SUM(C15:L15)</f>
      </c>
    </row>
    <row r="16" spans="1:13" x14ac:dyDescent="0.25">
      <c r="A16" t="s">
        <v>104</v>
      </c>
      <c r="B16" t="s">
        <v>105</v>
      </c>
      <c r="C16" s="22">
        <f>IF(C$5="",0,SUMIFS(Expenses!$H$2:$H$2501,Expenses!$B$2:$B$2501,C$5,Expenses!$D$2:$D$2501,$B$16)+SUMIFS(Expenses!$H$2:$H$2501,Expenses!$B$2:$B$2501,"All properties (split evenly)",Expenses!$D$2:$D$2501,$B$16)-ROUND(SUMIFS(Expenses!$H$2:$H$2501,Expenses!$B$2:$B$2501,"All properties (split evenly)",Expenses!$D$2:$D$2501,$B$16)/$C$4,2)*($C$4-1))</f>
      </c>
      <c r="D16" s="22">
        <f>IF(D$5="",0,SUMIFS(Expenses!$H$2:$H$2501,Expenses!$B$2:$B$2501,D$5,Expenses!$D$2:$D$2501,$B$16)+ROUND(SUMIFS(Expenses!$H$2:$H$2501,Expenses!$B$2:$B$2501,"All properties (split evenly)",Expenses!$D$2:$D$2501,$B$16)/$C$4,2))</f>
      </c>
      <c r="E16" s="22">
        <f>IF(E$5="",0,SUMIFS(Expenses!$H$2:$H$2501,Expenses!$B$2:$B$2501,E$5,Expenses!$D$2:$D$2501,$B$16)+ROUND(SUMIFS(Expenses!$H$2:$H$2501,Expenses!$B$2:$B$2501,"All properties (split evenly)",Expenses!$D$2:$D$2501,$B$16)/$C$4,2))</f>
      </c>
      <c r="F16" s="22">
        <f>IF(F$5="",0,SUMIFS(Expenses!$H$2:$H$2501,Expenses!$B$2:$B$2501,F$5,Expenses!$D$2:$D$2501,$B$16)+ROUND(SUMIFS(Expenses!$H$2:$H$2501,Expenses!$B$2:$B$2501,"All properties (split evenly)",Expenses!$D$2:$D$2501,$B$16)/$C$4,2))</f>
      </c>
      <c r="G16" s="22">
        <f>IF(G$5="",0,SUMIFS(Expenses!$H$2:$H$2501,Expenses!$B$2:$B$2501,G$5,Expenses!$D$2:$D$2501,$B$16)+ROUND(SUMIFS(Expenses!$H$2:$H$2501,Expenses!$B$2:$B$2501,"All properties (split evenly)",Expenses!$D$2:$D$2501,$B$16)/$C$4,2))</f>
      </c>
      <c r="H16" s="22">
        <f>IF(H$5="",0,SUMIFS(Expenses!$H$2:$H$2501,Expenses!$B$2:$B$2501,H$5,Expenses!$D$2:$D$2501,$B$16)+ROUND(SUMIFS(Expenses!$H$2:$H$2501,Expenses!$B$2:$B$2501,"All properties (split evenly)",Expenses!$D$2:$D$2501,$B$16)/$C$4,2))</f>
      </c>
      <c r="I16" s="22">
        <f>IF(I$5="",0,SUMIFS(Expenses!$H$2:$H$2501,Expenses!$B$2:$B$2501,I$5,Expenses!$D$2:$D$2501,$B$16)+ROUND(SUMIFS(Expenses!$H$2:$H$2501,Expenses!$B$2:$B$2501,"All properties (split evenly)",Expenses!$D$2:$D$2501,$B$16)/$C$4,2))</f>
      </c>
      <c r="J16" s="22">
        <f>IF(J$5="",0,SUMIFS(Expenses!$H$2:$H$2501,Expenses!$B$2:$B$2501,J$5,Expenses!$D$2:$D$2501,$B$16)+ROUND(SUMIFS(Expenses!$H$2:$H$2501,Expenses!$B$2:$B$2501,"All properties (split evenly)",Expenses!$D$2:$D$2501,$B$16)/$C$4,2))</f>
      </c>
      <c r="K16" s="22">
        <f>IF(K$5="",0,SUMIFS(Expenses!$H$2:$H$2501,Expenses!$B$2:$B$2501,K$5,Expenses!$D$2:$D$2501,$B$16)+ROUND(SUMIFS(Expenses!$H$2:$H$2501,Expenses!$B$2:$B$2501,"All properties (split evenly)",Expenses!$D$2:$D$2501,$B$16)/$C$4,2))</f>
      </c>
      <c r="L16" s="22">
        <f>IF(L$5="",0,SUMIFS(Expenses!$H$2:$H$2501,Expenses!$B$2:$B$2501,L$5,Expenses!$D$2:$D$2501,$B$16)+ROUND(SUMIFS(Expenses!$H$2:$H$2501,Expenses!$B$2:$B$2501,"All properties (split evenly)",Expenses!$D$2:$D$2501,$B$16)/$C$4,2))</f>
      </c>
      <c r="M16" s="25">
        <f>SUM(C16:L16)</f>
      </c>
    </row>
    <row r="17" spans="1:13" x14ac:dyDescent="0.25">
      <c r="A17" t="s">
        <v>106</v>
      </c>
      <c r="B17" t="s">
        <v>107</v>
      </c>
      <c r="C17" s="22">
        <f>IF(C$5="",0,SUMIFS(Expenses!$H$2:$H$2501,Expenses!$B$2:$B$2501,C$5,Expenses!$D$2:$D$2501,$B$17)+SUMIFS(Expenses!$H$2:$H$2501,Expenses!$B$2:$B$2501,"All properties (split evenly)",Expenses!$D$2:$D$2501,$B$17)-ROUND(SUMIFS(Expenses!$H$2:$H$2501,Expenses!$B$2:$B$2501,"All properties (split evenly)",Expenses!$D$2:$D$2501,$B$17)/$C$4,2)*($C$4-1))</f>
      </c>
      <c r="D17" s="22">
        <f>IF(D$5="",0,SUMIFS(Expenses!$H$2:$H$2501,Expenses!$B$2:$B$2501,D$5,Expenses!$D$2:$D$2501,$B$17)+ROUND(SUMIFS(Expenses!$H$2:$H$2501,Expenses!$B$2:$B$2501,"All properties (split evenly)",Expenses!$D$2:$D$2501,$B$17)/$C$4,2))</f>
      </c>
      <c r="E17" s="22">
        <f>IF(E$5="",0,SUMIFS(Expenses!$H$2:$H$2501,Expenses!$B$2:$B$2501,E$5,Expenses!$D$2:$D$2501,$B$17)+ROUND(SUMIFS(Expenses!$H$2:$H$2501,Expenses!$B$2:$B$2501,"All properties (split evenly)",Expenses!$D$2:$D$2501,$B$17)/$C$4,2))</f>
      </c>
      <c r="F17" s="22">
        <f>IF(F$5="",0,SUMIFS(Expenses!$H$2:$H$2501,Expenses!$B$2:$B$2501,F$5,Expenses!$D$2:$D$2501,$B$17)+ROUND(SUMIFS(Expenses!$H$2:$H$2501,Expenses!$B$2:$B$2501,"All properties (split evenly)",Expenses!$D$2:$D$2501,$B$17)/$C$4,2))</f>
      </c>
      <c r="G17" s="22">
        <f>IF(G$5="",0,SUMIFS(Expenses!$H$2:$H$2501,Expenses!$B$2:$B$2501,G$5,Expenses!$D$2:$D$2501,$B$17)+ROUND(SUMIFS(Expenses!$H$2:$H$2501,Expenses!$B$2:$B$2501,"All properties (split evenly)",Expenses!$D$2:$D$2501,$B$17)/$C$4,2))</f>
      </c>
      <c r="H17" s="22">
        <f>IF(H$5="",0,SUMIFS(Expenses!$H$2:$H$2501,Expenses!$B$2:$B$2501,H$5,Expenses!$D$2:$D$2501,$B$17)+ROUND(SUMIFS(Expenses!$H$2:$H$2501,Expenses!$B$2:$B$2501,"All properties (split evenly)",Expenses!$D$2:$D$2501,$B$17)/$C$4,2))</f>
      </c>
      <c r="I17" s="22">
        <f>IF(I$5="",0,SUMIFS(Expenses!$H$2:$H$2501,Expenses!$B$2:$B$2501,I$5,Expenses!$D$2:$D$2501,$B$17)+ROUND(SUMIFS(Expenses!$H$2:$H$2501,Expenses!$B$2:$B$2501,"All properties (split evenly)",Expenses!$D$2:$D$2501,$B$17)/$C$4,2))</f>
      </c>
      <c r="J17" s="22">
        <f>IF(J$5="",0,SUMIFS(Expenses!$H$2:$H$2501,Expenses!$B$2:$B$2501,J$5,Expenses!$D$2:$D$2501,$B$17)+ROUND(SUMIFS(Expenses!$H$2:$H$2501,Expenses!$B$2:$B$2501,"All properties (split evenly)",Expenses!$D$2:$D$2501,$B$17)/$C$4,2))</f>
      </c>
      <c r="K17" s="22">
        <f>IF(K$5="",0,SUMIFS(Expenses!$H$2:$H$2501,Expenses!$B$2:$B$2501,K$5,Expenses!$D$2:$D$2501,$B$17)+ROUND(SUMIFS(Expenses!$H$2:$H$2501,Expenses!$B$2:$B$2501,"All properties (split evenly)",Expenses!$D$2:$D$2501,$B$17)/$C$4,2))</f>
      </c>
      <c r="L17" s="22">
        <f>IF(L$5="",0,SUMIFS(Expenses!$H$2:$H$2501,Expenses!$B$2:$B$2501,L$5,Expenses!$D$2:$D$2501,$B$17)+ROUND(SUMIFS(Expenses!$H$2:$H$2501,Expenses!$B$2:$B$2501,"All properties (split evenly)",Expenses!$D$2:$D$2501,$B$17)/$C$4,2))</f>
      </c>
      <c r="M17" s="25">
        <f>SUM(C17:L17)</f>
      </c>
    </row>
    <row r="18" spans="1:13" x14ac:dyDescent="0.25">
      <c r="A18" t="s">
        <v>108</v>
      </c>
      <c r="B18" t="s">
        <v>109</v>
      </c>
      <c r="C18" s="22">
        <f>IF(C$5="",0,SUMIFS(Expenses!$H$2:$H$2501,Expenses!$B$2:$B$2501,C$5,Expenses!$D$2:$D$2501,$B$18)+SUMIFS(Expenses!$H$2:$H$2501,Expenses!$B$2:$B$2501,"All properties (split evenly)",Expenses!$D$2:$D$2501,$B$18)-ROUND(SUMIFS(Expenses!$H$2:$H$2501,Expenses!$B$2:$B$2501,"All properties (split evenly)",Expenses!$D$2:$D$2501,$B$18)/$C$4,2)*($C$4-1))</f>
      </c>
      <c r="D18" s="22">
        <f>IF(D$5="",0,SUMIFS(Expenses!$H$2:$H$2501,Expenses!$B$2:$B$2501,D$5,Expenses!$D$2:$D$2501,$B$18)+ROUND(SUMIFS(Expenses!$H$2:$H$2501,Expenses!$B$2:$B$2501,"All properties (split evenly)",Expenses!$D$2:$D$2501,$B$18)/$C$4,2))</f>
      </c>
      <c r="E18" s="22">
        <f>IF(E$5="",0,SUMIFS(Expenses!$H$2:$H$2501,Expenses!$B$2:$B$2501,E$5,Expenses!$D$2:$D$2501,$B$18)+ROUND(SUMIFS(Expenses!$H$2:$H$2501,Expenses!$B$2:$B$2501,"All properties (split evenly)",Expenses!$D$2:$D$2501,$B$18)/$C$4,2))</f>
      </c>
      <c r="F18" s="22">
        <f>IF(F$5="",0,SUMIFS(Expenses!$H$2:$H$2501,Expenses!$B$2:$B$2501,F$5,Expenses!$D$2:$D$2501,$B$18)+ROUND(SUMIFS(Expenses!$H$2:$H$2501,Expenses!$B$2:$B$2501,"All properties (split evenly)",Expenses!$D$2:$D$2501,$B$18)/$C$4,2))</f>
      </c>
      <c r="G18" s="22">
        <f>IF(G$5="",0,SUMIFS(Expenses!$H$2:$H$2501,Expenses!$B$2:$B$2501,G$5,Expenses!$D$2:$D$2501,$B$18)+ROUND(SUMIFS(Expenses!$H$2:$H$2501,Expenses!$B$2:$B$2501,"All properties (split evenly)",Expenses!$D$2:$D$2501,$B$18)/$C$4,2))</f>
      </c>
      <c r="H18" s="22">
        <f>IF(H$5="",0,SUMIFS(Expenses!$H$2:$H$2501,Expenses!$B$2:$B$2501,H$5,Expenses!$D$2:$D$2501,$B$18)+ROUND(SUMIFS(Expenses!$H$2:$H$2501,Expenses!$B$2:$B$2501,"All properties (split evenly)",Expenses!$D$2:$D$2501,$B$18)/$C$4,2))</f>
      </c>
      <c r="I18" s="22">
        <f>IF(I$5="",0,SUMIFS(Expenses!$H$2:$H$2501,Expenses!$B$2:$B$2501,I$5,Expenses!$D$2:$D$2501,$B$18)+ROUND(SUMIFS(Expenses!$H$2:$H$2501,Expenses!$B$2:$B$2501,"All properties (split evenly)",Expenses!$D$2:$D$2501,$B$18)/$C$4,2))</f>
      </c>
      <c r="J18" s="22">
        <f>IF(J$5="",0,SUMIFS(Expenses!$H$2:$H$2501,Expenses!$B$2:$B$2501,J$5,Expenses!$D$2:$D$2501,$B$18)+ROUND(SUMIFS(Expenses!$H$2:$H$2501,Expenses!$B$2:$B$2501,"All properties (split evenly)",Expenses!$D$2:$D$2501,$B$18)/$C$4,2))</f>
      </c>
      <c r="K18" s="22">
        <f>IF(K$5="",0,SUMIFS(Expenses!$H$2:$H$2501,Expenses!$B$2:$B$2501,K$5,Expenses!$D$2:$D$2501,$B$18)+ROUND(SUMIFS(Expenses!$H$2:$H$2501,Expenses!$B$2:$B$2501,"All properties (split evenly)",Expenses!$D$2:$D$2501,$B$18)/$C$4,2))</f>
      </c>
      <c r="L18" s="22">
        <f>IF(L$5="",0,SUMIFS(Expenses!$H$2:$H$2501,Expenses!$B$2:$B$2501,L$5,Expenses!$D$2:$D$2501,$B$18)+ROUND(SUMIFS(Expenses!$H$2:$H$2501,Expenses!$B$2:$B$2501,"All properties (split evenly)",Expenses!$D$2:$D$2501,$B$18)/$C$4,2))</f>
      </c>
      <c r="M18" s="25">
        <f>SUM(C18:L18)</f>
      </c>
    </row>
    <row r="19" spans="1:13" x14ac:dyDescent="0.25">
      <c r="A19" t="s">
        <v>110</v>
      </c>
      <c r="B19" t="s">
        <v>111</v>
      </c>
      <c r="C19" s="22">
        <f>IF(C$5="",0,SUMIFS(Expenses!$H$2:$H$2501,Expenses!$B$2:$B$2501,C$5,Expenses!$D$2:$D$2501,$B$19)+SUMIFS(Expenses!$H$2:$H$2501,Expenses!$B$2:$B$2501,"All properties (split evenly)",Expenses!$D$2:$D$2501,$B$19)-ROUND(SUMIFS(Expenses!$H$2:$H$2501,Expenses!$B$2:$B$2501,"All properties (split evenly)",Expenses!$D$2:$D$2501,$B$19)/$C$4,2)*($C$4-1))</f>
      </c>
      <c r="D19" s="22">
        <f>IF(D$5="",0,SUMIFS(Expenses!$H$2:$H$2501,Expenses!$B$2:$B$2501,D$5,Expenses!$D$2:$D$2501,$B$19)+ROUND(SUMIFS(Expenses!$H$2:$H$2501,Expenses!$B$2:$B$2501,"All properties (split evenly)",Expenses!$D$2:$D$2501,$B$19)/$C$4,2))</f>
      </c>
      <c r="E19" s="22">
        <f>IF(E$5="",0,SUMIFS(Expenses!$H$2:$H$2501,Expenses!$B$2:$B$2501,E$5,Expenses!$D$2:$D$2501,$B$19)+ROUND(SUMIFS(Expenses!$H$2:$H$2501,Expenses!$B$2:$B$2501,"All properties (split evenly)",Expenses!$D$2:$D$2501,$B$19)/$C$4,2))</f>
      </c>
      <c r="F19" s="22">
        <f>IF(F$5="",0,SUMIFS(Expenses!$H$2:$H$2501,Expenses!$B$2:$B$2501,F$5,Expenses!$D$2:$D$2501,$B$19)+ROUND(SUMIFS(Expenses!$H$2:$H$2501,Expenses!$B$2:$B$2501,"All properties (split evenly)",Expenses!$D$2:$D$2501,$B$19)/$C$4,2))</f>
      </c>
      <c r="G19" s="22">
        <f>IF(G$5="",0,SUMIFS(Expenses!$H$2:$H$2501,Expenses!$B$2:$B$2501,G$5,Expenses!$D$2:$D$2501,$B$19)+ROUND(SUMIFS(Expenses!$H$2:$H$2501,Expenses!$B$2:$B$2501,"All properties (split evenly)",Expenses!$D$2:$D$2501,$B$19)/$C$4,2))</f>
      </c>
      <c r="H19" s="22">
        <f>IF(H$5="",0,SUMIFS(Expenses!$H$2:$H$2501,Expenses!$B$2:$B$2501,H$5,Expenses!$D$2:$D$2501,$B$19)+ROUND(SUMIFS(Expenses!$H$2:$H$2501,Expenses!$B$2:$B$2501,"All properties (split evenly)",Expenses!$D$2:$D$2501,$B$19)/$C$4,2))</f>
      </c>
      <c r="I19" s="22">
        <f>IF(I$5="",0,SUMIFS(Expenses!$H$2:$H$2501,Expenses!$B$2:$B$2501,I$5,Expenses!$D$2:$D$2501,$B$19)+ROUND(SUMIFS(Expenses!$H$2:$H$2501,Expenses!$B$2:$B$2501,"All properties (split evenly)",Expenses!$D$2:$D$2501,$B$19)/$C$4,2))</f>
      </c>
      <c r="J19" s="22">
        <f>IF(J$5="",0,SUMIFS(Expenses!$H$2:$H$2501,Expenses!$B$2:$B$2501,J$5,Expenses!$D$2:$D$2501,$B$19)+ROUND(SUMIFS(Expenses!$H$2:$H$2501,Expenses!$B$2:$B$2501,"All properties (split evenly)",Expenses!$D$2:$D$2501,$B$19)/$C$4,2))</f>
      </c>
      <c r="K19" s="22">
        <f>IF(K$5="",0,SUMIFS(Expenses!$H$2:$H$2501,Expenses!$B$2:$B$2501,K$5,Expenses!$D$2:$D$2501,$B$19)+ROUND(SUMIFS(Expenses!$H$2:$H$2501,Expenses!$B$2:$B$2501,"All properties (split evenly)",Expenses!$D$2:$D$2501,$B$19)/$C$4,2))</f>
      </c>
      <c r="L19" s="22">
        <f>IF(L$5="",0,SUMIFS(Expenses!$H$2:$H$2501,Expenses!$B$2:$B$2501,L$5,Expenses!$D$2:$D$2501,$B$19)+ROUND(SUMIFS(Expenses!$H$2:$H$2501,Expenses!$B$2:$B$2501,"All properties (split evenly)",Expenses!$D$2:$D$2501,$B$19)/$C$4,2))</f>
      </c>
      <c r="M19" s="25">
        <f>SUM(C19:L19)</f>
      </c>
    </row>
    <row r="20" spans="1:13" x14ac:dyDescent="0.25">
      <c r="A20" t="s">
        <v>112</v>
      </c>
      <c r="B20" t="s">
        <v>113</v>
      </c>
      <c r="C20" s="22">
        <f>IF(C$5="",0,SUMIFS(Expenses!$H$2:$H$2501,Expenses!$B$2:$B$2501,C$5,Expenses!$D$2:$D$2501,$B$20)+SUMIFS(Expenses!$H$2:$H$2501,Expenses!$B$2:$B$2501,"All properties (split evenly)",Expenses!$D$2:$D$2501,$B$20)-ROUND(SUMIFS(Expenses!$H$2:$H$2501,Expenses!$B$2:$B$2501,"All properties (split evenly)",Expenses!$D$2:$D$2501,$B$20)/$C$4,2)*($C$4-1))</f>
      </c>
      <c r="D20" s="22">
        <f>IF(D$5="",0,SUMIFS(Expenses!$H$2:$H$2501,Expenses!$B$2:$B$2501,D$5,Expenses!$D$2:$D$2501,$B$20)+ROUND(SUMIFS(Expenses!$H$2:$H$2501,Expenses!$B$2:$B$2501,"All properties (split evenly)",Expenses!$D$2:$D$2501,$B$20)/$C$4,2))</f>
      </c>
      <c r="E20" s="22">
        <f>IF(E$5="",0,SUMIFS(Expenses!$H$2:$H$2501,Expenses!$B$2:$B$2501,E$5,Expenses!$D$2:$D$2501,$B$20)+ROUND(SUMIFS(Expenses!$H$2:$H$2501,Expenses!$B$2:$B$2501,"All properties (split evenly)",Expenses!$D$2:$D$2501,$B$20)/$C$4,2))</f>
      </c>
      <c r="F20" s="22">
        <f>IF(F$5="",0,SUMIFS(Expenses!$H$2:$H$2501,Expenses!$B$2:$B$2501,F$5,Expenses!$D$2:$D$2501,$B$20)+ROUND(SUMIFS(Expenses!$H$2:$H$2501,Expenses!$B$2:$B$2501,"All properties (split evenly)",Expenses!$D$2:$D$2501,$B$20)/$C$4,2))</f>
      </c>
      <c r="G20" s="22">
        <f>IF(G$5="",0,SUMIFS(Expenses!$H$2:$H$2501,Expenses!$B$2:$B$2501,G$5,Expenses!$D$2:$D$2501,$B$20)+ROUND(SUMIFS(Expenses!$H$2:$H$2501,Expenses!$B$2:$B$2501,"All properties (split evenly)",Expenses!$D$2:$D$2501,$B$20)/$C$4,2))</f>
      </c>
      <c r="H20" s="22">
        <f>IF(H$5="",0,SUMIFS(Expenses!$H$2:$H$2501,Expenses!$B$2:$B$2501,H$5,Expenses!$D$2:$D$2501,$B$20)+ROUND(SUMIFS(Expenses!$H$2:$H$2501,Expenses!$B$2:$B$2501,"All properties (split evenly)",Expenses!$D$2:$D$2501,$B$20)/$C$4,2))</f>
      </c>
      <c r="I20" s="22">
        <f>IF(I$5="",0,SUMIFS(Expenses!$H$2:$H$2501,Expenses!$B$2:$B$2501,I$5,Expenses!$D$2:$D$2501,$B$20)+ROUND(SUMIFS(Expenses!$H$2:$H$2501,Expenses!$B$2:$B$2501,"All properties (split evenly)",Expenses!$D$2:$D$2501,$B$20)/$C$4,2))</f>
      </c>
      <c r="J20" s="22">
        <f>IF(J$5="",0,SUMIFS(Expenses!$H$2:$H$2501,Expenses!$B$2:$B$2501,J$5,Expenses!$D$2:$D$2501,$B$20)+ROUND(SUMIFS(Expenses!$H$2:$H$2501,Expenses!$B$2:$B$2501,"All properties (split evenly)",Expenses!$D$2:$D$2501,$B$20)/$C$4,2))</f>
      </c>
      <c r="K20" s="22">
        <f>IF(K$5="",0,SUMIFS(Expenses!$H$2:$H$2501,Expenses!$B$2:$B$2501,K$5,Expenses!$D$2:$D$2501,$B$20)+ROUND(SUMIFS(Expenses!$H$2:$H$2501,Expenses!$B$2:$B$2501,"All properties (split evenly)",Expenses!$D$2:$D$2501,$B$20)/$C$4,2))</f>
      </c>
      <c r="L20" s="22">
        <f>IF(L$5="",0,SUMIFS(Expenses!$H$2:$H$2501,Expenses!$B$2:$B$2501,L$5,Expenses!$D$2:$D$2501,$B$20)+ROUND(SUMIFS(Expenses!$H$2:$H$2501,Expenses!$B$2:$B$2501,"All properties (split evenly)",Expenses!$D$2:$D$2501,$B$20)/$C$4,2))</f>
      </c>
      <c r="M20" s="25">
        <f>SUM(C20:L20)</f>
      </c>
    </row>
    <row r="21" spans="1:13" x14ac:dyDescent="0.25">
      <c r="A21" t="s">
        <v>114</v>
      </c>
      <c r="B21" t="s">
        <v>115</v>
      </c>
      <c r="C21" s="22">
        <f>IF(C$5="",0,SUMIFS(Expenses!$H$2:$H$2501,Expenses!$B$2:$B$2501,C$5,Expenses!$D$2:$D$2501,$B$21)+SUMIFS(Expenses!$H$2:$H$2501,Expenses!$B$2:$B$2501,"All properties (split evenly)",Expenses!$D$2:$D$2501,$B$21)-ROUND(SUMIFS(Expenses!$H$2:$H$2501,Expenses!$B$2:$B$2501,"All properties (split evenly)",Expenses!$D$2:$D$2501,$B$21)/$C$4,2)*($C$4-1))</f>
      </c>
      <c r="D21" s="22">
        <f>IF(D$5="",0,SUMIFS(Expenses!$H$2:$H$2501,Expenses!$B$2:$B$2501,D$5,Expenses!$D$2:$D$2501,$B$21)+ROUND(SUMIFS(Expenses!$H$2:$H$2501,Expenses!$B$2:$B$2501,"All properties (split evenly)",Expenses!$D$2:$D$2501,$B$21)/$C$4,2))</f>
      </c>
      <c r="E21" s="22">
        <f>IF(E$5="",0,SUMIFS(Expenses!$H$2:$H$2501,Expenses!$B$2:$B$2501,E$5,Expenses!$D$2:$D$2501,$B$21)+ROUND(SUMIFS(Expenses!$H$2:$H$2501,Expenses!$B$2:$B$2501,"All properties (split evenly)",Expenses!$D$2:$D$2501,$B$21)/$C$4,2))</f>
      </c>
      <c r="F21" s="22">
        <f>IF(F$5="",0,SUMIFS(Expenses!$H$2:$H$2501,Expenses!$B$2:$B$2501,F$5,Expenses!$D$2:$D$2501,$B$21)+ROUND(SUMIFS(Expenses!$H$2:$H$2501,Expenses!$B$2:$B$2501,"All properties (split evenly)",Expenses!$D$2:$D$2501,$B$21)/$C$4,2))</f>
      </c>
      <c r="G21" s="22">
        <f>IF(G$5="",0,SUMIFS(Expenses!$H$2:$H$2501,Expenses!$B$2:$B$2501,G$5,Expenses!$D$2:$D$2501,$B$21)+ROUND(SUMIFS(Expenses!$H$2:$H$2501,Expenses!$B$2:$B$2501,"All properties (split evenly)",Expenses!$D$2:$D$2501,$B$21)/$C$4,2))</f>
      </c>
      <c r="H21" s="22">
        <f>IF(H$5="",0,SUMIFS(Expenses!$H$2:$H$2501,Expenses!$B$2:$B$2501,H$5,Expenses!$D$2:$D$2501,$B$21)+ROUND(SUMIFS(Expenses!$H$2:$H$2501,Expenses!$B$2:$B$2501,"All properties (split evenly)",Expenses!$D$2:$D$2501,$B$21)/$C$4,2))</f>
      </c>
      <c r="I21" s="22">
        <f>IF(I$5="",0,SUMIFS(Expenses!$H$2:$H$2501,Expenses!$B$2:$B$2501,I$5,Expenses!$D$2:$D$2501,$B$21)+ROUND(SUMIFS(Expenses!$H$2:$H$2501,Expenses!$B$2:$B$2501,"All properties (split evenly)",Expenses!$D$2:$D$2501,$B$21)/$C$4,2))</f>
      </c>
      <c r="J21" s="22">
        <f>IF(J$5="",0,SUMIFS(Expenses!$H$2:$H$2501,Expenses!$B$2:$B$2501,J$5,Expenses!$D$2:$D$2501,$B$21)+ROUND(SUMIFS(Expenses!$H$2:$H$2501,Expenses!$B$2:$B$2501,"All properties (split evenly)",Expenses!$D$2:$D$2501,$B$21)/$C$4,2))</f>
      </c>
      <c r="K21" s="22">
        <f>IF(K$5="",0,SUMIFS(Expenses!$H$2:$H$2501,Expenses!$B$2:$B$2501,K$5,Expenses!$D$2:$D$2501,$B$21)+ROUND(SUMIFS(Expenses!$H$2:$H$2501,Expenses!$B$2:$B$2501,"All properties (split evenly)",Expenses!$D$2:$D$2501,$B$21)/$C$4,2))</f>
      </c>
      <c r="L21" s="22">
        <f>IF(L$5="",0,SUMIFS(Expenses!$H$2:$H$2501,Expenses!$B$2:$B$2501,L$5,Expenses!$D$2:$D$2501,$B$21)+ROUND(SUMIFS(Expenses!$H$2:$H$2501,Expenses!$B$2:$B$2501,"All properties (split evenly)",Expenses!$D$2:$D$2501,$B$21)/$C$4,2))</f>
      </c>
      <c r="M21" s="25">
        <f>SUM(C21:L21)</f>
      </c>
    </row>
    <row r="22" spans="1:13" x14ac:dyDescent="0.25">
      <c r="A22" s="10" t="s">
        <v>116</v>
      </c>
      <c r="B22" s="10" t="s">
        <v>117</v>
      </c>
      <c r="C22" s="25">
        <f>SUM(C7:C21)</f>
      </c>
      <c r="D22" s="25">
        <f>SUM(D7:D21)</f>
      </c>
      <c r="E22" s="25">
        <f>SUM(E7:E21)</f>
      </c>
      <c r="F22" s="25">
        <f>SUM(F7:F21)</f>
      </c>
      <c r="G22" s="25">
        <f>SUM(G7:G21)</f>
      </c>
      <c r="H22" s="25">
        <f>SUM(H7:H21)</f>
      </c>
      <c r="I22" s="25">
        <f>SUM(I7:I21)</f>
      </c>
      <c r="J22" s="25">
        <f>SUM(J7:J21)</f>
      </c>
      <c r="K22" s="25">
        <f>SUM(K7:K21)</f>
      </c>
      <c r="L22" s="25">
        <f>SUM(L7:L21)</f>
      </c>
      <c r="M22" s="25">
        <f>SUM(C22:L22)</f>
      </c>
    </row>
    <row r="23" spans="1:13" x14ac:dyDescent="0.25">
      <c r="A23" s="10" t="s">
        <v>118</v>
      </c>
      <c r="B23" s="10" t="s">
        <v>119</v>
      </c>
      <c r="C23" s="25">
        <f>C6-C22</f>
      </c>
      <c r="D23" s="25">
        <f>D6-D22</f>
      </c>
      <c r="E23" s="25">
        <f>E6-E22</f>
      </c>
      <c r="F23" s="25">
        <f>F6-F22</f>
      </c>
      <c r="G23" s="25">
        <f>G6-G22</f>
      </c>
      <c r="H23" s="25">
        <f>H6-H22</f>
      </c>
      <c r="I23" s="25">
        <f>I6-I22</f>
      </c>
      <c r="J23" s="25">
        <f>J6-J22</f>
      </c>
      <c r="K23" s="25">
        <f>K6-K22</f>
      </c>
      <c r="L23" s="25">
        <f>L6-L22</f>
      </c>
      <c r="M23" s="25">
        <f>SUM(C23:L23)</f>
      </c>
    </row>
    <row r="25" spans="2:2" x14ac:dyDescent="0.25">
      <c r="B25" s="26" t="s">
        <v>120</v>
      </c>
    </row>
    <row r="26" spans="2:13" x14ac:dyDescent="0.25">
      <c r="B26" t="s">
        <v>121</v>
      </c>
      <c r="C26" s="22">
        <f>IF(C$5="",0,SUMIFS(Expenses!$H$2:$H$2501,Expenses!$B$2:$B$2501,C$5,Expenses!$D$2:$D$2501,$B$26)+SUMIFS(Expenses!$H$2:$H$2501,Expenses!$B$2:$B$2501,"All properties (split evenly)",Expenses!$D$2:$D$2501,$B$26)-ROUND(SUMIFS(Expenses!$H$2:$H$2501,Expenses!$B$2:$B$2501,"All properties (split evenly)",Expenses!$D$2:$D$2501,$B$26)/$C$4,2)*($C$4-1))</f>
      </c>
      <c r="D26" s="22">
        <f>IF(D$5="",0,SUMIFS(Expenses!$H$2:$H$2501,Expenses!$B$2:$B$2501,D$5,Expenses!$D$2:$D$2501,$B$26)+ROUND(SUMIFS(Expenses!$H$2:$H$2501,Expenses!$B$2:$B$2501,"All properties (split evenly)",Expenses!$D$2:$D$2501,$B$26)/$C$4,2))</f>
      </c>
      <c r="E26" s="22">
        <f>IF(E$5="",0,SUMIFS(Expenses!$H$2:$H$2501,Expenses!$B$2:$B$2501,E$5,Expenses!$D$2:$D$2501,$B$26)+ROUND(SUMIFS(Expenses!$H$2:$H$2501,Expenses!$B$2:$B$2501,"All properties (split evenly)",Expenses!$D$2:$D$2501,$B$26)/$C$4,2))</f>
      </c>
      <c r="F26" s="22">
        <f>IF(F$5="",0,SUMIFS(Expenses!$H$2:$H$2501,Expenses!$B$2:$B$2501,F$5,Expenses!$D$2:$D$2501,$B$26)+ROUND(SUMIFS(Expenses!$H$2:$H$2501,Expenses!$B$2:$B$2501,"All properties (split evenly)",Expenses!$D$2:$D$2501,$B$26)/$C$4,2))</f>
      </c>
      <c r="G26" s="22">
        <f>IF(G$5="",0,SUMIFS(Expenses!$H$2:$H$2501,Expenses!$B$2:$B$2501,G$5,Expenses!$D$2:$D$2501,$B$26)+ROUND(SUMIFS(Expenses!$H$2:$H$2501,Expenses!$B$2:$B$2501,"All properties (split evenly)",Expenses!$D$2:$D$2501,$B$26)/$C$4,2))</f>
      </c>
      <c r="H26" s="22">
        <f>IF(H$5="",0,SUMIFS(Expenses!$H$2:$H$2501,Expenses!$B$2:$B$2501,H$5,Expenses!$D$2:$D$2501,$B$26)+ROUND(SUMIFS(Expenses!$H$2:$H$2501,Expenses!$B$2:$B$2501,"All properties (split evenly)",Expenses!$D$2:$D$2501,$B$26)/$C$4,2))</f>
      </c>
      <c r="I26" s="22">
        <f>IF(I$5="",0,SUMIFS(Expenses!$H$2:$H$2501,Expenses!$B$2:$B$2501,I$5,Expenses!$D$2:$D$2501,$B$26)+ROUND(SUMIFS(Expenses!$H$2:$H$2501,Expenses!$B$2:$B$2501,"All properties (split evenly)",Expenses!$D$2:$D$2501,$B$26)/$C$4,2))</f>
      </c>
      <c r="J26" s="22">
        <f>IF(J$5="",0,SUMIFS(Expenses!$H$2:$H$2501,Expenses!$B$2:$B$2501,J$5,Expenses!$D$2:$D$2501,$B$26)+ROUND(SUMIFS(Expenses!$H$2:$H$2501,Expenses!$B$2:$B$2501,"All properties (split evenly)",Expenses!$D$2:$D$2501,$B$26)/$C$4,2))</f>
      </c>
      <c r="K26" s="22">
        <f>IF(K$5="",0,SUMIFS(Expenses!$H$2:$H$2501,Expenses!$B$2:$B$2501,K$5,Expenses!$D$2:$D$2501,$B$26)+ROUND(SUMIFS(Expenses!$H$2:$H$2501,Expenses!$B$2:$B$2501,"All properties (split evenly)",Expenses!$D$2:$D$2501,$B$26)/$C$4,2))</f>
      </c>
      <c r="L26" s="22">
        <f>IF(L$5="",0,SUMIFS(Expenses!$H$2:$H$2501,Expenses!$B$2:$B$2501,L$5,Expenses!$D$2:$D$2501,$B$26)+ROUND(SUMIFS(Expenses!$H$2:$H$2501,Expenses!$B$2:$B$2501,"All properties (split evenly)",Expenses!$D$2:$D$2501,$B$26)/$C$4,2))</f>
      </c>
      <c r="M26" s="25">
        <f>SUM(C26:L26)</f>
      </c>
    </row>
    <row r="27" spans="2:13" x14ac:dyDescent="0.25">
      <c r="B27" t="s">
        <v>122</v>
      </c>
      <c r="C27" s="22">
        <f>IF(C$5="",0,SUMIFS(Expenses!$H$2:$H$2501,Expenses!$B$2:$B$2501,C$5,Expenses!$D$2:$D$2501,$B$27)+SUMIFS(Expenses!$H$2:$H$2501,Expenses!$B$2:$B$2501,"All properties (split evenly)",Expenses!$D$2:$D$2501,$B$27)-ROUND(SUMIFS(Expenses!$H$2:$H$2501,Expenses!$B$2:$B$2501,"All properties (split evenly)",Expenses!$D$2:$D$2501,$B$27)/$C$4,2)*($C$4-1))</f>
      </c>
      <c r="D27" s="22">
        <f>IF(D$5="",0,SUMIFS(Expenses!$H$2:$H$2501,Expenses!$B$2:$B$2501,D$5,Expenses!$D$2:$D$2501,$B$27)+ROUND(SUMIFS(Expenses!$H$2:$H$2501,Expenses!$B$2:$B$2501,"All properties (split evenly)",Expenses!$D$2:$D$2501,$B$27)/$C$4,2))</f>
      </c>
      <c r="E27" s="22">
        <f>IF(E$5="",0,SUMIFS(Expenses!$H$2:$H$2501,Expenses!$B$2:$B$2501,E$5,Expenses!$D$2:$D$2501,$B$27)+ROUND(SUMIFS(Expenses!$H$2:$H$2501,Expenses!$B$2:$B$2501,"All properties (split evenly)",Expenses!$D$2:$D$2501,$B$27)/$C$4,2))</f>
      </c>
      <c r="F27" s="22">
        <f>IF(F$5="",0,SUMIFS(Expenses!$H$2:$H$2501,Expenses!$B$2:$B$2501,F$5,Expenses!$D$2:$D$2501,$B$27)+ROUND(SUMIFS(Expenses!$H$2:$H$2501,Expenses!$B$2:$B$2501,"All properties (split evenly)",Expenses!$D$2:$D$2501,$B$27)/$C$4,2))</f>
      </c>
      <c r="G27" s="22">
        <f>IF(G$5="",0,SUMIFS(Expenses!$H$2:$H$2501,Expenses!$B$2:$B$2501,G$5,Expenses!$D$2:$D$2501,$B$27)+ROUND(SUMIFS(Expenses!$H$2:$H$2501,Expenses!$B$2:$B$2501,"All properties (split evenly)",Expenses!$D$2:$D$2501,$B$27)/$C$4,2))</f>
      </c>
      <c r="H27" s="22">
        <f>IF(H$5="",0,SUMIFS(Expenses!$H$2:$H$2501,Expenses!$B$2:$B$2501,H$5,Expenses!$D$2:$D$2501,$B$27)+ROUND(SUMIFS(Expenses!$H$2:$H$2501,Expenses!$B$2:$B$2501,"All properties (split evenly)",Expenses!$D$2:$D$2501,$B$27)/$C$4,2))</f>
      </c>
      <c r="I27" s="22">
        <f>IF(I$5="",0,SUMIFS(Expenses!$H$2:$H$2501,Expenses!$B$2:$B$2501,I$5,Expenses!$D$2:$D$2501,$B$27)+ROUND(SUMIFS(Expenses!$H$2:$H$2501,Expenses!$B$2:$B$2501,"All properties (split evenly)",Expenses!$D$2:$D$2501,$B$27)/$C$4,2))</f>
      </c>
      <c r="J27" s="22">
        <f>IF(J$5="",0,SUMIFS(Expenses!$H$2:$H$2501,Expenses!$B$2:$B$2501,J$5,Expenses!$D$2:$D$2501,$B$27)+ROUND(SUMIFS(Expenses!$H$2:$H$2501,Expenses!$B$2:$B$2501,"All properties (split evenly)",Expenses!$D$2:$D$2501,$B$27)/$C$4,2))</f>
      </c>
      <c r="K27" s="22">
        <f>IF(K$5="",0,SUMIFS(Expenses!$H$2:$H$2501,Expenses!$B$2:$B$2501,K$5,Expenses!$D$2:$D$2501,$B$27)+ROUND(SUMIFS(Expenses!$H$2:$H$2501,Expenses!$B$2:$B$2501,"All properties (split evenly)",Expenses!$D$2:$D$2501,$B$27)/$C$4,2))</f>
      </c>
      <c r="L27" s="22">
        <f>IF(L$5="",0,SUMIFS(Expenses!$H$2:$H$2501,Expenses!$B$2:$B$2501,L$5,Expenses!$D$2:$D$2501,$B$27)+ROUND(SUMIFS(Expenses!$H$2:$H$2501,Expenses!$B$2:$B$2501,"All properties (split evenly)",Expenses!$D$2:$D$2501,$B$27)/$C$4,2))</f>
      </c>
      <c r="M27" s="25">
        <f>SUM(C27:L27)</f>
      </c>
    </row>
    <row r="29" spans="2:2" x14ac:dyDescent="0.25">
      <c r="B29" s="6" t="s">
        <v>123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 showGridLines="0"/>
  </sheetViews>
  <sheetFormatPr defaultRowHeight="18" outlineLevelRow="0" outlineLevelCol="0" x14ac:dyDescent="55" customHeight="1"/>
  <cols>
    <col min="1" max="1" width="10" customWidth="1"/>
    <col min="2" max="8" width="17" customWidth="1"/>
  </cols>
  <sheetData>
    <row r="1" ht="32" customHeight="1" spans="1:1" x14ac:dyDescent="0.25">
      <c r="A1" s="1" t="s">
        <v>124</v>
      </c>
    </row>
    <row r="2" spans="1:1" x14ac:dyDescent="0.25">
      <c r="A2" s="2" t="s">
        <v>125</v>
      </c>
    </row>
    <row r="3" spans="1:8" x14ac:dyDescent="0.25">
      <c r="A3" s="3"/>
      <c r="B3" s="3"/>
      <c r="C3" s="3"/>
      <c r="D3" s="3"/>
      <c r="E3" s="3"/>
      <c r="F3" s="3"/>
      <c r="G3" s="3"/>
      <c r="H3" s="3"/>
    </row>
    <row r="5" ht="30" customHeight="1" spans="1:8" x14ac:dyDescent="0.25">
      <c r="A5" s="12" t="s">
        <v>48</v>
      </c>
      <c r="B5" s="12" t="s">
        <v>49</v>
      </c>
      <c r="C5" s="12" t="s">
        <v>50</v>
      </c>
      <c r="D5" s="12" t="s">
        <v>126</v>
      </c>
      <c r="E5" s="12" t="s">
        <v>127</v>
      </c>
      <c r="F5" s="12" t="s">
        <v>128</v>
      </c>
      <c r="G5" s="12" t="s">
        <v>129</v>
      </c>
      <c r="H5" s="12" t="s">
        <v>130</v>
      </c>
    </row>
    <row r="6" spans="1:8" x14ac:dyDescent="0.25">
      <c r="A6" t="s">
        <v>54</v>
      </c>
      <c r="B6" s="22">
        <f>SUM('Rent schedule'!B$2:B$101)</f>
      </c>
      <c r="C6" s="22">
        <f>SUMIFS('Ledger entries'!$H$2:$H$3001,'Ledger entries'!$G$2:$G$3001,1,'Ledger entries'!$H$2:$H$3001,"&gt;0")</f>
      </c>
      <c r="D6" s="22">
        <f>SUMIFS('Ledger entries'!$J$2:$J$3001,'Ledger entries'!$G$2:$G$3001,1)</f>
      </c>
      <c r="E6" s="22">
        <f>SUMIFS(Expenses!$H$2:$H$2501,Expenses!$G$2:$G$2501,1)-G6</f>
      </c>
      <c r="F6" s="25">
        <f>D6-E6</f>
      </c>
      <c r="G6" s="22">
        <f>SUMIFS(Expenses!$H$2:$H$2501,Expenses!$G$2:$G$2501,1,Expenses!$D$2:$D$2501,"Capital improvement")+SUMIFS(Expenses!$H$2:$H$2501,Expenses!$G$2:$G$2501,1,Expenses!$D$2:$D$2501,"Mortgage principal")</f>
      </c>
      <c r="H6" s="25">
        <f>F6-G6</f>
      </c>
    </row>
    <row r="7" spans="1:8" x14ac:dyDescent="0.25">
      <c r="A7" t="s">
        <v>55</v>
      </c>
      <c r="B7" s="22">
        <f>SUM('Rent schedule'!C$2:C$101)</f>
      </c>
      <c r="C7" s="22">
        <f>SUMIFS('Ledger entries'!$H$2:$H$3001,'Ledger entries'!$G$2:$G$3001,2,'Ledger entries'!$H$2:$H$3001,"&gt;0")</f>
      </c>
      <c r="D7" s="22">
        <f>SUMIFS('Ledger entries'!$J$2:$J$3001,'Ledger entries'!$G$2:$G$3001,2)</f>
      </c>
      <c r="E7" s="22">
        <f>SUMIFS(Expenses!$H$2:$H$2501,Expenses!$G$2:$G$2501,2)-G7</f>
      </c>
      <c r="F7" s="25">
        <f>D7-E7</f>
      </c>
      <c r="G7" s="22">
        <f>SUMIFS(Expenses!$H$2:$H$2501,Expenses!$G$2:$G$2501,2,Expenses!$D$2:$D$2501,"Capital improvement")+SUMIFS(Expenses!$H$2:$H$2501,Expenses!$G$2:$G$2501,2,Expenses!$D$2:$D$2501,"Mortgage principal")</f>
      </c>
      <c r="H7" s="25">
        <f>F7-G7</f>
      </c>
    </row>
    <row r="8" spans="1:8" x14ac:dyDescent="0.25">
      <c r="A8" t="s">
        <v>56</v>
      </c>
      <c r="B8" s="22">
        <f>SUM('Rent schedule'!D$2:D$101)</f>
      </c>
      <c r="C8" s="22">
        <f>SUMIFS('Ledger entries'!$H$2:$H$3001,'Ledger entries'!$G$2:$G$3001,3,'Ledger entries'!$H$2:$H$3001,"&gt;0")</f>
      </c>
      <c r="D8" s="22">
        <f>SUMIFS('Ledger entries'!$J$2:$J$3001,'Ledger entries'!$G$2:$G$3001,3)</f>
      </c>
      <c r="E8" s="22">
        <f>SUMIFS(Expenses!$H$2:$H$2501,Expenses!$G$2:$G$2501,3)-G8</f>
      </c>
      <c r="F8" s="25">
        <f>D8-E8</f>
      </c>
      <c r="G8" s="22">
        <f>SUMIFS(Expenses!$H$2:$H$2501,Expenses!$G$2:$G$2501,3,Expenses!$D$2:$D$2501,"Capital improvement")+SUMIFS(Expenses!$H$2:$H$2501,Expenses!$G$2:$G$2501,3,Expenses!$D$2:$D$2501,"Mortgage principal")</f>
      </c>
      <c r="H8" s="25">
        <f>F8-G8</f>
      </c>
    </row>
    <row r="9" spans="1:8" x14ac:dyDescent="0.25">
      <c r="A9" t="s">
        <v>57</v>
      </c>
      <c r="B9" s="22">
        <f>SUM('Rent schedule'!E$2:E$101)</f>
      </c>
      <c r="C9" s="22">
        <f>SUMIFS('Ledger entries'!$H$2:$H$3001,'Ledger entries'!$G$2:$G$3001,4,'Ledger entries'!$H$2:$H$3001,"&gt;0")</f>
      </c>
      <c r="D9" s="22">
        <f>SUMIFS('Ledger entries'!$J$2:$J$3001,'Ledger entries'!$G$2:$G$3001,4)</f>
      </c>
      <c r="E9" s="22">
        <f>SUMIFS(Expenses!$H$2:$H$2501,Expenses!$G$2:$G$2501,4)-G9</f>
      </c>
      <c r="F9" s="25">
        <f>D9-E9</f>
      </c>
      <c r="G9" s="22">
        <f>SUMIFS(Expenses!$H$2:$H$2501,Expenses!$G$2:$G$2501,4,Expenses!$D$2:$D$2501,"Capital improvement")+SUMIFS(Expenses!$H$2:$H$2501,Expenses!$G$2:$G$2501,4,Expenses!$D$2:$D$2501,"Mortgage principal")</f>
      </c>
      <c r="H9" s="25">
        <f>F9-G9</f>
      </c>
    </row>
    <row r="10" spans="1:8" x14ac:dyDescent="0.25">
      <c r="A10" t="s">
        <v>58</v>
      </c>
      <c r="B10" s="22">
        <f>SUM('Rent schedule'!F$2:F$101)</f>
      </c>
      <c r="C10" s="22">
        <f>SUMIFS('Ledger entries'!$H$2:$H$3001,'Ledger entries'!$G$2:$G$3001,5,'Ledger entries'!$H$2:$H$3001,"&gt;0")</f>
      </c>
      <c r="D10" s="22">
        <f>SUMIFS('Ledger entries'!$J$2:$J$3001,'Ledger entries'!$G$2:$G$3001,5)</f>
      </c>
      <c r="E10" s="22">
        <f>SUMIFS(Expenses!$H$2:$H$2501,Expenses!$G$2:$G$2501,5)-G10</f>
      </c>
      <c r="F10" s="25">
        <f>D10-E10</f>
      </c>
      <c r="G10" s="22">
        <f>SUMIFS(Expenses!$H$2:$H$2501,Expenses!$G$2:$G$2501,5,Expenses!$D$2:$D$2501,"Capital improvement")+SUMIFS(Expenses!$H$2:$H$2501,Expenses!$G$2:$G$2501,5,Expenses!$D$2:$D$2501,"Mortgage principal")</f>
      </c>
      <c r="H10" s="25">
        <f>F10-G10</f>
      </c>
    </row>
    <row r="11" spans="1:8" x14ac:dyDescent="0.25">
      <c r="A11" t="s">
        <v>59</v>
      </c>
      <c r="B11" s="22">
        <f>SUM('Rent schedule'!G$2:G$101)</f>
      </c>
      <c r="C11" s="22">
        <f>SUMIFS('Ledger entries'!$H$2:$H$3001,'Ledger entries'!$G$2:$G$3001,6,'Ledger entries'!$H$2:$H$3001,"&gt;0")</f>
      </c>
      <c r="D11" s="22">
        <f>SUMIFS('Ledger entries'!$J$2:$J$3001,'Ledger entries'!$G$2:$G$3001,6)</f>
      </c>
      <c r="E11" s="22">
        <f>SUMIFS(Expenses!$H$2:$H$2501,Expenses!$G$2:$G$2501,6)-G11</f>
      </c>
      <c r="F11" s="25">
        <f>D11-E11</f>
      </c>
      <c r="G11" s="22">
        <f>SUMIFS(Expenses!$H$2:$H$2501,Expenses!$G$2:$G$2501,6,Expenses!$D$2:$D$2501,"Capital improvement")+SUMIFS(Expenses!$H$2:$H$2501,Expenses!$G$2:$G$2501,6,Expenses!$D$2:$D$2501,"Mortgage principal")</f>
      </c>
      <c r="H11" s="25">
        <f>F11-G11</f>
      </c>
    </row>
    <row r="12" spans="1:8" x14ac:dyDescent="0.25">
      <c r="A12" t="s">
        <v>60</v>
      </c>
      <c r="B12" s="22">
        <f>SUM('Rent schedule'!H$2:H$101)</f>
      </c>
      <c r="C12" s="22">
        <f>SUMIFS('Ledger entries'!$H$2:$H$3001,'Ledger entries'!$G$2:$G$3001,7,'Ledger entries'!$H$2:$H$3001,"&gt;0")</f>
      </c>
      <c r="D12" s="22">
        <f>SUMIFS('Ledger entries'!$J$2:$J$3001,'Ledger entries'!$G$2:$G$3001,7)</f>
      </c>
      <c r="E12" s="22">
        <f>SUMIFS(Expenses!$H$2:$H$2501,Expenses!$G$2:$G$2501,7)-G12</f>
      </c>
      <c r="F12" s="25">
        <f>D12-E12</f>
      </c>
      <c r="G12" s="22">
        <f>SUMIFS(Expenses!$H$2:$H$2501,Expenses!$G$2:$G$2501,7,Expenses!$D$2:$D$2501,"Capital improvement")+SUMIFS(Expenses!$H$2:$H$2501,Expenses!$G$2:$G$2501,7,Expenses!$D$2:$D$2501,"Mortgage principal")</f>
      </c>
      <c r="H12" s="25">
        <f>F12-G12</f>
      </c>
    </row>
    <row r="13" spans="1:8" x14ac:dyDescent="0.25">
      <c r="A13" t="s">
        <v>61</v>
      </c>
      <c r="B13" s="22">
        <f>SUM('Rent schedule'!I$2:I$101)</f>
      </c>
      <c r="C13" s="22">
        <f>SUMIFS('Ledger entries'!$H$2:$H$3001,'Ledger entries'!$G$2:$G$3001,8,'Ledger entries'!$H$2:$H$3001,"&gt;0")</f>
      </c>
      <c r="D13" s="22">
        <f>SUMIFS('Ledger entries'!$J$2:$J$3001,'Ledger entries'!$G$2:$G$3001,8)</f>
      </c>
      <c r="E13" s="22">
        <f>SUMIFS(Expenses!$H$2:$H$2501,Expenses!$G$2:$G$2501,8)-G13</f>
      </c>
      <c r="F13" s="25">
        <f>D13-E13</f>
      </c>
      <c r="G13" s="22">
        <f>SUMIFS(Expenses!$H$2:$H$2501,Expenses!$G$2:$G$2501,8,Expenses!$D$2:$D$2501,"Capital improvement")+SUMIFS(Expenses!$H$2:$H$2501,Expenses!$G$2:$G$2501,8,Expenses!$D$2:$D$2501,"Mortgage principal")</f>
      </c>
      <c r="H13" s="25">
        <f>F13-G13</f>
      </c>
    </row>
    <row r="14" spans="1:8" x14ac:dyDescent="0.25">
      <c r="A14" t="s">
        <v>62</v>
      </c>
      <c r="B14" s="22">
        <f>SUM('Rent schedule'!J$2:J$101)</f>
      </c>
      <c r="C14" s="22">
        <f>SUMIFS('Ledger entries'!$H$2:$H$3001,'Ledger entries'!$G$2:$G$3001,9,'Ledger entries'!$H$2:$H$3001,"&gt;0")</f>
      </c>
      <c r="D14" s="22">
        <f>SUMIFS('Ledger entries'!$J$2:$J$3001,'Ledger entries'!$G$2:$G$3001,9)</f>
      </c>
      <c r="E14" s="22">
        <f>SUMIFS(Expenses!$H$2:$H$2501,Expenses!$G$2:$G$2501,9)-G14</f>
      </c>
      <c r="F14" s="25">
        <f>D14-E14</f>
      </c>
      <c r="G14" s="22">
        <f>SUMIFS(Expenses!$H$2:$H$2501,Expenses!$G$2:$G$2501,9,Expenses!$D$2:$D$2501,"Capital improvement")+SUMIFS(Expenses!$H$2:$H$2501,Expenses!$G$2:$G$2501,9,Expenses!$D$2:$D$2501,"Mortgage principal")</f>
      </c>
      <c r="H14" s="25">
        <f>F14-G14</f>
      </c>
    </row>
    <row r="15" spans="1:8" x14ac:dyDescent="0.25">
      <c r="A15" t="s">
        <v>63</v>
      </c>
      <c r="B15" s="22">
        <f>SUM('Rent schedule'!K$2:K$101)</f>
      </c>
      <c r="C15" s="22">
        <f>SUMIFS('Ledger entries'!$H$2:$H$3001,'Ledger entries'!$G$2:$G$3001,10,'Ledger entries'!$H$2:$H$3001,"&gt;0")</f>
      </c>
      <c r="D15" s="22">
        <f>SUMIFS('Ledger entries'!$J$2:$J$3001,'Ledger entries'!$G$2:$G$3001,10)</f>
      </c>
      <c r="E15" s="22">
        <f>SUMIFS(Expenses!$H$2:$H$2501,Expenses!$G$2:$G$2501,10)-G15</f>
      </c>
      <c r="F15" s="25">
        <f>D15-E15</f>
      </c>
      <c r="G15" s="22">
        <f>SUMIFS(Expenses!$H$2:$H$2501,Expenses!$G$2:$G$2501,10,Expenses!$D$2:$D$2501,"Capital improvement")+SUMIFS(Expenses!$H$2:$H$2501,Expenses!$G$2:$G$2501,10,Expenses!$D$2:$D$2501,"Mortgage principal")</f>
      </c>
      <c r="H15" s="25">
        <f>F15-G15</f>
      </c>
    </row>
    <row r="16" spans="1:8" x14ac:dyDescent="0.25">
      <c r="A16" t="s">
        <v>64</v>
      </c>
      <c r="B16" s="22">
        <f>SUM('Rent schedule'!L$2:L$101)</f>
      </c>
      <c r="C16" s="22">
        <f>SUMIFS('Ledger entries'!$H$2:$H$3001,'Ledger entries'!$G$2:$G$3001,11,'Ledger entries'!$H$2:$H$3001,"&gt;0")</f>
      </c>
      <c r="D16" s="22">
        <f>SUMIFS('Ledger entries'!$J$2:$J$3001,'Ledger entries'!$G$2:$G$3001,11)</f>
      </c>
      <c r="E16" s="22">
        <f>SUMIFS(Expenses!$H$2:$H$2501,Expenses!$G$2:$G$2501,11)-G16</f>
      </c>
      <c r="F16" s="25">
        <f>D16-E16</f>
      </c>
      <c r="G16" s="22">
        <f>SUMIFS(Expenses!$H$2:$H$2501,Expenses!$G$2:$G$2501,11,Expenses!$D$2:$D$2501,"Capital improvement")+SUMIFS(Expenses!$H$2:$H$2501,Expenses!$G$2:$G$2501,11,Expenses!$D$2:$D$2501,"Mortgage principal")</f>
      </c>
      <c r="H16" s="25">
        <f>F16-G16</f>
      </c>
    </row>
    <row r="17" spans="1:8" x14ac:dyDescent="0.25">
      <c r="A17" t="s">
        <v>65</v>
      </c>
      <c r="B17" s="22">
        <f>SUM('Rent schedule'!M$2:M$101)</f>
      </c>
      <c r="C17" s="22">
        <f>SUMIFS('Ledger entries'!$H$2:$H$3001,'Ledger entries'!$G$2:$G$3001,12,'Ledger entries'!$H$2:$H$3001,"&gt;0")</f>
      </c>
      <c r="D17" s="22">
        <f>SUMIFS('Ledger entries'!$J$2:$J$3001,'Ledger entries'!$G$2:$G$3001,12)</f>
      </c>
      <c r="E17" s="22">
        <f>SUMIFS(Expenses!$H$2:$H$2501,Expenses!$G$2:$G$2501,12)-G17</f>
      </c>
      <c r="F17" s="25">
        <f>D17-E17</f>
      </c>
      <c r="G17" s="22">
        <f>SUMIFS(Expenses!$H$2:$H$2501,Expenses!$G$2:$G$2501,12,Expenses!$D$2:$D$2501,"Capital improvement")+SUMIFS(Expenses!$H$2:$H$2501,Expenses!$G$2:$G$2501,12,Expenses!$D$2:$D$2501,"Mortgage principal")</f>
      </c>
      <c r="H17" s="25">
        <f>F17-G17</f>
      </c>
    </row>
    <row r="18" spans="1:8" x14ac:dyDescent="0.25">
      <c r="A18" s="10" t="s">
        <v>66</v>
      </c>
      <c r="B18" s="8">
        <f>SUM(B6:B17)</f>
      </c>
      <c r="C18" s="8">
        <f>SUM(C6:C17)</f>
      </c>
      <c r="D18" s="8">
        <f>SUM(D6:D17)</f>
      </c>
      <c r="E18" s="8">
        <f>SUM(E6:E17)</f>
      </c>
      <c r="F18" s="8">
        <f>SUM(F6:F17)</f>
      </c>
      <c r="G18" s="8">
        <f>SUM(G6:G17)</f>
      </c>
      <c r="H18" s="8">
        <f>SUM(H6:H17)</f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D6020"/>
  </sheetPr>
  <dimension ref="A1:M101"/>
  <sheetViews>
    <sheetView workbookViewId="0" showGridLines="0">
      <pane ySplit="1" topLeftCell="A2" activePane="bottomLeft" state="frozen"/>
      <selection pane="bottomLeft"/>
    </sheetView>
  </sheetViews>
  <sheetFormatPr defaultRowHeight="18" outlineLevelRow="0" outlineLevelCol="0" x14ac:dyDescent="55" customHeight="1"/>
  <cols>
    <col min="1" max="1" width="34" customWidth="1"/>
    <col min="2" max="2" width="22" customWidth="1"/>
    <col min="3" max="3" width="12" customWidth="1"/>
    <col min="4" max="4" width="22" customWidth="1"/>
    <col min="5" max="7" width="13" customWidth="1"/>
    <col min="9" max="9" width="10" customWidth="1"/>
    <col min="10" max="10" width="11" customWidth="1"/>
    <col min="11" max="12" width="14" customWidth="1"/>
    <col min="13" max="13" width="9" hidden="1" customWidth="1"/>
  </cols>
  <sheetData>
    <row r="1" ht="30" customHeight="1" spans="1:13" x14ac:dyDescent="0.25">
      <c r="A1" s="12" t="s">
        <v>131</v>
      </c>
      <c r="B1" s="12" t="s">
        <v>29</v>
      </c>
      <c r="C1" s="12" t="s">
        <v>30</v>
      </c>
      <c r="D1" s="12" t="s">
        <v>31</v>
      </c>
      <c r="E1" s="12" t="s">
        <v>32</v>
      </c>
      <c r="F1" s="12" t="s">
        <v>33</v>
      </c>
      <c r="G1" s="12" t="s">
        <v>47</v>
      </c>
      <c r="H1" s="12" t="s">
        <v>132</v>
      </c>
      <c r="I1" s="12" t="s">
        <v>133</v>
      </c>
      <c r="J1" s="12" t="s">
        <v>134</v>
      </c>
      <c r="K1" s="12" t="s">
        <v>135</v>
      </c>
      <c r="L1" s="12" t="s">
        <v>136</v>
      </c>
      <c r="M1" s="12" t="s">
        <v>40</v>
      </c>
    </row>
    <row r="2" spans="1:13" x14ac:dyDescent="0.25">
      <c r="A2" s="13">
        <f>IF(OR(B2="",D2=""),"",B2&amp;" · "&amp;C2&amp;" · "&amp;D2&amp;IF(COUNTIFS($B$2:B2,B2,$C$2:C2,C2,$D$2:D2,D2)&gt;1," ("&amp;COUNTIFS($B$2:B2,B2,$C$2:C2,C2,$D$2:D2,D2)&amp;")",""))</f>
      </c>
      <c r="B2" s="19"/>
      <c r="C2" s="19"/>
      <c r="D2" s="19"/>
      <c r="E2" s="11"/>
      <c r="F2" s="11"/>
      <c r="G2" s="23"/>
      <c r="H2" s="27"/>
      <c r="I2" s="27"/>
      <c r="J2" s="23"/>
      <c r="K2" s="23"/>
      <c r="L2" s="23"/>
      <c r="M2">
        <v>1</v>
      </c>
    </row>
    <row r="3" spans="1:13" x14ac:dyDescent="0.25">
      <c r="A3" s="13">
        <f>IF(OR(B3="",D3=""),"",B3&amp;" · "&amp;C3&amp;" · "&amp;D3&amp;IF(COUNTIFS($B$2:B3,B3,$C$2:C3,C3,$D$2:D3,D3)&gt;1," ("&amp;COUNTIFS($B$2:B3,B3,$C$2:C3,C3,$D$2:D3,D3)&amp;")",""))</f>
      </c>
      <c r="B3" s="19"/>
      <c r="C3" s="19"/>
      <c r="D3" s="19"/>
      <c r="E3" s="11"/>
      <c r="F3" s="11"/>
      <c r="G3" s="23"/>
      <c r="H3" s="27"/>
      <c r="I3" s="27"/>
      <c r="J3" s="23"/>
      <c r="K3" s="23"/>
      <c r="L3" s="23"/>
      <c r="M3">
        <v>2</v>
      </c>
    </row>
    <row r="4" spans="1:13" x14ac:dyDescent="0.25">
      <c r="A4" s="13">
        <f>IF(OR(B4="",D4=""),"",B4&amp;" · "&amp;C4&amp;" · "&amp;D4&amp;IF(COUNTIFS($B$2:B4,B4,$C$2:C4,C4,$D$2:D4,D4)&gt;1," ("&amp;COUNTIFS($B$2:B4,B4,$C$2:C4,C4,$D$2:D4,D4)&amp;")",""))</f>
      </c>
      <c r="B4" s="19"/>
      <c r="C4" s="19"/>
      <c r="D4" s="19"/>
      <c r="E4" s="11"/>
      <c r="F4" s="11"/>
      <c r="G4" s="23"/>
      <c r="H4" s="27"/>
      <c r="I4" s="27"/>
      <c r="J4" s="23"/>
      <c r="K4" s="23"/>
      <c r="L4" s="23"/>
      <c r="M4">
        <v>3</v>
      </c>
    </row>
    <row r="5" spans="1:13" x14ac:dyDescent="0.25">
      <c r="A5" s="13">
        <f>IF(OR(B5="",D5=""),"",B5&amp;" · "&amp;C5&amp;" · "&amp;D5&amp;IF(COUNTIFS($B$2:B5,B5,$C$2:C5,C5,$D$2:D5,D5)&gt;1," ("&amp;COUNTIFS($B$2:B5,B5,$C$2:C5,C5,$D$2:D5,D5)&amp;")",""))</f>
      </c>
      <c r="B5" s="19"/>
      <c r="C5" s="19"/>
      <c r="D5" s="19"/>
      <c r="E5" s="11"/>
      <c r="F5" s="11"/>
      <c r="G5" s="23"/>
      <c r="H5" s="27"/>
      <c r="I5" s="27"/>
      <c r="J5" s="23"/>
      <c r="K5" s="23"/>
      <c r="L5" s="23"/>
      <c r="M5">
        <v>4</v>
      </c>
    </row>
    <row r="6" spans="1:13" x14ac:dyDescent="0.25">
      <c r="A6" s="13">
        <f>IF(OR(B6="",D6=""),"",B6&amp;" · "&amp;C6&amp;" · "&amp;D6&amp;IF(COUNTIFS($B$2:B6,B6,$C$2:C6,C6,$D$2:D6,D6)&gt;1," ("&amp;COUNTIFS($B$2:B6,B6,$C$2:C6,C6,$D$2:D6,D6)&amp;")",""))</f>
      </c>
      <c r="B6" s="19"/>
      <c r="C6" s="19"/>
      <c r="D6" s="19"/>
      <c r="E6" s="11"/>
      <c r="F6" s="11"/>
      <c r="G6" s="23"/>
      <c r="H6" s="27"/>
      <c r="I6" s="27"/>
      <c r="J6" s="23"/>
      <c r="K6" s="23"/>
      <c r="L6" s="23"/>
      <c r="M6">
        <v>5</v>
      </c>
    </row>
    <row r="7" spans="1:13" x14ac:dyDescent="0.25">
      <c r="A7" s="13">
        <f>IF(OR(B7="",D7=""),"",B7&amp;" · "&amp;C7&amp;" · "&amp;D7&amp;IF(COUNTIFS($B$2:B7,B7,$C$2:C7,C7,$D$2:D7,D7)&gt;1," ("&amp;COUNTIFS($B$2:B7,B7,$C$2:C7,C7,$D$2:D7,D7)&amp;")",""))</f>
      </c>
      <c r="B7" s="19"/>
      <c r="C7" s="19"/>
      <c r="D7" s="19"/>
      <c r="E7" s="11"/>
      <c r="F7" s="11"/>
      <c r="G7" s="23"/>
      <c r="H7" s="27"/>
      <c r="I7" s="27"/>
      <c r="J7" s="23"/>
      <c r="K7" s="23"/>
      <c r="L7" s="23"/>
      <c r="M7">
        <v>6</v>
      </c>
    </row>
    <row r="8" spans="1:13" x14ac:dyDescent="0.25">
      <c r="A8" s="13">
        <f>IF(OR(B8="",D8=""),"",B8&amp;" · "&amp;C8&amp;" · "&amp;D8&amp;IF(COUNTIFS($B$2:B8,B8,$C$2:C8,C8,$D$2:D8,D8)&gt;1," ("&amp;COUNTIFS($B$2:B8,B8,$C$2:C8,C8,$D$2:D8,D8)&amp;")",""))</f>
      </c>
      <c r="B8" s="19"/>
      <c r="C8" s="19"/>
      <c r="D8" s="19"/>
      <c r="E8" s="11"/>
      <c r="F8" s="11"/>
      <c r="G8" s="23"/>
      <c r="H8" s="27"/>
      <c r="I8" s="27"/>
      <c r="J8" s="23"/>
      <c r="K8" s="23"/>
      <c r="L8" s="23"/>
      <c r="M8">
        <v>7</v>
      </c>
    </row>
    <row r="9" spans="1:13" x14ac:dyDescent="0.25">
      <c r="A9" s="13">
        <f>IF(OR(B9="",D9=""),"",B9&amp;" · "&amp;C9&amp;" · "&amp;D9&amp;IF(COUNTIFS($B$2:B9,B9,$C$2:C9,C9,$D$2:D9,D9)&gt;1," ("&amp;COUNTIFS($B$2:B9,B9,$C$2:C9,C9,$D$2:D9,D9)&amp;")",""))</f>
      </c>
      <c r="B9" s="19"/>
      <c r="C9" s="19"/>
      <c r="D9" s="19"/>
      <c r="E9" s="11"/>
      <c r="F9" s="11"/>
      <c r="G9" s="23"/>
      <c r="H9" s="27"/>
      <c r="I9" s="27"/>
      <c r="J9" s="23"/>
      <c r="K9" s="23"/>
      <c r="L9" s="23"/>
      <c r="M9">
        <v>8</v>
      </c>
    </row>
    <row r="10" spans="1:13" x14ac:dyDescent="0.25">
      <c r="A10" s="13">
        <f>IF(OR(B10="",D10=""),"",B10&amp;" · "&amp;C10&amp;" · "&amp;D10&amp;IF(COUNTIFS($B$2:B10,B10,$C$2:C10,C10,$D$2:D10,D10)&gt;1," ("&amp;COUNTIFS($B$2:B10,B10,$C$2:C10,C10,$D$2:D10,D10)&amp;")",""))</f>
      </c>
      <c r="B10" s="19"/>
      <c r="C10" s="19"/>
      <c r="D10" s="19"/>
      <c r="E10" s="11"/>
      <c r="F10" s="11"/>
      <c r="G10" s="23"/>
      <c r="H10" s="27"/>
      <c r="I10" s="27"/>
      <c r="J10" s="23"/>
      <c r="K10" s="23"/>
      <c r="L10" s="23"/>
      <c r="M10">
        <v>9</v>
      </c>
    </row>
    <row r="11" spans="1:13" x14ac:dyDescent="0.25">
      <c r="A11" s="13">
        <f>IF(OR(B11="",D11=""),"",B11&amp;" · "&amp;C11&amp;" · "&amp;D11&amp;IF(COUNTIFS($B$2:B11,B11,$C$2:C11,C11,$D$2:D11,D11)&gt;1," ("&amp;COUNTIFS($B$2:B11,B11,$C$2:C11,C11,$D$2:D11,D11)&amp;")",""))</f>
      </c>
      <c r="B11" s="19"/>
      <c r="C11" s="19"/>
      <c r="D11" s="19"/>
      <c r="E11" s="11"/>
      <c r="F11" s="11"/>
      <c r="G11" s="23"/>
      <c r="H11" s="27"/>
      <c r="I11" s="27"/>
      <c r="J11" s="23"/>
      <c r="K11" s="23"/>
      <c r="L11" s="23"/>
      <c r="M11">
        <v>10</v>
      </c>
    </row>
    <row r="12" spans="1:13" x14ac:dyDescent="0.25">
      <c r="A12" s="13">
        <f>IF(OR(B12="",D12=""),"",B12&amp;" · "&amp;C12&amp;" · "&amp;D12&amp;IF(COUNTIFS($B$2:B12,B12,$C$2:C12,C12,$D$2:D12,D12)&gt;1," ("&amp;COUNTIFS($B$2:B12,B12,$C$2:C12,C12,$D$2:D12,D12)&amp;")",""))</f>
      </c>
      <c r="B12" s="19"/>
      <c r="C12" s="19"/>
      <c r="D12" s="19"/>
      <c r="E12" s="11"/>
      <c r="F12" s="11"/>
      <c r="G12" s="23"/>
      <c r="H12" s="27"/>
      <c r="I12" s="27"/>
      <c r="J12" s="23"/>
      <c r="K12" s="23"/>
      <c r="L12" s="23"/>
      <c r="M12">
        <v>11</v>
      </c>
    </row>
    <row r="13" spans="1:13" x14ac:dyDescent="0.25">
      <c r="A13" s="13">
        <f>IF(OR(B13="",D13=""),"",B13&amp;" · "&amp;C13&amp;" · "&amp;D13&amp;IF(COUNTIFS($B$2:B13,B13,$C$2:C13,C13,$D$2:D13,D13)&gt;1," ("&amp;COUNTIFS($B$2:B13,B13,$C$2:C13,C13,$D$2:D13,D13)&amp;")",""))</f>
      </c>
      <c r="B13" s="19"/>
      <c r="C13" s="19"/>
      <c r="D13" s="19"/>
      <c r="E13" s="11"/>
      <c r="F13" s="11"/>
      <c r="G13" s="23"/>
      <c r="H13" s="27"/>
      <c r="I13" s="27"/>
      <c r="J13" s="23"/>
      <c r="K13" s="23"/>
      <c r="L13" s="23"/>
      <c r="M13">
        <v>12</v>
      </c>
    </row>
    <row r="14" spans="1:13" x14ac:dyDescent="0.25">
      <c r="A14" s="13">
        <f>IF(OR(B14="",D14=""),"",B14&amp;" · "&amp;C14&amp;" · "&amp;D14&amp;IF(COUNTIFS($B$2:B14,B14,$C$2:C14,C14,$D$2:D14,D14)&gt;1," ("&amp;COUNTIFS($B$2:B14,B14,$C$2:C14,C14,$D$2:D14,D14)&amp;")",""))</f>
      </c>
      <c r="B14" s="19"/>
      <c r="C14" s="19"/>
      <c r="D14" s="19"/>
      <c r="E14" s="11"/>
      <c r="F14" s="11"/>
      <c r="G14" s="23"/>
      <c r="H14" s="27"/>
      <c r="I14" s="27"/>
      <c r="J14" s="23"/>
      <c r="K14" s="23"/>
      <c r="L14" s="23"/>
      <c r="M14">
        <v>13</v>
      </c>
    </row>
    <row r="15" spans="1:13" x14ac:dyDescent="0.25">
      <c r="A15" s="13">
        <f>IF(OR(B15="",D15=""),"",B15&amp;" · "&amp;C15&amp;" · "&amp;D15&amp;IF(COUNTIFS($B$2:B15,B15,$C$2:C15,C15,$D$2:D15,D15)&gt;1," ("&amp;COUNTIFS($B$2:B15,B15,$C$2:C15,C15,$D$2:D15,D15)&amp;")",""))</f>
      </c>
      <c r="B15" s="19"/>
      <c r="C15" s="19"/>
      <c r="D15" s="19"/>
      <c r="E15" s="11"/>
      <c r="F15" s="11"/>
      <c r="G15" s="23"/>
      <c r="H15" s="27"/>
      <c r="I15" s="27"/>
      <c r="J15" s="23"/>
      <c r="K15" s="23"/>
      <c r="L15" s="23"/>
      <c r="M15">
        <v>14</v>
      </c>
    </row>
    <row r="16" spans="1:13" x14ac:dyDescent="0.25">
      <c r="A16" s="13">
        <f>IF(OR(B16="",D16=""),"",B16&amp;" · "&amp;C16&amp;" · "&amp;D16&amp;IF(COUNTIFS($B$2:B16,B16,$C$2:C16,C16,$D$2:D16,D16)&gt;1," ("&amp;COUNTIFS($B$2:B16,B16,$C$2:C16,C16,$D$2:D16,D16)&amp;")",""))</f>
      </c>
      <c r="B16" s="19"/>
      <c r="C16" s="19"/>
      <c r="D16" s="19"/>
      <c r="E16" s="11"/>
      <c r="F16" s="11"/>
      <c r="G16" s="23"/>
      <c r="H16" s="27"/>
      <c r="I16" s="27"/>
      <c r="J16" s="23"/>
      <c r="K16" s="23"/>
      <c r="L16" s="23"/>
      <c r="M16">
        <v>15</v>
      </c>
    </row>
    <row r="17" spans="1:13" x14ac:dyDescent="0.25">
      <c r="A17" s="13">
        <f>IF(OR(B17="",D17=""),"",B17&amp;" · "&amp;C17&amp;" · "&amp;D17&amp;IF(COUNTIFS($B$2:B17,B17,$C$2:C17,C17,$D$2:D17,D17)&gt;1," ("&amp;COUNTIFS($B$2:B17,B17,$C$2:C17,C17,$D$2:D17,D17)&amp;")",""))</f>
      </c>
      <c r="B17" s="19"/>
      <c r="C17" s="19"/>
      <c r="D17" s="19"/>
      <c r="E17" s="11"/>
      <c r="F17" s="11"/>
      <c r="G17" s="23"/>
      <c r="H17" s="27"/>
      <c r="I17" s="27"/>
      <c r="J17" s="23"/>
      <c r="K17" s="23"/>
      <c r="L17" s="23"/>
      <c r="M17">
        <v>16</v>
      </c>
    </row>
    <row r="18" spans="1:13" x14ac:dyDescent="0.25">
      <c r="A18" s="13">
        <f>IF(OR(B18="",D18=""),"",B18&amp;" · "&amp;C18&amp;" · "&amp;D18&amp;IF(COUNTIFS($B$2:B18,B18,$C$2:C18,C18,$D$2:D18,D18)&gt;1," ("&amp;COUNTIFS($B$2:B18,B18,$C$2:C18,C18,$D$2:D18,D18)&amp;")",""))</f>
      </c>
      <c r="B18" s="19"/>
      <c r="C18" s="19"/>
      <c r="D18" s="19"/>
      <c r="E18" s="11"/>
      <c r="F18" s="11"/>
      <c r="G18" s="23"/>
      <c r="H18" s="27"/>
      <c r="I18" s="27"/>
      <c r="J18" s="23"/>
      <c r="K18" s="23"/>
      <c r="L18" s="23"/>
      <c r="M18">
        <v>17</v>
      </c>
    </row>
    <row r="19" spans="1:13" x14ac:dyDescent="0.25">
      <c r="A19" s="13">
        <f>IF(OR(B19="",D19=""),"",B19&amp;" · "&amp;C19&amp;" · "&amp;D19&amp;IF(COUNTIFS($B$2:B19,B19,$C$2:C19,C19,$D$2:D19,D19)&gt;1," ("&amp;COUNTIFS($B$2:B19,B19,$C$2:C19,C19,$D$2:D19,D19)&amp;")",""))</f>
      </c>
      <c r="B19" s="19"/>
      <c r="C19" s="19"/>
      <c r="D19" s="19"/>
      <c r="E19" s="11"/>
      <c r="F19" s="11"/>
      <c r="G19" s="23"/>
      <c r="H19" s="27"/>
      <c r="I19" s="27"/>
      <c r="J19" s="23"/>
      <c r="K19" s="23"/>
      <c r="L19" s="23"/>
      <c r="M19">
        <v>18</v>
      </c>
    </row>
    <row r="20" spans="1:13" x14ac:dyDescent="0.25">
      <c r="A20" s="13">
        <f>IF(OR(B20="",D20=""),"",B20&amp;" · "&amp;C20&amp;" · "&amp;D20&amp;IF(COUNTIFS($B$2:B20,B20,$C$2:C20,C20,$D$2:D20,D20)&gt;1," ("&amp;COUNTIFS($B$2:B20,B20,$C$2:C20,C20,$D$2:D20,D20)&amp;")",""))</f>
      </c>
      <c r="B20" s="19"/>
      <c r="C20" s="19"/>
      <c r="D20" s="19"/>
      <c r="E20" s="11"/>
      <c r="F20" s="11"/>
      <c r="G20" s="23"/>
      <c r="H20" s="27"/>
      <c r="I20" s="27"/>
      <c r="J20" s="23"/>
      <c r="K20" s="23"/>
      <c r="L20" s="23"/>
      <c r="M20">
        <v>19</v>
      </c>
    </row>
    <row r="21" spans="1:13" x14ac:dyDescent="0.25">
      <c r="A21" s="13">
        <f>IF(OR(B21="",D21=""),"",B21&amp;" · "&amp;C21&amp;" · "&amp;D21&amp;IF(COUNTIFS($B$2:B21,B21,$C$2:C21,C21,$D$2:D21,D21)&gt;1," ("&amp;COUNTIFS($B$2:B21,B21,$C$2:C21,C21,$D$2:D21,D21)&amp;")",""))</f>
      </c>
      <c r="B21" s="19"/>
      <c r="C21" s="19"/>
      <c r="D21" s="19"/>
      <c r="E21" s="11"/>
      <c r="F21" s="11"/>
      <c r="G21" s="23"/>
      <c r="H21" s="27"/>
      <c r="I21" s="27"/>
      <c r="J21" s="23"/>
      <c r="K21" s="23"/>
      <c r="L21" s="23"/>
      <c r="M21">
        <v>20</v>
      </c>
    </row>
    <row r="22" spans="1:13" x14ac:dyDescent="0.25">
      <c r="A22" s="13">
        <f>IF(OR(B22="",D22=""),"",B22&amp;" · "&amp;C22&amp;" · "&amp;D22&amp;IF(COUNTIFS($B$2:B22,B22,$C$2:C22,C22,$D$2:D22,D22)&gt;1," ("&amp;COUNTIFS($B$2:B22,B22,$C$2:C22,C22,$D$2:D22,D22)&amp;")",""))</f>
      </c>
      <c r="B22" s="19"/>
      <c r="C22" s="19"/>
      <c r="D22" s="19"/>
      <c r="E22" s="11"/>
      <c r="F22" s="11"/>
      <c r="G22" s="23"/>
      <c r="H22" s="27"/>
      <c r="I22" s="27"/>
      <c r="J22" s="23"/>
      <c r="K22" s="23"/>
      <c r="L22" s="23"/>
      <c r="M22">
        <v>21</v>
      </c>
    </row>
    <row r="23" spans="1:13" x14ac:dyDescent="0.25">
      <c r="A23" s="13">
        <f>IF(OR(B23="",D23=""),"",B23&amp;" · "&amp;C23&amp;" · "&amp;D23&amp;IF(COUNTIFS($B$2:B23,B23,$C$2:C23,C23,$D$2:D23,D23)&gt;1," ("&amp;COUNTIFS($B$2:B23,B23,$C$2:C23,C23,$D$2:D23,D23)&amp;")",""))</f>
      </c>
      <c r="B23" s="19"/>
      <c r="C23" s="19"/>
      <c r="D23" s="19"/>
      <c r="E23" s="11"/>
      <c r="F23" s="11"/>
      <c r="G23" s="23"/>
      <c r="H23" s="27"/>
      <c r="I23" s="27"/>
      <c r="J23" s="23"/>
      <c r="K23" s="23"/>
      <c r="L23" s="23"/>
      <c r="M23">
        <v>22</v>
      </c>
    </row>
    <row r="24" spans="1:13" x14ac:dyDescent="0.25">
      <c r="A24" s="13">
        <f>IF(OR(B24="",D24=""),"",B24&amp;" · "&amp;C24&amp;" · "&amp;D24&amp;IF(COUNTIFS($B$2:B24,B24,$C$2:C24,C24,$D$2:D24,D24)&gt;1," ("&amp;COUNTIFS($B$2:B24,B24,$C$2:C24,C24,$D$2:D24,D24)&amp;")",""))</f>
      </c>
      <c r="B24" s="19"/>
      <c r="C24" s="19"/>
      <c r="D24" s="19"/>
      <c r="E24" s="11"/>
      <c r="F24" s="11"/>
      <c r="G24" s="23"/>
      <c r="H24" s="27"/>
      <c r="I24" s="27"/>
      <c r="J24" s="23"/>
      <c r="K24" s="23"/>
      <c r="L24" s="23"/>
      <c r="M24">
        <v>23</v>
      </c>
    </row>
    <row r="25" spans="1:13" x14ac:dyDescent="0.25">
      <c r="A25" s="13">
        <f>IF(OR(B25="",D25=""),"",B25&amp;" · "&amp;C25&amp;" · "&amp;D25&amp;IF(COUNTIFS($B$2:B25,B25,$C$2:C25,C25,$D$2:D25,D25)&gt;1," ("&amp;COUNTIFS($B$2:B25,B25,$C$2:C25,C25,$D$2:D25,D25)&amp;")",""))</f>
      </c>
      <c r="B25" s="19"/>
      <c r="C25" s="19"/>
      <c r="D25" s="19"/>
      <c r="E25" s="11"/>
      <c r="F25" s="11"/>
      <c r="G25" s="23"/>
      <c r="H25" s="27"/>
      <c r="I25" s="27"/>
      <c r="J25" s="23"/>
      <c r="K25" s="23"/>
      <c r="L25" s="23"/>
      <c r="M25">
        <v>24</v>
      </c>
    </row>
    <row r="26" spans="1:13" x14ac:dyDescent="0.25">
      <c r="A26" s="13">
        <f>IF(OR(B26="",D26=""),"",B26&amp;" · "&amp;C26&amp;" · "&amp;D26&amp;IF(COUNTIFS($B$2:B26,B26,$C$2:C26,C26,$D$2:D26,D26)&gt;1," ("&amp;COUNTIFS($B$2:B26,B26,$C$2:C26,C26,$D$2:D26,D26)&amp;")",""))</f>
      </c>
      <c r="B26" s="19"/>
      <c r="C26" s="19"/>
      <c r="D26" s="19"/>
      <c r="E26" s="11"/>
      <c r="F26" s="11"/>
      <c r="G26" s="23"/>
      <c r="H26" s="27"/>
      <c r="I26" s="27"/>
      <c r="J26" s="23"/>
      <c r="K26" s="23"/>
      <c r="L26" s="23"/>
      <c r="M26">
        <v>25</v>
      </c>
    </row>
    <row r="27" spans="1:13" x14ac:dyDescent="0.25">
      <c r="A27" s="13">
        <f>IF(OR(B27="",D27=""),"",B27&amp;" · "&amp;C27&amp;" · "&amp;D27&amp;IF(COUNTIFS($B$2:B27,B27,$C$2:C27,C27,$D$2:D27,D27)&gt;1," ("&amp;COUNTIFS($B$2:B27,B27,$C$2:C27,C27,$D$2:D27,D27)&amp;")",""))</f>
      </c>
      <c r="B27" s="19"/>
      <c r="C27" s="19"/>
      <c r="D27" s="19"/>
      <c r="E27" s="11"/>
      <c r="F27" s="11"/>
      <c r="G27" s="23"/>
      <c r="H27" s="27"/>
      <c r="I27" s="27"/>
      <c r="J27" s="23"/>
      <c r="K27" s="23"/>
      <c r="L27" s="23"/>
      <c r="M27">
        <v>26</v>
      </c>
    </row>
    <row r="28" spans="1:13" x14ac:dyDescent="0.25">
      <c r="A28" s="13">
        <f>IF(OR(B28="",D28=""),"",B28&amp;" · "&amp;C28&amp;" · "&amp;D28&amp;IF(COUNTIFS($B$2:B28,B28,$C$2:C28,C28,$D$2:D28,D28)&gt;1," ("&amp;COUNTIFS($B$2:B28,B28,$C$2:C28,C28,$D$2:D28,D28)&amp;")",""))</f>
      </c>
      <c r="B28" s="19"/>
      <c r="C28" s="19"/>
      <c r="D28" s="19"/>
      <c r="E28" s="11"/>
      <c r="F28" s="11"/>
      <c r="G28" s="23"/>
      <c r="H28" s="27"/>
      <c r="I28" s="27"/>
      <c r="J28" s="23"/>
      <c r="K28" s="23"/>
      <c r="L28" s="23"/>
      <c r="M28">
        <v>27</v>
      </c>
    </row>
    <row r="29" spans="1:13" x14ac:dyDescent="0.25">
      <c r="A29" s="13">
        <f>IF(OR(B29="",D29=""),"",B29&amp;" · "&amp;C29&amp;" · "&amp;D29&amp;IF(COUNTIFS($B$2:B29,B29,$C$2:C29,C29,$D$2:D29,D29)&gt;1," ("&amp;COUNTIFS($B$2:B29,B29,$C$2:C29,C29,$D$2:D29,D29)&amp;")",""))</f>
      </c>
      <c r="B29" s="19"/>
      <c r="C29" s="19"/>
      <c r="D29" s="19"/>
      <c r="E29" s="11"/>
      <c r="F29" s="11"/>
      <c r="G29" s="23"/>
      <c r="H29" s="27"/>
      <c r="I29" s="27"/>
      <c r="J29" s="23"/>
      <c r="K29" s="23"/>
      <c r="L29" s="23"/>
      <c r="M29">
        <v>28</v>
      </c>
    </row>
    <row r="30" spans="1:13" x14ac:dyDescent="0.25">
      <c r="A30" s="13">
        <f>IF(OR(B30="",D30=""),"",B30&amp;" · "&amp;C30&amp;" · "&amp;D30&amp;IF(COUNTIFS($B$2:B30,B30,$C$2:C30,C30,$D$2:D30,D30)&gt;1," ("&amp;COUNTIFS($B$2:B30,B30,$C$2:C30,C30,$D$2:D30,D30)&amp;")",""))</f>
      </c>
      <c r="B30" s="19"/>
      <c r="C30" s="19"/>
      <c r="D30" s="19"/>
      <c r="E30" s="11"/>
      <c r="F30" s="11"/>
      <c r="G30" s="23"/>
      <c r="H30" s="27"/>
      <c r="I30" s="27"/>
      <c r="J30" s="23"/>
      <c r="K30" s="23"/>
      <c r="L30" s="23"/>
      <c r="M30">
        <v>29</v>
      </c>
    </row>
    <row r="31" spans="1:13" x14ac:dyDescent="0.25">
      <c r="A31" s="13">
        <f>IF(OR(B31="",D31=""),"",B31&amp;" · "&amp;C31&amp;" · "&amp;D31&amp;IF(COUNTIFS($B$2:B31,B31,$C$2:C31,C31,$D$2:D31,D31)&gt;1," ("&amp;COUNTIFS($B$2:B31,B31,$C$2:C31,C31,$D$2:D31,D31)&amp;")",""))</f>
      </c>
      <c r="B31" s="19"/>
      <c r="C31" s="19"/>
      <c r="D31" s="19"/>
      <c r="E31" s="11"/>
      <c r="F31" s="11"/>
      <c r="G31" s="23"/>
      <c r="H31" s="27"/>
      <c r="I31" s="27"/>
      <c r="J31" s="23"/>
      <c r="K31" s="23"/>
      <c r="L31" s="23"/>
      <c r="M31">
        <v>30</v>
      </c>
    </row>
    <row r="32" spans="1:13" x14ac:dyDescent="0.25">
      <c r="A32" s="13">
        <f>IF(OR(B32="",D32=""),"",B32&amp;" · "&amp;C32&amp;" · "&amp;D32&amp;IF(COUNTIFS($B$2:B32,B32,$C$2:C32,C32,$D$2:D32,D32)&gt;1," ("&amp;COUNTIFS($B$2:B32,B32,$C$2:C32,C32,$D$2:D32,D32)&amp;")",""))</f>
      </c>
      <c r="B32" s="19"/>
      <c r="C32" s="19"/>
      <c r="D32" s="19"/>
      <c r="E32" s="11"/>
      <c r="F32" s="11"/>
      <c r="G32" s="23"/>
      <c r="H32" s="27"/>
      <c r="I32" s="27"/>
      <c r="J32" s="23"/>
      <c r="K32" s="23"/>
      <c r="L32" s="23"/>
      <c r="M32">
        <v>31</v>
      </c>
    </row>
    <row r="33" spans="1:13" x14ac:dyDescent="0.25">
      <c r="A33" s="13">
        <f>IF(OR(B33="",D33=""),"",B33&amp;" · "&amp;C33&amp;" · "&amp;D33&amp;IF(COUNTIFS($B$2:B33,B33,$C$2:C33,C33,$D$2:D33,D33)&gt;1," ("&amp;COUNTIFS($B$2:B33,B33,$C$2:C33,C33,$D$2:D33,D33)&amp;")",""))</f>
      </c>
      <c r="B33" s="19"/>
      <c r="C33" s="19"/>
      <c r="D33" s="19"/>
      <c r="E33" s="11"/>
      <c r="F33" s="11"/>
      <c r="G33" s="23"/>
      <c r="H33" s="27"/>
      <c r="I33" s="27"/>
      <c r="J33" s="23"/>
      <c r="K33" s="23"/>
      <c r="L33" s="23"/>
      <c r="M33">
        <v>32</v>
      </c>
    </row>
    <row r="34" spans="1:13" x14ac:dyDescent="0.25">
      <c r="A34" s="13">
        <f>IF(OR(B34="",D34=""),"",B34&amp;" · "&amp;C34&amp;" · "&amp;D34&amp;IF(COUNTIFS($B$2:B34,B34,$C$2:C34,C34,$D$2:D34,D34)&gt;1," ("&amp;COUNTIFS($B$2:B34,B34,$C$2:C34,C34,$D$2:D34,D34)&amp;")",""))</f>
      </c>
      <c r="B34" s="19"/>
      <c r="C34" s="19"/>
      <c r="D34" s="19"/>
      <c r="E34" s="11"/>
      <c r="F34" s="11"/>
      <c r="G34" s="23"/>
      <c r="H34" s="27"/>
      <c r="I34" s="27"/>
      <c r="J34" s="23"/>
      <c r="K34" s="23"/>
      <c r="L34" s="23"/>
      <c r="M34">
        <v>33</v>
      </c>
    </row>
    <row r="35" spans="1:13" x14ac:dyDescent="0.25">
      <c r="A35" s="13">
        <f>IF(OR(B35="",D35=""),"",B35&amp;" · "&amp;C35&amp;" · "&amp;D35&amp;IF(COUNTIFS($B$2:B35,B35,$C$2:C35,C35,$D$2:D35,D35)&gt;1," ("&amp;COUNTIFS($B$2:B35,B35,$C$2:C35,C35,$D$2:D35,D35)&amp;")",""))</f>
      </c>
      <c r="B35" s="19"/>
      <c r="C35" s="19"/>
      <c r="D35" s="19"/>
      <c r="E35" s="11"/>
      <c r="F35" s="11"/>
      <c r="G35" s="23"/>
      <c r="H35" s="27"/>
      <c r="I35" s="27"/>
      <c r="J35" s="23"/>
      <c r="K35" s="23"/>
      <c r="L35" s="23"/>
      <c r="M35">
        <v>34</v>
      </c>
    </row>
    <row r="36" spans="1:13" x14ac:dyDescent="0.25">
      <c r="A36" s="13">
        <f>IF(OR(B36="",D36=""),"",B36&amp;" · "&amp;C36&amp;" · "&amp;D36&amp;IF(COUNTIFS($B$2:B36,B36,$C$2:C36,C36,$D$2:D36,D36)&gt;1," ("&amp;COUNTIFS($B$2:B36,B36,$C$2:C36,C36,$D$2:D36,D36)&amp;")",""))</f>
      </c>
      <c r="B36" s="19"/>
      <c r="C36" s="19"/>
      <c r="D36" s="19"/>
      <c r="E36" s="11"/>
      <c r="F36" s="11"/>
      <c r="G36" s="23"/>
      <c r="H36" s="27"/>
      <c r="I36" s="27"/>
      <c r="J36" s="23"/>
      <c r="K36" s="23"/>
      <c r="L36" s="23"/>
      <c r="M36">
        <v>35</v>
      </c>
    </row>
    <row r="37" spans="1:13" x14ac:dyDescent="0.25">
      <c r="A37" s="13">
        <f>IF(OR(B37="",D37=""),"",B37&amp;" · "&amp;C37&amp;" · "&amp;D37&amp;IF(COUNTIFS($B$2:B37,B37,$C$2:C37,C37,$D$2:D37,D37)&gt;1," ("&amp;COUNTIFS($B$2:B37,B37,$C$2:C37,C37,$D$2:D37,D37)&amp;")",""))</f>
      </c>
      <c r="B37" s="19"/>
      <c r="C37" s="19"/>
      <c r="D37" s="19"/>
      <c r="E37" s="11"/>
      <c r="F37" s="11"/>
      <c r="G37" s="23"/>
      <c r="H37" s="27"/>
      <c r="I37" s="27"/>
      <c r="J37" s="23"/>
      <c r="K37" s="23"/>
      <c r="L37" s="23"/>
      <c r="M37">
        <v>36</v>
      </c>
    </row>
    <row r="38" spans="1:13" x14ac:dyDescent="0.25">
      <c r="A38" s="13">
        <f>IF(OR(B38="",D38=""),"",B38&amp;" · "&amp;C38&amp;" · "&amp;D38&amp;IF(COUNTIFS($B$2:B38,B38,$C$2:C38,C38,$D$2:D38,D38)&gt;1," ("&amp;COUNTIFS($B$2:B38,B38,$C$2:C38,C38,$D$2:D38,D38)&amp;")",""))</f>
      </c>
      <c r="B38" s="19"/>
      <c r="C38" s="19"/>
      <c r="D38" s="19"/>
      <c r="E38" s="11"/>
      <c r="F38" s="11"/>
      <c r="G38" s="23"/>
      <c r="H38" s="27"/>
      <c r="I38" s="27"/>
      <c r="J38" s="23"/>
      <c r="K38" s="23"/>
      <c r="L38" s="23"/>
      <c r="M38">
        <v>37</v>
      </c>
    </row>
    <row r="39" spans="1:13" x14ac:dyDescent="0.25">
      <c r="A39" s="13">
        <f>IF(OR(B39="",D39=""),"",B39&amp;" · "&amp;C39&amp;" · "&amp;D39&amp;IF(COUNTIFS($B$2:B39,B39,$C$2:C39,C39,$D$2:D39,D39)&gt;1," ("&amp;COUNTIFS($B$2:B39,B39,$C$2:C39,C39,$D$2:D39,D39)&amp;")",""))</f>
      </c>
      <c r="B39" s="19"/>
      <c r="C39" s="19"/>
      <c r="D39" s="19"/>
      <c r="E39" s="11"/>
      <c r="F39" s="11"/>
      <c r="G39" s="23"/>
      <c r="H39" s="27"/>
      <c r="I39" s="27"/>
      <c r="J39" s="23"/>
      <c r="K39" s="23"/>
      <c r="L39" s="23"/>
      <c r="M39">
        <v>38</v>
      </c>
    </row>
    <row r="40" spans="1:13" x14ac:dyDescent="0.25">
      <c r="A40" s="13">
        <f>IF(OR(B40="",D40=""),"",B40&amp;" · "&amp;C40&amp;" · "&amp;D40&amp;IF(COUNTIFS($B$2:B40,B40,$C$2:C40,C40,$D$2:D40,D40)&gt;1," ("&amp;COUNTIFS($B$2:B40,B40,$C$2:C40,C40,$D$2:D40,D40)&amp;")",""))</f>
      </c>
      <c r="B40" s="19"/>
      <c r="C40" s="19"/>
      <c r="D40" s="19"/>
      <c r="E40" s="11"/>
      <c r="F40" s="11"/>
      <c r="G40" s="23"/>
      <c r="H40" s="27"/>
      <c r="I40" s="27"/>
      <c r="J40" s="23"/>
      <c r="K40" s="23"/>
      <c r="L40" s="23"/>
      <c r="M40">
        <v>39</v>
      </c>
    </row>
    <row r="41" spans="1:13" x14ac:dyDescent="0.25">
      <c r="A41" s="13">
        <f>IF(OR(B41="",D41=""),"",B41&amp;" · "&amp;C41&amp;" · "&amp;D41&amp;IF(COUNTIFS($B$2:B41,B41,$C$2:C41,C41,$D$2:D41,D41)&gt;1," ("&amp;COUNTIFS($B$2:B41,B41,$C$2:C41,C41,$D$2:D41,D41)&amp;")",""))</f>
      </c>
      <c r="B41" s="19"/>
      <c r="C41" s="19"/>
      <c r="D41" s="19"/>
      <c r="E41" s="11"/>
      <c r="F41" s="11"/>
      <c r="G41" s="23"/>
      <c r="H41" s="27"/>
      <c r="I41" s="27"/>
      <c r="J41" s="23"/>
      <c r="K41" s="23"/>
      <c r="L41" s="23"/>
      <c r="M41">
        <v>40</v>
      </c>
    </row>
    <row r="42" spans="1:13" x14ac:dyDescent="0.25">
      <c r="A42" s="13">
        <f>IF(OR(B42="",D42=""),"",B42&amp;" · "&amp;C42&amp;" · "&amp;D42&amp;IF(COUNTIFS($B$2:B42,B42,$C$2:C42,C42,$D$2:D42,D42)&gt;1," ("&amp;COUNTIFS($B$2:B42,B42,$C$2:C42,C42,$D$2:D42,D42)&amp;")",""))</f>
      </c>
      <c r="B42" s="19"/>
      <c r="C42" s="19"/>
      <c r="D42" s="19"/>
      <c r="E42" s="11"/>
      <c r="F42" s="11"/>
      <c r="G42" s="23"/>
      <c r="H42" s="27"/>
      <c r="I42" s="27"/>
      <c r="J42" s="23"/>
      <c r="K42" s="23"/>
      <c r="L42" s="23"/>
      <c r="M42">
        <v>41</v>
      </c>
    </row>
    <row r="43" spans="1:13" x14ac:dyDescent="0.25">
      <c r="A43" s="13">
        <f>IF(OR(B43="",D43=""),"",B43&amp;" · "&amp;C43&amp;" · "&amp;D43&amp;IF(COUNTIFS($B$2:B43,B43,$C$2:C43,C43,$D$2:D43,D43)&gt;1," ("&amp;COUNTIFS($B$2:B43,B43,$C$2:C43,C43,$D$2:D43,D43)&amp;")",""))</f>
      </c>
      <c r="B43" s="19"/>
      <c r="C43" s="19"/>
      <c r="D43" s="19"/>
      <c r="E43" s="11"/>
      <c r="F43" s="11"/>
      <c r="G43" s="23"/>
      <c r="H43" s="27"/>
      <c r="I43" s="27"/>
      <c r="J43" s="23"/>
      <c r="K43" s="23"/>
      <c r="L43" s="23"/>
      <c r="M43">
        <v>42</v>
      </c>
    </row>
    <row r="44" spans="1:13" x14ac:dyDescent="0.25">
      <c r="A44" s="13">
        <f>IF(OR(B44="",D44=""),"",B44&amp;" · "&amp;C44&amp;" · "&amp;D44&amp;IF(COUNTIFS($B$2:B44,B44,$C$2:C44,C44,$D$2:D44,D44)&gt;1," ("&amp;COUNTIFS($B$2:B44,B44,$C$2:C44,C44,$D$2:D44,D44)&amp;")",""))</f>
      </c>
      <c r="B44" s="19"/>
      <c r="C44" s="19"/>
      <c r="D44" s="19"/>
      <c r="E44" s="11"/>
      <c r="F44" s="11"/>
      <c r="G44" s="23"/>
      <c r="H44" s="27"/>
      <c r="I44" s="27"/>
      <c r="J44" s="23"/>
      <c r="K44" s="23"/>
      <c r="L44" s="23"/>
      <c r="M44">
        <v>43</v>
      </c>
    </row>
    <row r="45" spans="1:13" x14ac:dyDescent="0.25">
      <c r="A45" s="13">
        <f>IF(OR(B45="",D45=""),"",B45&amp;" · "&amp;C45&amp;" · "&amp;D45&amp;IF(COUNTIFS($B$2:B45,B45,$C$2:C45,C45,$D$2:D45,D45)&gt;1," ("&amp;COUNTIFS($B$2:B45,B45,$C$2:C45,C45,$D$2:D45,D45)&amp;")",""))</f>
      </c>
      <c r="B45" s="19"/>
      <c r="C45" s="19"/>
      <c r="D45" s="19"/>
      <c r="E45" s="11"/>
      <c r="F45" s="11"/>
      <c r="G45" s="23"/>
      <c r="H45" s="27"/>
      <c r="I45" s="27"/>
      <c r="J45" s="23"/>
      <c r="K45" s="23"/>
      <c r="L45" s="23"/>
      <c r="M45">
        <v>44</v>
      </c>
    </row>
    <row r="46" spans="1:13" x14ac:dyDescent="0.25">
      <c r="A46" s="13">
        <f>IF(OR(B46="",D46=""),"",B46&amp;" · "&amp;C46&amp;" · "&amp;D46&amp;IF(COUNTIFS($B$2:B46,B46,$C$2:C46,C46,$D$2:D46,D46)&gt;1," ("&amp;COUNTIFS($B$2:B46,B46,$C$2:C46,C46,$D$2:D46,D46)&amp;")",""))</f>
      </c>
      <c r="B46" s="19"/>
      <c r="C46" s="19"/>
      <c r="D46" s="19"/>
      <c r="E46" s="11"/>
      <c r="F46" s="11"/>
      <c r="G46" s="23"/>
      <c r="H46" s="27"/>
      <c r="I46" s="27"/>
      <c r="J46" s="23"/>
      <c r="K46" s="23"/>
      <c r="L46" s="23"/>
      <c r="M46">
        <v>45</v>
      </c>
    </row>
    <row r="47" spans="1:13" x14ac:dyDescent="0.25">
      <c r="A47" s="13">
        <f>IF(OR(B47="",D47=""),"",B47&amp;" · "&amp;C47&amp;" · "&amp;D47&amp;IF(COUNTIFS($B$2:B47,B47,$C$2:C47,C47,$D$2:D47,D47)&gt;1," ("&amp;COUNTIFS($B$2:B47,B47,$C$2:C47,C47,$D$2:D47,D47)&amp;")",""))</f>
      </c>
      <c r="B47" s="19"/>
      <c r="C47" s="19"/>
      <c r="D47" s="19"/>
      <c r="E47" s="11"/>
      <c r="F47" s="11"/>
      <c r="G47" s="23"/>
      <c r="H47" s="27"/>
      <c r="I47" s="27"/>
      <c r="J47" s="23"/>
      <c r="K47" s="23"/>
      <c r="L47" s="23"/>
      <c r="M47">
        <v>46</v>
      </c>
    </row>
    <row r="48" spans="1:13" x14ac:dyDescent="0.25">
      <c r="A48" s="13">
        <f>IF(OR(B48="",D48=""),"",B48&amp;" · "&amp;C48&amp;" · "&amp;D48&amp;IF(COUNTIFS($B$2:B48,B48,$C$2:C48,C48,$D$2:D48,D48)&gt;1," ("&amp;COUNTIFS($B$2:B48,B48,$C$2:C48,C48,$D$2:D48,D48)&amp;")",""))</f>
      </c>
      <c r="B48" s="19"/>
      <c r="C48" s="19"/>
      <c r="D48" s="19"/>
      <c r="E48" s="11"/>
      <c r="F48" s="11"/>
      <c r="G48" s="23"/>
      <c r="H48" s="27"/>
      <c r="I48" s="27"/>
      <c r="J48" s="23"/>
      <c r="K48" s="23"/>
      <c r="L48" s="23"/>
      <c r="M48">
        <v>47</v>
      </c>
    </row>
    <row r="49" spans="1:13" x14ac:dyDescent="0.25">
      <c r="A49" s="13">
        <f>IF(OR(B49="",D49=""),"",B49&amp;" · "&amp;C49&amp;" · "&amp;D49&amp;IF(COUNTIFS($B$2:B49,B49,$C$2:C49,C49,$D$2:D49,D49)&gt;1," ("&amp;COUNTIFS($B$2:B49,B49,$C$2:C49,C49,$D$2:D49,D49)&amp;")",""))</f>
      </c>
      <c r="B49" s="19"/>
      <c r="C49" s="19"/>
      <c r="D49" s="19"/>
      <c r="E49" s="11"/>
      <c r="F49" s="11"/>
      <c r="G49" s="23"/>
      <c r="H49" s="27"/>
      <c r="I49" s="27"/>
      <c r="J49" s="23"/>
      <c r="K49" s="23"/>
      <c r="L49" s="23"/>
      <c r="M49">
        <v>48</v>
      </c>
    </row>
    <row r="50" spans="1:13" x14ac:dyDescent="0.25">
      <c r="A50" s="13">
        <f>IF(OR(B50="",D50=""),"",B50&amp;" · "&amp;C50&amp;" · "&amp;D50&amp;IF(COUNTIFS($B$2:B50,B50,$C$2:C50,C50,$D$2:D50,D50)&gt;1," ("&amp;COUNTIFS($B$2:B50,B50,$C$2:C50,C50,$D$2:D50,D50)&amp;")",""))</f>
      </c>
      <c r="B50" s="19"/>
      <c r="C50" s="19"/>
      <c r="D50" s="19"/>
      <c r="E50" s="11"/>
      <c r="F50" s="11"/>
      <c r="G50" s="23"/>
      <c r="H50" s="27"/>
      <c r="I50" s="27"/>
      <c r="J50" s="23"/>
      <c r="K50" s="23"/>
      <c r="L50" s="23"/>
      <c r="M50">
        <v>49</v>
      </c>
    </row>
    <row r="51" spans="1:13" x14ac:dyDescent="0.25">
      <c r="A51" s="13">
        <f>IF(OR(B51="",D51=""),"",B51&amp;" · "&amp;C51&amp;" · "&amp;D51&amp;IF(COUNTIFS($B$2:B51,B51,$C$2:C51,C51,$D$2:D51,D51)&gt;1," ("&amp;COUNTIFS($B$2:B51,B51,$C$2:C51,C51,$D$2:D51,D51)&amp;")",""))</f>
      </c>
      <c r="B51" s="19"/>
      <c r="C51" s="19"/>
      <c r="D51" s="19"/>
      <c r="E51" s="11"/>
      <c r="F51" s="11"/>
      <c r="G51" s="23"/>
      <c r="H51" s="27"/>
      <c r="I51" s="27"/>
      <c r="J51" s="23"/>
      <c r="K51" s="23"/>
      <c r="L51" s="23"/>
      <c r="M51">
        <v>50</v>
      </c>
    </row>
    <row r="52" spans="1:13" x14ac:dyDescent="0.25">
      <c r="A52" s="13">
        <f>IF(OR(B52="",D52=""),"",B52&amp;" · "&amp;C52&amp;" · "&amp;D52&amp;IF(COUNTIFS($B$2:B52,B52,$C$2:C52,C52,$D$2:D52,D52)&gt;1," ("&amp;COUNTIFS($B$2:B52,B52,$C$2:C52,C52,$D$2:D52,D52)&amp;")",""))</f>
      </c>
      <c r="B52" s="19"/>
      <c r="C52" s="19"/>
      <c r="D52" s="19"/>
      <c r="E52" s="11"/>
      <c r="F52" s="11"/>
      <c r="G52" s="23"/>
      <c r="H52" s="27"/>
      <c r="I52" s="27"/>
      <c r="J52" s="23"/>
      <c r="K52" s="23"/>
      <c r="L52" s="23"/>
      <c r="M52">
        <v>51</v>
      </c>
    </row>
    <row r="53" spans="1:13" x14ac:dyDescent="0.25">
      <c r="A53" s="13">
        <f>IF(OR(B53="",D53=""),"",B53&amp;" · "&amp;C53&amp;" · "&amp;D53&amp;IF(COUNTIFS($B$2:B53,B53,$C$2:C53,C53,$D$2:D53,D53)&gt;1," ("&amp;COUNTIFS($B$2:B53,B53,$C$2:C53,C53,$D$2:D53,D53)&amp;")",""))</f>
      </c>
      <c r="B53" s="19"/>
      <c r="C53" s="19"/>
      <c r="D53" s="19"/>
      <c r="E53" s="11"/>
      <c r="F53" s="11"/>
      <c r="G53" s="23"/>
      <c r="H53" s="27"/>
      <c r="I53" s="27"/>
      <c r="J53" s="23"/>
      <c r="K53" s="23"/>
      <c r="L53" s="23"/>
      <c r="M53">
        <v>52</v>
      </c>
    </row>
    <row r="54" spans="1:13" x14ac:dyDescent="0.25">
      <c r="A54" s="13">
        <f>IF(OR(B54="",D54=""),"",B54&amp;" · "&amp;C54&amp;" · "&amp;D54&amp;IF(COUNTIFS($B$2:B54,B54,$C$2:C54,C54,$D$2:D54,D54)&gt;1," ("&amp;COUNTIFS($B$2:B54,B54,$C$2:C54,C54,$D$2:D54,D54)&amp;")",""))</f>
      </c>
      <c r="B54" s="19"/>
      <c r="C54" s="19"/>
      <c r="D54" s="19"/>
      <c r="E54" s="11"/>
      <c r="F54" s="11"/>
      <c r="G54" s="23"/>
      <c r="H54" s="27"/>
      <c r="I54" s="27"/>
      <c r="J54" s="23"/>
      <c r="K54" s="23"/>
      <c r="L54" s="23"/>
      <c r="M54">
        <v>53</v>
      </c>
    </row>
    <row r="55" spans="1:13" x14ac:dyDescent="0.25">
      <c r="A55" s="13">
        <f>IF(OR(B55="",D55=""),"",B55&amp;" · "&amp;C55&amp;" · "&amp;D55&amp;IF(COUNTIFS($B$2:B55,B55,$C$2:C55,C55,$D$2:D55,D55)&gt;1," ("&amp;COUNTIFS($B$2:B55,B55,$C$2:C55,C55,$D$2:D55,D55)&amp;")",""))</f>
      </c>
      <c r="B55" s="19"/>
      <c r="C55" s="19"/>
      <c r="D55" s="19"/>
      <c r="E55" s="11"/>
      <c r="F55" s="11"/>
      <c r="G55" s="23"/>
      <c r="H55" s="27"/>
      <c r="I55" s="27"/>
      <c r="J55" s="23"/>
      <c r="K55" s="23"/>
      <c r="L55" s="23"/>
      <c r="M55">
        <v>54</v>
      </c>
    </row>
    <row r="56" spans="1:13" x14ac:dyDescent="0.25">
      <c r="A56" s="13">
        <f>IF(OR(B56="",D56=""),"",B56&amp;" · "&amp;C56&amp;" · "&amp;D56&amp;IF(COUNTIFS($B$2:B56,B56,$C$2:C56,C56,$D$2:D56,D56)&gt;1," ("&amp;COUNTIFS($B$2:B56,B56,$C$2:C56,C56,$D$2:D56,D56)&amp;")",""))</f>
      </c>
      <c r="B56" s="19"/>
      <c r="C56" s="19"/>
      <c r="D56" s="19"/>
      <c r="E56" s="11"/>
      <c r="F56" s="11"/>
      <c r="G56" s="23"/>
      <c r="H56" s="27"/>
      <c r="I56" s="27"/>
      <c r="J56" s="23"/>
      <c r="K56" s="23"/>
      <c r="L56" s="23"/>
      <c r="M56">
        <v>55</v>
      </c>
    </row>
    <row r="57" spans="1:13" x14ac:dyDescent="0.25">
      <c r="A57" s="13">
        <f>IF(OR(B57="",D57=""),"",B57&amp;" · "&amp;C57&amp;" · "&amp;D57&amp;IF(COUNTIFS($B$2:B57,B57,$C$2:C57,C57,$D$2:D57,D57)&gt;1," ("&amp;COUNTIFS($B$2:B57,B57,$C$2:C57,C57,$D$2:D57,D57)&amp;")",""))</f>
      </c>
      <c r="B57" s="19"/>
      <c r="C57" s="19"/>
      <c r="D57" s="19"/>
      <c r="E57" s="11"/>
      <c r="F57" s="11"/>
      <c r="G57" s="23"/>
      <c r="H57" s="27"/>
      <c r="I57" s="27"/>
      <c r="J57" s="23"/>
      <c r="K57" s="23"/>
      <c r="L57" s="23"/>
      <c r="M57">
        <v>56</v>
      </c>
    </row>
    <row r="58" spans="1:13" x14ac:dyDescent="0.25">
      <c r="A58" s="13">
        <f>IF(OR(B58="",D58=""),"",B58&amp;" · "&amp;C58&amp;" · "&amp;D58&amp;IF(COUNTIFS($B$2:B58,B58,$C$2:C58,C58,$D$2:D58,D58)&gt;1," ("&amp;COUNTIFS($B$2:B58,B58,$C$2:C58,C58,$D$2:D58,D58)&amp;")",""))</f>
      </c>
      <c r="B58" s="19"/>
      <c r="C58" s="19"/>
      <c r="D58" s="19"/>
      <c r="E58" s="11"/>
      <c r="F58" s="11"/>
      <c r="G58" s="23"/>
      <c r="H58" s="27"/>
      <c r="I58" s="27"/>
      <c r="J58" s="23"/>
      <c r="K58" s="23"/>
      <c r="L58" s="23"/>
      <c r="M58">
        <v>57</v>
      </c>
    </row>
    <row r="59" spans="1:13" x14ac:dyDescent="0.25">
      <c r="A59" s="13">
        <f>IF(OR(B59="",D59=""),"",B59&amp;" · "&amp;C59&amp;" · "&amp;D59&amp;IF(COUNTIFS($B$2:B59,B59,$C$2:C59,C59,$D$2:D59,D59)&gt;1," ("&amp;COUNTIFS($B$2:B59,B59,$C$2:C59,C59,$D$2:D59,D59)&amp;")",""))</f>
      </c>
      <c r="B59" s="19"/>
      <c r="C59" s="19"/>
      <c r="D59" s="19"/>
      <c r="E59" s="11"/>
      <c r="F59" s="11"/>
      <c r="G59" s="23"/>
      <c r="H59" s="27"/>
      <c r="I59" s="27"/>
      <c r="J59" s="23"/>
      <c r="K59" s="23"/>
      <c r="L59" s="23"/>
      <c r="M59">
        <v>58</v>
      </c>
    </row>
    <row r="60" spans="1:13" x14ac:dyDescent="0.25">
      <c r="A60" s="13">
        <f>IF(OR(B60="",D60=""),"",B60&amp;" · "&amp;C60&amp;" · "&amp;D60&amp;IF(COUNTIFS($B$2:B60,B60,$C$2:C60,C60,$D$2:D60,D60)&gt;1," ("&amp;COUNTIFS($B$2:B60,B60,$C$2:C60,C60,$D$2:D60,D60)&amp;")",""))</f>
      </c>
      <c r="B60" s="19"/>
      <c r="C60" s="19"/>
      <c r="D60" s="19"/>
      <c r="E60" s="11"/>
      <c r="F60" s="11"/>
      <c r="G60" s="23"/>
      <c r="H60" s="27"/>
      <c r="I60" s="27"/>
      <c r="J60" s="23"/>
      <c r="K60" s="23"/>
      <c r="L60" s="23"/>
      <c r="M60">
        <v>59</v>
      </c>
    </row>
    <row r="61" spans="1:13" x14ac:dyDescent="0.25">
      <c r="A61" s="13">
        <f>IF(OR(B61="",D61=""),"",B61&amp;" · "&amp;C61&amp;" · "&amp;D61&amp;IF(COUNTIFS($B$2:B61,B61,$C$2:C61,C61,$D$2:D61,D61)&gt;1," ("&amp;COUNTIFS($B$2:B61,B61,$C$2:C61,C61,$D$2:D61,D61)&amp;")",""))</f>
      </c>
      <c r="B61" s="19"/>
      <c r="C61" s="19"/>
      <c r="D61" s="19"/>
      <c r="E61" s="11"/>
      <c r="F61" s="11"/>
      <c r="G61" s="23"/>
      <c r="H61" s="27"/>
      <c r="I61" s="27"/>
      <c r="J61" s="23"/>
      <c r="K61" s="23"/>
      <c r="L61" s="23"/>
      <c r="M61">
        <v>60</v>
      </c>
    </row>
    <row r="62" spans="1:13" x14ac:dyDescent="0.25">
      <c r="A62" s="13">
        <f>IF(OR(B62="",D62=""),"",B62&amp;" · "&amp;C62&amp;" · "&amp;D62&amp;IF(COUNTIFS($B$2:B62,B62,$C$2:C62,C62,$D$2:D62,D62)&gt;1," ("&amp;COUNTIFS($B$2:B62,B62,$C$2:C62,C62,$D$2:D62,D62)&amp;")",""))</f>
      </c>
      <c r="B62" s="19"/>
      <c r="C62" s="19"/>
      <c r="D62" s="19"/>
      <c r="E62" s="11"/>
      <c r="F62" s="11"/>
      <c r="G62" s="23"/>
      <c r="H62" s="27"/>
      <c r="I62" s="27"/>
      <c r="J62" s="23"/>
      <c r="K62" s="23"/>
      <c r="L62" s="23"/>
      <c r="M62">
        <v>61</v>
      </c>
    </row>
    <row r="63" spans="1:13" x14ac:dyDescent="0.25">
      <c r="A63" s="13">
        <f>IF(OR(B63="",D63=""),"",B63&amp;" · "&amp;C63&amp;" · "&amp;D63&amp;IF(COUNTIFS($B$2:B63,B63,$C$2:C63,C63,$D$2:D63,D63)&gt;1," ("&amp;COUNTIFS($B$2:B63,B63,$C$2:C63,C63,$D$2:D63,D63)&amp;")",""))</f>
      </c>
      <c r="B63" s="19"/>
      <c r="C63" s="19"/>
      <c r="D63" s="19"/>
      <c r="E63" s="11"/>
      <c r="F63" s="11"/>
      <c r="G63" s="23"/>
      <c r="H63" s="27"/>
      <c r="I63" s="27"/>
      <c r="J63" s="23"/>
      <c r="K63" s="23"/>
      <c r="L63" s="23"/>
      <c r="M63">
        <v>62</v>
      </c>
    </row>
    <row r="64" spans="1:13" x14ac:dyDescent="0.25">
      <c r="A64" s="13">
        <f>IF(OR(B64="",D64=""),"",B64&amp;" · "&amp;C64&amp;" · "&amp;D64&amp;IF(COUNTIFS($B$2:B64,B64,$C$2:C64,C64,$D$2:D64,D64)&gt;1," ("&amp;COUNTIFS($B$2:B64,B64,$C$2:C64,C64,$D$2:D64,D64)&amp;")",""))</f>
      </c>
      <c r="B64" s="19"/>
      <c r="C64" s="19"/>
      <c r="D64" s="19"/>
      <c r="E64" s="11"/>
      <c r="F64" s="11"/>
      <c r="G64" s="23"/>
      <c r="H64" s="27"/>
      <c r="I64" s="27"/>
      <c r="J64" s="23"/>
      <c r="K64" s="23"/>
      <c r="L64" s="23"/>
      <c r="M64">
        <v>63</v>
      </c>
    </row>
    <row r="65" spans="1:13" x14ac:dyDescent="0.25">
      <c r="A65" s="13">
        <f>IF(OR(B65="",D65=""),"",B65&amp;" · "&amp;C65&amp;" · "&amp;D65&amp;IF(COUNTIFS($B$2:B65,B65,$C$2:C65,C65,$D$2:D65,D65)&gt;1," ("&amp;COUNTIFS($B$2:B65,B65,$C$2:C65,C65,$D$2:D65,D65)&amp;")",""))</f>
      </c>
      <c r="B65" s="19"/>
      <c r="C65" s="19"/>
      <c r="D65" s="19"/>
      <c r="E65" s="11"/>
      <c r="F65" s="11"/>
      <c r="G65" s="23"/>
      <c r="H65" s="27"/>
      <c r="I65" s="27"/>
      <c r="J65" s="23"/>
      <c r="K65" s="23"/>
      <c r="L65" s="23"/>
      <c r="M65">
        <v>64</v>
      </c>
    </row>
    <row r="66" spans="1:13" x14ac:dyDescent="0.25">
      <c r="A66" s="13">
        <f>IF(OR(B66="",D66=""),"",B66&amp;" · "&amp;C66&amp;" · "&amp;D66&amp;IF(COUNTIFS($B$2:B66,B66,$C$2:C66,C66,$D$2:D66,D66)&gt;1," ("&amp;COUNTIFS($B$2:B66,B66,$C$2:C66,C66,$D$2:D66,D66)&amp;")",""))</f>
      </c>
      <c r="B66" s="19"/>
      <c r="C66" s="19"/>
      <c r="D66" s="19"/>
      <c r="E66" s="11"/>
      <c r="F66" s="11"/>
      <c r="G66" s="23"/>
      <c r="H66" s="27"/>
      <c r="I66" s="27"/>
      <c r="J66" s="23"/>
      <c r="K66" s="23"/>
      <c r="L66" s="23"/>
      <c r="M66">
        <v>65</v>
      </c>
    </row>
    <row r="67" spans="1:13" x14ac:dyDescent="0.25">
      <c r="A67" s="13">
        <f>IF(OR(B67="",D67=""),"",B67&amp;" · "&amp;C67&amp;" · "&amp;D67&amp;IF(COUNTIFS($B$2:B67,B67,$C$2:C67,C67,$D$2:D67,D67)&gt;1," ("&amp;COUNTIFS($B$2:B67,B67,$C$2:C67,C67,$D$2:D67,D67)&amp;")",""))</f>
      </c>
      <c r="B67" s="19"/>
      <c r="C67" s="19"/>
      <c r="D67" s="19"/>
      <c r="E67" s="11"/>
      <c r="F67" s="11"/>
      <c r="G67" s="23"/>
      <c r="H67" s="27"/>
      <c r="I67" s="27"/>
      <c r="J67" s="23"/>
      <c r="K67" s="23"/>
      <c r="L67" s="23"/>
      <c r="M67">
        <v>66</v>
      </c>
    </row>
    <row r="68" spans="1:13" x14ac:dyDescent="0.25">
      <c r="A68" s="13">
        <f>IF(OR(B68="",D68=""),"",B68&amp;" · "&amp;C68&amp;" · "&amp;D68&amp;IF(COUNTIFS($B$2:B68,B68,$C$2:C68,C68,$D$2:D68,D68)&gt;1," ("&amp;COUNTIFS($B$2:B68,B68,$C$2:C68,C68,$D$2:D68,D68)&amp;")",""))</f>
      </c>
      <c r="B68" s="19"/>
      <c r="C68" s="19"/>
      <c r="D68" s="19"/>
      <c r="E68" s="11"/>
      <c r="F68" s="11"/>
      <c r="G68" s="23"/>
      <c r="H68" s="27"/>
      <c r="I68" s="27"/>
      <c r="J68" s="23"/>
      <c r="K68" s="23"/>
      <c r="L68" s="23"/>
      <c r="M68">
        <v>67</v>
      </c>
    </row>
    <row r="69" spans="1:13" x14ac:dyDescent="0.25">
      <c r="A69" s="13">
        <f>IF(OR(B69="",D69=""),"",B69&amp;" · "&amp;C69&amp;" · "&amp;D69&amp;IF(COUNTIFS($B$2:B69,B69,$C$2:C69,C69,$D$2:D69,D69)&gt;1," ("&amp;COUNTIFS($B$2:B69,B69,$C$2:C69,C69,$D$2:D69,D69)&amp;")",""))</f>
      </c>
      <c r="B69" s="19"/>
      <c r="C69" s="19"/>
      <c r="D69" s="19"/>
      <c r="E69" s="11"/>
      <c r="F69" s="11"/>
      <c r="G69" s="23"/>
      <c r="H69" s="27"/>
      <c r="I69" s="27"/>
      <c r="J69" s="23"/>
      <c r="K69" s="23"/>
      <c r="L69" s="23"/>
      <c r="M69">
        <v>68</v>
      </c>
    </row>
    <row r="70" spans="1:13" x14ac:dyDescent="0.25">
      <c r="A70" s="13">
        <f>IF(OR(B70="",D70=""),"",B70&amp;" · "&amp;C70&amp;" · "&amp;D70&amp;IF(COUNTIFS($B$2:B70,B70,$C$2:C70,C70,$D$2:D70,D70)&gt;1," ("&amp;COUNTIFS($B$2:B70,B70,$C$2:C70,C70,$D$2:D70,D70)&amp;")",""))</f>
      </c>
      <c r="B70" s="19"/>
      <c r="C70" s="19"/>
      <c r="D70" s="19"/>
      <c r="E70" s="11"/>
      <c r="F70" s="11"/>
      <c r="G70" s="23"/>
      <c r="H70" s="27"/>
      <c r="I70" s="27"/>
      <c r="J70" s="23"/>
      <c r="K70" s="23"/>
      <c r="L70" s="23"/>
      <c r="M70">
        <v>69</v>
      </c>
    </row>
    <row r="71" spans="1:13" x14ac:dyDescent="0.25">
      <c r="A71" s="13">
        <f>IF(OR(B71="",D71=""),"",B71&amp;" · "&amp;C71&amp;" · "&amp;D71&amp;IF(COUNTIFS($B$2:B71,B71,$C$2:C71,C71,$D$2:D71,D71)&gt;1," ("&amp;COUNTIFS($B$2:B71,B71,$C$2:C71,C71,$D$2:D71,D71)&amp;")",""))</f>
      </c>
      <c r="B71" s="19"/>
      <c r="C71" s="19"/>
      <c r="D71" s="19"/>
      <c r="E71" s="11"/>
      <c r="F71" s="11"/>
      <c r="G71" s="23"/>
      <c r="H71" s="27"/>
      <c r="I71" s="27"/>
      <c r="J71" s="23"/>
      <c r="K71" s="23"/>
      <c r="L71" s="23"/>
      <c r="M71">
        <v>70</v>
      </c>
    </row>
    <row r="72" spans="1:13" x14ac:dyDescent="0.25">
      <c r="A72" s="13">
        <f>IF(OR(B72="",D72=""),"",B72&amp;" · "&amp;C72&amp;" · "&amp;D72&amp;IF(COUNTIFS($B$2:B72,B72,$C$2:C72,C72,$D$2:D72,D72)&gt;1," ("&amp;COUNTIFS($B$2:B72,B72,$C$2:C72,C72,$D$2:D72,D72)&amp;")",""))</f>
      </c>
      <c r="B72" s="19"/>
      <c r="C72" s="19"/>
      <c r="D72" s="19"/>
      <c r="E72" s="11"/>
      <c r="F72" s="11"/>
      <c r="G72" s="23"/>
      <c r="H72" s="27"/>
      <c r="I72" s="27"/>
      <c r="J72" s="23"/>
      <c r="K72" s="23"/>
      <c r="L72" s="23"/>
      <c r="M72">
        <v>71</v>
      </c>
    </row>
    <row r="73" spans="1:13" x14ac:dyDescent="0.25">
      <c r="A73" s="13">
        <f>IF(OR(B73="",D73=""),"",B73&amp;" · "&amp;C73&amp;" · "&amp;D73&amp;IF(COUNTIFS($B$2:B73,B73,$C$2:C73,C73,$D$2:D73,D73)&gt;1," ("&amp;COUNTIFS($B$2:B73,B73,$C$2:C73,C73,$D$2:D73,D73)&amp;")",""))</f>
      </c>
      <c r="B73" s="19"/>
      <c r="C73" s="19"/>
      <c r="D73" s="19"/>
      <c r="E73" s="11"/>
      <c r="F73" s="11"/>
      <c r="G73" s="23"/>
      <c r="H73" s="27"/>
      <c r="I73" s="27"/>
      <c r="J73" s="23"/>
      <c r="K73" s="23"/>
      <c r="L73" s="23"/>
      <c r="M73">
        <v>72</v>
      </c>
    </row>
    <row r="74" spans="1:13" x14ac:dyDescent="0.25">
      <c r="A74" s="13">
        <f>IF(OR(B74="",D74=""),"",B74&amp;" · "&amp;C74&amp;" · "&amp;D74&amp;IF(COUNTIFS($B$2:B74,B74,$C$2:C74,C74,$D$2:D74,D74)&gt;1," ("&amp;COUNTIFS($B$2:B74,B74,$C$2:C74,C74,$D$2:D74,D74)&amp;")",""))</f>
      </c>
      <c r="B74" s="19"/>
      <c r="C74" s="19"/>
      <c r="D74" s="19"/>
      <c r="E74" s="11"/>
      <c r="F74" s="11"/>
      <c r="G74" s="23"/>
      <c r="H74" s="27"/>
      <c r="I74" s="27"/>
      <c r="J74" s="23"/>
      <c r="K74" s="23"/>
      <c r="L74" s="23"/>
      <c r="M74">
        <v>73</v>
      </c>
    </row>
    <row r="75" spans="1:13" x14ac:dyDescent="0.25">
      <c r="A75" s="13">
        <f>IF(OR(B75="",D75=""),"",B75&amp;" · "&amp;C75&amp;" · "&amp;D75&amp;IF(COUNTIFS($B$2:B75,B75,$C$2:C75,C75,$D$2:D75,D75)&gt;1," ("&amp;COUNTIFS($B$2:B75,B75,$C$2:C75,C75,$D$2:D75,D75)&amp;")",""))</f>
      </c>
      <c r="B75" s="19"/>
      <c r="C75" s="19"/>
      <c r="D75" s="19"/>
      <c r="E75" s="11"/>
      <c r="F75" s="11"/>
      <c r="G75" s="23"/>
      <c r="H75" s="27"/>
      <c r="I75" s="27"/>
      <c r="J75" s="23"/>
      <c r="K75" s="23"/>
      <c r="L75" s="23"/>
      <c r="M75">
        <v>74</v>
      </c>
    </row>
    <row r="76" spans="1:13" x14ac:dyDescent="0.25">
      <c r="A76" s="13">
        <f>IF(OR(B76="",D76=""),"",B76&amp;" · "&amp;C76&amp;" · "&amp;D76&amp;IF(COUNTIFS($B$2:B76,B76,$C$2:C76,C76,$D$2:D76,D76)&gt;1," ("&amp;COUNTIFS($B$2:B76,B76,$C$2:C76,C76,$D$2:D76,D76)&amp;")",""))</f>
      </c>
      <c r="B76" s="19"/>
      <c r="C76" s="19"/>
      <c r="D76" s="19"/>
      <c r="E76" s="11"/>
      <c r="F76" s="11"/>
      <c r="G76" s="23"/>
      <c r="H76" s="27"/>
      <c r="I76" s="27"/>
      <c r="J76" s="23"/>
      <c r="K76" s="23"/>
      <c r="L76" s="23"/>
      <c r="M76">
        <v>75</v>
      </c>
    </row>
    <row r="77" spans="1:13" x14ac:dyDescent="0.25">
      <c r="A77" s="13">
        <f>IF(OR(B77="",D77=""),"",B77&amp;" · "&amp;C77&amp;" · "&amp;D77&amp;IF(COUNTIFS($B$2:B77,B77,$C$2:C77,C77,$D$2:D77,D77)&gt;1," ("&amp;COUNTIFS($B$2:B77,B77,$C$2:C77,C77,$D$2:D77,D77)&amp;")",""))</f>
      </c>
      <c r="B77" s="19"/>
      <c r="C77" s="19"/>
      <c r="D77" s="19"/>
      <c r="E77" s="11"/>
      <c r="F77" s="11"/>
      <c r="G77" s="23"/>
      <c r="H77" s="27"/>
      <c r="I77" s="27"/>
      <c r="J77" s="23"/>
      <c r="K77" s="23"/>
      <c r="L77" s="23"/>
      <c r="M77">
        <v>76</v>
      </c>
    </row>
    <row r="78" spans="1:13" x14ac:dyDescent="0.25">
      <c r="A78" s="13">
        <f>IF(OR(B78="",D78=""),"",B78&amp;" · "&amp;C78&amp;" · "&amp;D78&amp;IF(COUNTIFS($B$2:B78,B78,$C$2:C78,C78,$D$2:D78,D78)&gt;1," ("&amp;COUNTIFS($B$2:B78,B78,$C$2:C78,C78,$D$2:D78,D78)&amp;")",""))</f>
      </c>
      <c r="B78" s="19"/>
      <c r="C78" s="19"/>
      <c r="D78" s="19"/>
      <c r="E78" s="11"/>
      <c r="F78" s="11"/>
      <c r="G78" s="23"/>
      <c r="H78" s="27"/>
      <c r="I78" s="27"/>
      <c r="J78" s="23"/>
      <c r="K78" s="23"/>
      <c r="L78" s="23"/>
      <c r="M78">
        <v>77</v>
      </c>
    </row>
    <row r="79" spans="1:13" x14ac:dyDescent="0.25">
      <c r="A79" s="13">
        <f>IF(OR(B79="",D79=""),"",B79&amp;" · "&amp;C79&amp;" · "&amp;D79&amp;IF(COUNTIFS($B$2:B79,B79,$C$2:C79,C79,$D$2:D79,D79)&gt;1," ("&amp;COUNTIFS($B$2:B79,B79,$C$2:C79,C79,$D$2:D79,D79)&amp;")",""))</f>
      </c>
      <c r="B79" s="19"/>
      <c r="C79" s="19"/>
      <c r="D79" s="19"/>
      <c r="E79" s="11"/>
      <c r="F79" s="11"/>
      <c r="G79" s="23"/>
      <c r="H79" s="27"/>
      <c r="I79" s="27"/>
      <c r="J79" s="23"/>
      <c r="K79" s="23"/>
      <c r="L79" s="23"/>
      <c r="M79">
        <v>78</v>
      </c>
    </row>
    <row r="80" spans="1:13" x14ac:dyDescent="0.25">
      <c r="A80" s="13">
        <f>IF(OR(B80="",D80=""),"",B80&amp;" · "&amp;C80&amp;" · "&amp;D80&amp;IF(COUNTIFS($B$2:B80,B80,$C$2:C80,C80,$D$2:D80,D80)&gt;1," ("&amp;COUNTIFS($B$2:B80,B80,$C$2:C80,C80,$D$2:D80,D80)&amp;")",""))</f>
      </c>
      <c r="B80" s="19"/>
      <c r="C80" s="19"/>
      <c r="D80" s="19"/>
      <c r="E80" s="11"/>
      <c r="F80" s="11"/>
      <c r="G80" s="23"/>
      <c r="H80" s="27"/>
      <c r="I80" s="27"/>
      <c r="J80" s="23"/>
      <c r="K80" s="23"/>
      <c r="L80" s="23"/>
      <c r="M80">
        <v>79</v>
      </c>
    </row>
    <row r="81" spans="1:13" x14ac:dyDescent="0.25">
      <c r="A81" s="13">
        <f>IF(OR(B81="",D81=""),"",B81&amp;" · "&amp;C81&amp;" · "&amp;D81&amp;IF(COUNTIFS($B$2:B81,B81,$C$2:C81,C81,$D$2:D81,D81)&gt;1," ("&amp;COUNTIFS($B$2:B81,B81,$C$2:C81,C81,$D$2:D81,D81)&amp;")",""))</f>
      </c>
      <c r="B81" s="19"/>
      <c r="C81" s="19"/>
      <c r="D81" s="19"/>
      <c r="E81" s="11"/>
      <c r="F81" s="11"/>
      <c r="G81" s="23"/>
      <c r="H81" s="27"/>
      <c r="I81" s="27"/>
      <c r="J81" s="23"/>
      <c r="K81" s="23"/>
      <c r="L81" s="23"/>
      <c r="M81">
        <v>80</v>
      </c>
    </row>
    <row r="82" spans="1:13" x14ac:dyDescent="0.25">
      <c r="A82" s="13">
        <f>IF(OR(B82="",D82=""),"",B82&amp;" · "&amp;C82&amp;" · "&amp;D82&amp;IF(COUNTIFS($B$2:B82,B82,$C$2:C82,C82,$D$2:D82,D82)&gt;1," ("&amp;COUNTIFS($B$2:B82,B82,$C$2:C82,C82,$D$2:D82,D82)&amp;")",""))</f>
      </c>
      <c r="B82" s="19"/>
      <c r="C82" s="19"/>
      <c r="D82" s="19"/>
      <c r="E82" s="11"/>
      <c r="F82" s="11"/>
      <c r="G82" s="23"/>
      <c r="H82" s="27"/>
      <c r="I82" s="27"/>
      <c r="J82" s="23"/>
      <c r="K82" s="23"/>
      <c r="L82" s="23"/>
      <c r="M82">
        <v>81</v>
      </c>
    </row>
    <row r="83" spans="1:13" x14ac:dyDescent="0.25">
      <c r="A83" s="13">
        <f>IF(OR(B83="",D83=""),"",B83&amp;" · "&amp;C83&amp;" · "&amp;D83&amp;IF(COUNTIFS($B$2:B83,B83,$C$2:C83,C83,$D$2:D83,D83)&gt;1," ("&amp;COUNTIFS($B$2:B83,B83,$C$2:C83,C83,$D$2:D83,D83)&amp;")",""))</f>
      </c>
      <c r="B83" s="19"/>
      <c r="C83" s="19"/>
      <c r="D83" s="19"/>
      <c r="E83" s="11"/>
      <c r="F83" s="11"/>
      <c r="G83" s="23"/>
      <c r="H83" s="27"/>
      <c r="I83" s="27"/>
      <c r="J83" s="23"/>
      <c r="K83" s="23"/>
      <c r="L83" s="23"/>
      <c r="M83">
        <v>82</v>
      </c>
    </row>
    <row r="84" spans="1:13" x14ac:dyDescent="0.25">
      <c r="A84" s="13">
        <f>IF(OR(B84="",D84=""),"",B84&amp;" · "&amp;C84&amp;" · "&amp;D84&amp;IF(COUNTIFS($B$2:B84,B84,$C$2:C84,C84,$D$2:D84,D84)&gt;1," ("&amp;COUNTIFS($B$2:B84,B84,$C$2:C84,C84,$D$2:D84,D84)&amp;")",""))</f>
      </c>
      <c r="B84" s="19"/>
      <c r="C84" s="19"/>
      <c r="D84" s="19"/>
      <c r="E84" s="11"/>
      <c r="F84" s="11"/>
      <c r="G84" s="23"/>
      <c r="H84" s="27"/>
      <c r="I84" s="27"/>
      <c r="J84" s="23"/>
      <c r="K84" s="23"/>
      <c r="L84" s="23"/>
      <c r="M84">
        <v>83</v>
      </c>
    </row>
    <row r="85" spans="1:13" x14ac:dyDescent="0.25">
      <c r="A85" s="13">
        <f>IF(OR(B85="",D85=""),"",B85&amp;" · "&amp;C85&amp;" · "&amp;D85&amp;IF(COUNTIFS($B$2:B85,B85,$C$2:C85,C85,$D$2:D85,D85)&gt;1," ("&amp;COUNTIFS($B$2:B85,B85,$C$2:C85,C85,$D$2:D85,D85)&amp;")",""))</f>
      </c>
      <c r="B85" s="19"/>
      <c r="C85" s="19"/>
      <c r="D85" s="19"/>
      <c r="E85" s="11"/>
      <c r="F85" s="11"/>
      <c r="G85" s="23"/>
      <c r="H85" s="27"/>
      <c r="I85" s="27"/>
      <c r="J85" s="23"/>
      <c r="K85" s="23"/>
      <c r="L85" s="23"/>
      <c r="M85">
        <v>84</v>
      </c>
    </row>
    <row r="86" spans="1:13" x14ac:dyDescent="0.25">
      <c r="A86" s="13">
        <f>IF(OR(B86="",D86=""),"",B86&amp;" · "&amp;C86&amp;" · "&amp;D86&amp;IF(COUNTIFS($B$2:B86,B86,$C$2:C86,C86,$D$2:D86,D86)&gt;1," ("&amp;COUNTIFS($B$2:B86,B86,$C$2:C86,C86,$D$2:D86,D86)&amp;")",""))</f>
      </c>
      <c r="B86" s="19"/>
      <c r="C86" s="19"/>
      <c r="D86" s="19"/>
      <c r="E86" s="11"/>
      <c r="F86" s="11"/>
      <c r="G86" s="23"/>
      <c r="H86" s="27"/>
      <c r="I86" s="27"/>
      <c r="J86" s="23"/>
      <c r="K86" s="23"/>
      <c r="L86" s="23"/>
      <c r="M86">
        <v>85</v>
      </c>
    </row>
    <row r="87" spans="1:13" x14ac:dyDescent="0.25">
      <c r="A87" s="13">
        <f>IF(OR(B87="",D87=""),"",B87&amp;" · "&amp;C87&amp;" · "&amp;D87&amp;IF(COUNTIFS($B$2:B87,B87,$C$2:C87,C87,$D$2:D87,D87)&gt;1," ("&amp;COUNTIFS($B$2:B87,B87,$C$2:C87,C87,$D$2:D87,D87)&amp;")",""))</f>
      </c>
      <c r="B87" s="19"/>
      <c r="C87" s="19"/>
      <c r="D87" s="19"/>
      <c r="E87" s="11"/>
      <c r="F87" s="11"/>
      <c r="G87" s="23"/>
      <c r="H87" s="27"/>
      <c r="I87" s="27"/>
      <c r="J87" s="23"/>
      <c r="K87" s="23"/>
      <c r="L87" s="23"/>
      <c r="M87">
        <v>86</v>
      </c>
    </row>
    <row r="88" spans="1:13" x14ac:dyDescent="0.25">
      <c r="A88" s="13">
        <f>IF(OR(B88="",D88=""),"",B88&amp;" · "&amp;C88&amp;" · "&amp;D88&amp;IF(COUNTIFS($B$2:B88,B88,$C$2:C88,C88,$D$2:D88,D88)&gt;1," ("&amp;COUNTIFS($B$2:B88,B88,$C$2:C88,C88,$D$2:D88,D88)&amp;")",""))</f>
      </c>
      <c r="B88" s="19"/>
      <c r="C88" s="19"/>
      <c r="D88" s="19"/>
      <c r="E88" s="11"/>
      <c r="F88" s="11"/>
      <c r="G88" s="23"/>
      <c r="H88" s="27"/>
      <c r="I88" s="27"/>
      <c r="J88" s="23"/>
      <c r="K88" s="23"/>
      <c r="L88" s="23"/>
      <c r="M88">
        <v>87</v>
      </c>
    </row>
    <row r="89" spans="1:13" x14ac:dyDescent="0.25">
      <c r="A89" s="13">
        <f>IF(OR(B89="",D89=""),"",B89&amp;" · "&amp;C89&amp;" · "&amp;D89&amp;IF(COUNTIFS($B$2:B89,B89,$C$2:C89,C89,$D$2:D89,D89)&gt;1," ("&amp;COUNTIFS($B$2:B89,B89,$C$2:C89,C89,$D$2:D89,D89)&amp;")",""))</f>
      </c>
      <c r="B89" s="19"/>
      <c r="C89" s="19"/>
      <c r="D89" s="19"/>
      <c r="E89" s="11"/>
      <c r="F89" s="11"/>
      <c r="G89" s="23"/>
      <c r="H89" s="27"/>
      <c r="I89" s="27"/>
      <c r="J89" s="23"/>
      <c r="K89" s="23"/>
      <c r="L89" s="23"/>
      <c r="M89">
        <v>88</v>
      </c>
    </row>
    <row r="90" spans="1:13" x14ac:dyDescent="0.25">
      <c r="A90" s="13">
        <f>IF(OR(B90="",D90=""),"",B90&amp;" · "&amp;C90&amp;" · "&amp;D90&amp;IF(COUNTIFS($B$2:B90,B90,$C$2:C90,C90,$D$2:D90,D90)&gt;1," ("&amp;COUNTIFS($B$2:B90,B90,$C$2:C90,C90,$D$2:D90,D90)&amp;")",""))</f>
      </c>
      <c r="B90" s="19"/>
      <c r="C90" s="19"/>
      <c r="D90" s="19"/>
      <c r="E90" s="11"/>
      <c r="F90" s="11"/>
      <c r="G90" s="23"/>
      <c r="H90" s="27"/>
      <c r="I90" s="27"/>
      <c r="J90" s="23"/>
      <c r="K90" s="23"/>
      <c r="L90" s="23"/>
      <c r="M90">
        <v>89</v>
      </c>
    </row>
    <row r="91" spans="1:13" x14ac:dyDescent="0.25">
      <c r="A91" s="13">
        <f>IF(OR(B91="",D91=""),"",B91&amp;" · "&amp;C91&amp;" · "&amp;D91&amp;IF(COUNTIFS($B$2:B91,B91,$C$2:C91,C91,$D$2:D91,D91)&gt;1," ("&amp;COUNTIFS($B$2:B91,B91,$C$2:C91,C91,$D$2:D91,D91)&amp;")",""))</f>
      </c>
      <c r="B91" s="19"/>
      <c r="C91" s="19"/>
      <c r="D91" s="19"/>
      <c r="E91" s="11"/>
      <c r="F91" s="11"/>
      <c r="G91" s="23"/>
      <c r="H91" s="27"/>
      <c r="I91" s="27"/>
      <c r="J91" s="23"/>
      <c r="K91" s="23"/>
      <c r="L91" s="23"/>
      <c r="M91">
        <v>90</v>
      </c>
    </row>
    <row r="92" spans="1:13" x14ac:dyDescent="0.25">
      <c r="A92" s="13">
        <f>IF(OR(B92="",D92=""),"",B92&amp;" · "&amp;C92&amp;" · "&amp;D92&amp;IF(COUNTIFS($B$2:B92,B92,$C$2:C92,C92,$D$2:D92,D92)&gt;1," ("&amp;COUNTIFS($B$2:B92,B92,$C$2:C92,C92,$D$2:D92,D92)&amp;")",""))</f>
      </c>
      <c r="B92" s="19"/>
      <c r="C92" s="19"/>
      <c r="D92" s="19"/>
      <c r="E92" s="11"/>
      <c r="F92" s="11"/>
      <c r="G92" s="23"/>
      <c r="H92" s="27"/>
      <c r="I92" s="27"/>
      <c r="J92" s="23"/>
      <c r="K92" s="23"/>
      <c r="L92" s="23"/>
      <c r="M92">
        <v>91</v>
      </c>
    </row>
    <row r="93" spans="1:13" x14ac:dyDescent="0.25">
      <c r="A93" s="13">
        <f>IF(OR(B93="",D93=""),"",B93&amp;" · "&amp;C93&amp;" · "&amp;D93&amp;IF(COUNTIFS($B$2:B93,B93,$C$2:C93,C93,$D$2:D93,D93)&gt;1," ("&amp;COUNTIFS($B$2:B93,B93,$C$2:C93,C93,$D$2:D93,D93)&amp;")",""))</f>
      </c>
      <c r="B93" s="19"/>
      <c r="C93" s="19"/>
      <c r="D93" s="19"/>
      <c r="E93" s="11"/>
      <c r="F93" s="11"/>
      <c r="G93" s="23"/>
      <c r="H93" s="27"/>
      <c r="I93" s="27"/>
      <c r="J93" s="23"/>
      <c r="K93" s="23"/>
      <c r="L93" s="23"/>
      <c r="M93">
        <v>92</v>
      </c>
    </row>
    <row r="94" spans="1:13" x14ac:dyDescent="0.25">
      <c r="A94" s="13">
        <f>IF(OR(B94="",D94=""),"",B94&amp;" · "&amp;C94&amp;" · "&amp;D94&amp;IF(COUNTIFS($B$2:B94,B94,$C$2:C94,C94,$D$2:D94,D94)&gt;1," ("&amp;COUNTIFS($B$2:B94,B94,$C$2:C94,C94,$D$2:D94,D94)&amp;")",""))</f>
      </c>
      <c r="B94" s="19"/>
      <c r="C94" s="19"/>
      <c r="D94" s="19"/>
      <c r="E94" s="11"/>
      <c r="F94" s="11"/>
      <c r="G94" s="23"/>
      <c r="H94" s="27"/>
      <c r="I94" s="27"/>
      <c r="J94" s="23"/>
      <c r="K94" s="23"/>
      <c r="L94" s="23"/>
      <c r="M94">
        <v>93</v>
      </c>
    </row>
    <row r="95" spans="1:13" x14ac:dyDescent="0.25">
      <c r="A95" s="13">
        <f>IF(OR(B95="",D95=""),"",B95&amp;" · "&amp;C95&amp;" · "&amp;D95&amp;IF(COUNTIFS($B$2:B95,B95,$C$2:C95,C95,$D$2:D95,D95)&gt;1," ("&amp;COUNTIFS($B$2:B95,B95,$C$2:C95,C95,$D$2:D95,D95)&amp;")",""))</f>
      </c>
      <c r="B95" s="19"/>
      <c r="C95" s="19"/>
      <c r="D95" s="19"/>
      <c r="E95" s="11"/>
      <c r="F95" s="11"/>
      <c r="G95" s="23"/>
      <c r="H95" s="27"/>
      <c r="I95" s="27"/>
      <c r="J95" s="23"/>
      <c r="K95" s="23"/>
      <c r="L95" s="23"/>
      <c r="M95">
        <v>94</v>
      </c>
    </row>
    <row r="96" spans="1:13" x14ac:dyDescent="0.25">
      <c r="A96" s="13">
        <f>IF(OR(B96="",D96=""),"",B96&amp;" · "&amp;C96&amp;" · "&amp;D96&amp;IF(COUNTIFS($B$2:B96,B96,$C$2:C96,C96,$D$2:D96,D96)&gt;1," ("&amp;COUNTIFS($B$2:B96,B96,$C$2:C96,C96,$D$2:D96,D96)&amp;")",""))</f>
      </c>
      <c r="B96" s="19"/>
      <c r="C96" s="19"/>
      <c r="D96" s="19"/>
      <c r="E96" s="11"/>
      <c r="F96" s="11"/>
      <c r="G96" s="23"/>
      <c r="H96" s="27"/>
      <c r="I96" s="27"/>
      <c r="J96" s="23"/>
      <c r="K96" s="23"/>
      <c r="L96" s="23"/>
      <c r="M96">
        <v>95</v>
      </c>
    </row>
    <row r="97" spans="1:13" x14ac:dyDescent="0.25">
      <c r="A97" s="13">
        <f>IF(OR(B97="",D97=""),"",B97&amp;" · "&amp;C97&amp;" · "&amp;D97&amp;IF(COUNTIFS($B$2:B97,B97,$C$2:C97,C97,$D$2:D97,D97)&gt;1," ("&amp;COUNTIFS($B$2:B97,B97,$C$2:C97,C97,$D$2:D97,D97)&amp;")",""))</f>
      </c>
      <c r="B97" s="19"/>
      <c r="C97" s="19"/>
      <c r="D97" s="19"/>
      <c r="E97" s="11"/>
      <c r="F97" s="11"/>
      <c r="G97" s="23"/>
      <c r="H97" s="27"/>
      <c r="I97" s="27"/>
      <c r="J97" s="23"/>
      <c r="K97" s="23"/>
      <c r="L97" s="23"/>
      <c r="M97">
        <v>96</v>
      </c>
    </row>
    <row r="98" spans="1:13" x14ac:dyDescent="0.25">
      <c r="A98" s="13">
        <f>IF(OR(B98="",D98=""),"",B98&amp;" · "&amp;C98&amp;" · "&amp;D98&amp;IF(COUNTIFS($B$2:B98,B98,$C$2:C98,C98,$D$2:D98,D98)&gt;1," ("&amp;COUNTIFS($B$2:B98,B98,$C$2:C98,C98,$D$2:D98,D98)&amp;")",""))</f>
      </c>
      <c r="B98" s="19"/>
      <c r="C98" s="19"/>
      <c r="D98" s="19"/>
      <c r="E98" s="11"/>
      <c r="F98" s="11"/>
      <c r="G98" s="23"/>
      <c r="H98" s="27"/>
      <c r="I98" s="27"/>
      <c r="J98" s="23"/>
      <c r="K98" s="23"/>
      <c r="L98" s="23"/>
      <c r="M98">
        <v>97</v>
      </c>
    </row>
    <row r="99" spans="1:13" x14ac:dyDescent="0.25">
      <c r="A99" s="13">
        <f>IF(OR(B99="",D99=""),"",B99&amp;" · "&amp;C99&amp;" · "&amp;D99&amp;IF(COUNTIFS($B$2:B99,B99,$C$2:C99,C99,$D$2:D99,D99)&gt;1," ("&amp;COUNTIFS($B$2:B99,B99,$C$2:C99,C99,$D$2:D99,D99)&amp;")",""))</f>
      </c>
      <c r="B99" s="19"/>
      <c r="C99" s="19"/>
      <c r="D99" s="19"/>
      <c r="E99" s="11"/>
      <c r="F99" s="11"/>
      <c r="G99" s="23"/>
      <c r="H99" s="27"/>
      <c r="I99" s="27"/>
      <c r="J99" s="23"/>
      <c r="K99" s="23"/>
      <c r="L99" s="23"/>
      <c r="M99">
        <v>98</v>
      </c>
    </row>
    <row r="100" spans="1:13" x14ac:dyDescent="0.25">
      <c r="A100" s="13">
        <f>IF(OR(B100="",D100=""),"",B100&amp;" · "&amp;C100&amp;" · "&amp;D100&amp;IF(COUNTIFS($B$2:B100,B100,$C$2:C100,C100,$D$2:D100,D100)&gt;1," ("&amp;COUNTIFS($B$2:B100,B100,$C$2:C100,C100,$D$2:D100,D100)&amp;")",""))</f>
      </c>
      <c r="B100" s="19"/>
      <c r="C100" s="19"/>
      <c r="D100" s="19"/>
      <c r="E100" s="11"/>
      <c r="F100" s="11"/>
      <c r="G100" s="23"/>
      <c r="H100" s="27"/>
      <c r="I100" s="27"/>
      <c r="J100" s="23"/>
      <c r="K100" s="23"/>
      <c r="L100" s="23"/>
      <c r="M100">
        <v>99</v>
      </c>
    </row>
    <row r="101" spans="1:13" x14ac:dyDescent="0.25">
      <c r="A101" s="13">
        <f>IF(OR(B101="",D101=""),"",B101&amp;" · "&amp;C101&amp;" · "&amp;D101&amp;IF(COUNTIFS($B$2:B101,B101,$C$2:C101,C101,$D$2:D101,D101)&gt;1," ("&amp;COUNTIFS($B$2:B101,B101,$C$2:C101,C101,$D$2:D101,D101)&amp;")",""))</f>
      </c>
      <c r="B101" s="19"/>
      <c r="C101" s="19"/>
      <c r="D101" s="19"/>
      <c r="E101" s="11"/>
      <c r="F101" s="11"/>
      <c r="G101" s="23"/>
      <c r="H101" s="27"/>
      <c r="I101" s="27"/>
      <c r="J101" s="23"/>
      <c r="K101" s="23"/>
      <c r="L101" s="23"/>
      <c r="M101">
        <v>100</v>
      </c>
    </row>
  </sheetData>
  <dataValidations count="2">
    <dataValidation type="list" allowBlank="1" sqref="B2:B101">
      <formula1>Properties!$B$9:$B$18</formula1>
    </dataValidation>
    <dataValidation type="whole" allowBlank="1" sqref="H2:H101">
      <formula1>1</formula1>
      <formula2>28</formula2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D6020"/>
  </sheetPr>
  <dimension ref="A1:E82"/>
  <sheetViews>
    <sheetView workbookViewId="0" showGridLines="0"/>
  </sheetViews>
  <sheetFormatPr defaultRowHeight="18" outlineLevelRow="0" outlineLevelCol="0" x14ac:dyDescent="55" customHeight="1"/>
  <cols>
    <col min="1" max="1" width="3" customWidth="1"/>
    <col min="2" max="2" width="30" customWidth="1"/>
    <col min="3" max="3" width="44" customWidth="1"/>
    <col min="4" max="4" width="20" customWidth="1"/>
    <col min="5" max="5" width="40" customWidth="1"/>
  </cols>
  <sheetData>
    <row r="1" ht="32" customHeight="1" spans="1:1" x14ac:dyDescent="0.25">
      <c r="A1" s="1" t="s">
        <v>137</v>
      </c>
    </row>
    <row r="2" spans="1:1" x14ac:dyDescent="0.25">
      <c r="A2" s="2" t="s">
        <v>138</v>
      </c>
    </row>
    <row r="3" spans="1:5" x14ac:dyDescent="0.25">
      <c r="A3" s="3"/>
      <c r="B3" s="3"/>
      <c r="C3" s="3"/>
      <c r="D3" s="3"/>
      <c r="E3" s="3"/>
    </row>
    <row r="4" spans="2:5" x14ac:dyDescent="0.25">
      <c r="B4" s="10" t="s">
        <v>139</v>
      </c>
      <c r="C4" s="19"/>
      <c r="E4" s="6" t="s">
        <v>140</v>
      </c>
    </row>
    <row r="5" spans="2:5" x14ac:dyDescent="0.25">
      <c r="B5" s="10" t="s">
        <v>141</v>
      </c>
      <c r="C5" s="27">
        <v>2026</v>
      </c>
      <c r="E5" s="6" t="s">
        <v>142</v>
      </c>
    </row>
    <row r="7" spans="2:2" x14ac:dyDescent="0.25">
      <c r="B7" s="26" t="s">
        <v>143</v>
      </c>
    </row>
    <row r="8" ht="30" customHeight="1" spans="2:4" x14ac:dyDescent="0.25">
      <c r="B8" s="12" t="s">
        <v>144</v>
      </c>
      <c r="C8" s="12" t="s">
        <v>145</v>
      </c>
      <c r="D8" s="12" t="s">
        <v>70</v>
      </c>
    </row>
    <row r="9" spans="2:4" x14ac:dyDescent="0.25">
      <c r="B9" s="19"/>
      <c r="C9" s="19"/>
      <c r="D9" s="19"/>
    </row>
    <row r="10" spans="2:4" x14ac:dyDescent="0.25">
      <c r="B10" s="19"/>
      <c r="C10" s="19"/>
      <c r="D10" s="19"/>
    </row>
    <row r="11" spans="2:4" x14ac:dyDescent="0.25">
      <c r="B11" s="19"/>
      <c r="C11" s="19"/>
      <c r="D11" s="19"/>
    </row>
    <row r="12" spans="2:4" x14ac:dyDescent="0.25">
      <c r="B12" s="19"/>
      <c r="C12" s="19"/>
      <c r="D12" s="19"/>
    </row>
    <row r="13" spans="2:4" x14ac:dyDescent="0.25">
      <c r="B13" s="19"/>
      <c r="C13" s="19"/>
      <c r="D13" s="19"/>
    </row>
    <row r="14" spans="2:4" x14ac:dyDescent="0.25">
      <c r="B14" s="19"/>
      <c r="C14" s="19"/>
      <c r="D14" s="19"/>
    </row>
    <row r="15" spans="2:4" x14ac:dyDescent="0.25">
      <c r="B15" s="19"/>
      <c r="C15" s="19"/>
      <c r="D15" s="19"/>
    </row>
    <row r="16" spans="2:4" x14ac:dyDescent="0.25">
      <c r="B16" s="19"/>
      <c r="C16" s="19"/>
      <c r="D16" s="19"/>
    </row>
    <row r="17" spans="2:4" x14ac:dyDescent="0.25">
      <c r="B17" s="19"/>
      <c r="C17" s="19"/>
      <c r="D17" s="19"/>
    </row>
    <row r="18" spans="2:4" x14ac:dyDescent="0.25">
      <c r="B18" s="19"/>
      <c r="C18" s="19"/>
      <c r="D18" s="19"/>
    </row>
    <row r="21" spans="2:2" x14ac:dyDescent="0.25">
      <c r="B21" s="26" t="s">
        <v>146</v>
      </c>
    </row>
    <row r="22" ht="30" customHeight="1" spans="2:4" x14ac:dyDescent="0.25">
      <c r="B22" s="12" t="s">
        <v>29</v>
      </c>
      <c r="C22" s="12" t="s">
        <v>30</v>
      </c>
      <c r="D22" s="12" t="s">
        <v>35</v>
      </c>
    </row>
    <row r="23" spans="2:5" x14ac:dyDescent="0.25">
      <c r="B23" s="19"/>
      <c r="C23" s="19"/>
      <c r="D23" s="23"/>
      <c r="E23" s="6" t="s">
        <v>147</v>
      </c>
    </row>
    <row r="24" spans="2:4" x14ac:dyDescent="0.25">
      <c r="B24" s="19"/>
      <c r="C24" s="19"/>
      <c r="D24" s="23"/>
    </row>
    <row r="25" spans="2:4" x14ac:dyDescent="0.25">
      <c r="B25" s="19"/>
      <c r="C25" s="19"/>
      <c r="D25" s="23"/>
    </row>
    <row r="26" spans="2:4" x14ac:dyDescent="0.25">
      <c r="B26" s="19"/>
      <c r="C26" s="19"/>
      <c r="D26" s="23"/>
    </row>
    <row r="27" spans="2:4" x14ac:dyDescent="0.25">
      <c r="B27" s="19"/>
      <c r="C27" s="19"/>
      <c r="D27" s="23"/>
    </row>
    <row r="28" spans="2:4" x14ac:dyDescent="0.25">
      <c r="B28" s="19"/>
      <c r="C28" s="19"/>
      <c r="D28" s="23"/>
    </row>
    <row r="29" spans="2:4" x14ac:dyDescent="0.25">
      <c r="B29" s="19"/>
      <c r="C29" s="19"/>
      <c r="D29" s="23"/>
    </row>
    <row r="30" spans="2:4" x14ac:dyDescent="0.25">
      <c r="B30" s="19"/>
      <c r="C30" s="19"/>
      <c r="D30" s="23"/>
    </row>
    <row r="31" spans="2:4" x14ac:dyDescent="0.25">
      <c r="B31" s="19"/>
      <c r="C31" s="19"/>
      <c r="D31" s="23"/>
    </row>
    <row r="32" spans="2:4" x14ac:dyDescent="0.25">
      <c r="B32" s="19"/>
      <c r="C32" s="19"/>
      <c r="D32" s="23"/>
    </row>
    <row r="33" spans="2:4" x14ac:dyDescent="0.25">
      <c r="B33" s="19"/>
      <c r="C33" s="19"/>
      <c r="D33" s="23"/>
    </row>
    <row r="34" spans="2:4" x14ac:dyDescent="0.25">
      <c r="B34" s="19"/>
      <c r="C34" s="19"/>
      <c r="D34" s="23"/>
    </row>
    <row r="35" spans="2:4" x14ac:dyDescent="0.25">
      <c r="B35" s="19"/>
      <c r="C35" s="19"/>
      <c r="D35" s="23"/>
    </row>
    <row r="36" spans="2:4" x14ac:dyDescent="0.25">
      <c r="B36" s="19"/>
      <c r="C36" s="19"/>
      <c r="D36" s="23"/>
    </row>
    <row r="37" spans="2:4" x14ac:dyDescent="0.25">
      <c r="B37" s="19"/>
      <c r="C37" s="19"/>
      <c r="D37" s="23"/>
    </row>
    <row r="38" spans="2:4" x14ac:dyDescent="0.25">
      <c r="B38" s="19"/>
      <c r="C38" s="19"/>
      <c r="D38" s="23"/>
    </row>
    <row r="39" spans="2:4" x14ac:dyDescent="0.25">
      <c r="B39" s="19"/>
      <c r="C39" s="19"/>
      <c r="D39" s="23"/>
    </row>
    <row r="40" spans="2:4" x14ac:dyDescent="0.25">
      <c r="B40" s="19"/>
      <c r="C40" s="19"/>
      <c r="D40" s="23"/>
    </row>
    <row r="41" spans="2:4" x14ac:dyDescent="0.25">
      <c r="B41" s="19"/>
      <c r="C41" s="19"/>
      <c r="D41" s="23"/>
    </row>
    <row r="42" spans="2:4" x14ac:dyDescent="0.25">
      <c r="B42" s="19"/>
      <c r="C42" s="19"/>
      <c r="D42" s="23"/>
    </row>
    <row r="43" spans="2:4" x14ac:dyDescent="0.25">
      <c r="B43" s="19"/>
      <c r="C43" s="19"/>
      <c r="D43" s="23"/>
    </row>
    <row r="44" spans="2:4" x14ac:dyDescent="0.25">
      <c r="B44" s="19"/>
      <c r="C44" s="19"/>
      <c r="D44" s="23"/>
    </row>
    <row r="45" spans="2:4" x14ac:dyDescent="0.25">
      <c r="B45" s="19"/>
      <c r="C45" s="19"/>
      <c r="D45" s="23"/>
    </row>
    <row r="46" spans="2:4" x14ac:dyDescent="0.25">
      <c r="B46" s="19"/>
      <c r="C46" s="19"/>
      <c r="D46" s="23"/>
    </row>
    <row r="47" spans="2:4" x14ac:dyDescent="0.25">
      <c r="B47" s="19"/>
      <c r="C47" s="19"/>
      <c r="D47" s="23"/>
    </row>
    <row r="48" spans="2:4" x14ac:dyDescent="0.25">
      <c r="B48" s="19"/>
      <c r="C48" s="19"/>
      <c r="D48" s="23"/>
    </row>
    <row r="49" spans="2:4" x14ac:dyDescent="0.25">
      <c r="B49" s="19"/>
      <c r="C49" s="19"/>
      <c r="D49" s="23"/>
    </row>
    <row r="50" spans="2:4" x14ac:dyDescent="0.25">
      <c r="B50" s="19"/>
      <c r="C50" s="19"/>
      <c r="D50" s="23"/>
    </row>
    <row r="51" spans="2:4" x14ac:dyDescent="0.25">
      <c r="B51" s="19"/>
      <c r="C51" s="19"/>
      <c r="D51" s="23"/>
    </row>
    <row r="52" spans="2:4" x14ac:dyDescent="0.25">
      <c r="B52" s="19"/>
      <c r="C52" s="19"/>
      <c r="D52" s="23"/>
    </row>
    <row r="53" spans="2:4" x14ac:dyDescent="0.25">
      <c r="B53" s="19"/>
      <c r="C53" s="19"/>
      <c r="D53" s="23"/>
    </row>
    <row r="54" spans="2:4" x14ac:dyDescent="0.25">
      <c r="B54" s="19"/>
      <c r="C54" s="19"/>
      <c r="D54" s="23"/>
    </row>
    <row r="55" spans="2:4" x14ac:dyDescent="0.25">
      <c r="B55" s="19"/>
      <c r="C55" s="19"/>
      <c r="D55" s="23"/>
    </row>
    <row r="56" spans="2:4" x14ac:dyDescent="0.25">
      <c r="B56" s="19"/>
      <c r="C56" s="19"/>
      <c r="D56" s="23"/>
    </row>
    <row r="57" spans="2:4" x14ac:dyDescent="0.25">
      <c r="B57" s="19"/>
      <c r="C57" s="19"/>
      <c r="D57" s="23"/>
    </row>
    <row r="58" spans="2:4" x14ac:dyDescent="0.25">
      <c r="B58" s="19"/>
      <c r="C58" s="19"/>
      <c r="D58" s="23"/>
    </row>
    <row r="59" spans="2:4" x14ac:dyDescent="0.25">
      <c r="B59" s="19"/>
      <c r="C59" s="19"/>
      <c r="D59" s="23"/>
    </row>
    <row r="60" spans="2:4" x14ac:dyDescent="0.25">
      <c r="B60" s="19"/>
      <c r="C60" s="19"/>
      <c r="D60" s="23"/>
    </row>
    <row r="61" spans="2:4" x14ac:dyDescent="0.25">
      <c r="B61" s="19"/>
      <c r="C61" s="19"/>
      <c r="D61" s="23"/>
    </row>
    <row r="62" spans="2:4" x14ac:dyDescent="0.25">
      <c r="B62" s="19"/>
      <c r="C62" s="19"/>
      <c r="D62" s="23"/>
    </row>
    <row r="63" spans="2:4" x14ac:dyDescent="0.25">
      <c r="B63" s="19"/>
      <c r="C63" s="19"/>
      <c r="D63" s="23"/>
    </row>
    <row r="64" spans="2:4" x14ac:dyDescent="0.25">
      <c r="B64" s="19"/>
      <c r="C64" s="19"/>
      <c r="D64" s="23"/>
    </row>
    <row r="65" spans="2:4" x14ac:dyDescent="0.25">
      <c r="B65" s="19"/>
      <c r="C65" s="19"/>
      <c r="D65" s="23"/>
    </row>
    <row r="66" spans="2:4" x14ac:dyDescent="0.25">
      <c r="B66" s="19"/>
      <c r="C66" s="19"/>
      <c r="D66" s="23"/>
    </row>
    <row r="67" spans="2:4" x14ac:dyDescent="0.25">
      <c r="B67" s="19"/>
      <c r="C67" s="19"/>
      <c r="D67" s="23"/>
    </row>
    <row r="68" spans="2:4" x14ac:dyDescent="0.25">
      <c r="B68" s="19"/>
      <c r="C68" s="19"/>
      <c r="D68" s="23"/>
    </row>
    <row r="69" spans="2:4" x14ac:dyDescent="0.25">
      <c r="B69" s="19"/>
      <c r="C69" s="19"/>
      <c r="D69" s="23"/>
    </row>
    <row r="70" spans="2:4" x14ac:dyDescent="0.25">
      <c r="B70" s="19"/>
      <c r="C70" s="19"/>
      <c r="D70" s="23"/>
    </row>
    <row r="71" spans="2:4" x14ac:dyDescent="0.25">
      <c r="B71" s="19"/>
      <c r="C71" s="19"/>
      <c r="D71" s="23"/>
    </row>
    <row r="72" spans="2:4" x14ac:dyDescent="0.25">
      <c r="B72" s="19"/>
      <c r="C72" s="19"/>
      <c r="D72" s="23"/>
    </row>
    <row r="73" spans="2:4" x14ac:dyDescent="0.25">
      <c r="B73" s="19"/>
      <c r="C73" s="19"/>
      <c r="D73" s="23"/>
    </row>
    <row r="74" spans="2:4" x14ac:dyDescent="0.25">
      <c r="B74" s="19"/>
      <c r="C74" s="19"/>
      <c r="D74" s="23"/>
    </row>
    <row r="75" spans="2:4" x14ac:dyDescent="0.25">
      <c r="B75" s="19"/>
      <c r="C75" s="19"/>
      <c r="D75" s="23"/>
    </row>
    <row r="76" spans="2:4" x14ac:dyDescent="0.25">
      <c r="B76" s="19"/>
      <c r="C76" s="19"/>
      <c r="D76" s="23"/>
    </row>
    <row r="77" spans="2:4" x14ac:dyDescent="0.25">
      <c r="B77" s="19"/>
      <c r="C77" s="19"/>
      <c r="D77" s="23"/>
    </row>
    <row r="78" spans="2:4" x14ac:dyDescent="0.25">
      <c r="B78" s="19"/>
      <c r="C78" s="19"/>
      <c r="D78" s="23"/>
    </row>
    <row r="79" spans="2:4" x14ac:dyDescent="0.25">
      <c r="B79" s="19"/>
      <c r="C79" s="19"/>
      <c r="D79" s="23"/>
    </row>
    <row r="80" spans="2:4" x14ac:dyDescent="0.25">
      <c r="B80" s="19"/>
      <c r="C80" s="19"/>
      <c r="D80" s="23"/>
    </row>
    <row r="81" spans="2:4" x14ac:dyDescent="0.25">
      <c r="B81" s="19"/>
      <c r="C81" s="19"/>
      <c r="D81" s="23"/>
    </row>
    <row r="82" spans="2:4" x14ac:dyDescent="0.25">
      <c r="B82" s="19"/>
      <c r="C82" s="19"/>
      <c r="D82" s="23"/>
    </row>
  </sheetData>
  <dataValidations count="2">
    <dataValidation type="list" allowBlank="1" sqref="B23:B82">
      <formula1>Properties!$B$9:$B$18</formula1>
    </dataValidation>
    <dataValidation type="list" allowBlank="1" sqref="D9:D18">
      <formula1>Lists!$J$1:$J$4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1"/>
  <sheetViews>
    <sheetView workbookViewId="0" showGridLines="0">
      <pane xSplit="1" ySplit="1" topLeftCell="B2" activePane="bottomRight" state="frozen"/>
      <selection pane="bottomRight"/>
    </sheetView>
  </sheetViews>
  <sheetFormatPr defaultRowHeight="18" outlineLevelRow="0" outlineLevelCol="0" x14ac:dyDescent="55" customHeight="1"/>
  <cols>
    <col min="1" max="1" width="34" customWidth="1"/>
    <col min="2" max="30" width="11" customWidth="1"/>
  </cols>
  <sheetData>
    <row r="1" ht="30" customHeight="1" spans="1:30" x14ac:dyDescent="0.25">
      <c r="A1" s="12" t="s">
        <v>69</v>
      </c>
      <c r="B1" s="12" t="s">
        <v>148</v>
      </c>
      <c r="C1" s="12" t="s">
        <v>149</v>
      </c>
      <c r="D1" s="12" t="s">
        <v>150</v>
      </c>
      <c r="E1" s="12" t="s">
        <v>151</v>
      </c>
      <c r="F1" s="12" t="s">
        <v>152</v>
      </c>
      <c r="G1" s="12" t="s">
        <v>153</v>
      </c>
      <c r="H1" s="12" t="s">
        <v>154</v>
      </c>
      <c r="I1" s="12" t="s">
        <v>155</v>
      </c>
      <c r="J1" s="12" t="s">
        <v>156</v>
      </c>
      <c r="K1" s="12" t="s">
        <v>157</v>
      </c>
      <c r="L1" s="12" t="s">
        <v>158</v>
      </c>
      <c r="M1" s="12" t="s">
        <v>159</v>
      </c>
      <c r="N1" s="12" t="s">
        <v>160</v>
      </c>
      <c r="O1" s="12" t="s">
        <v>161</v>
      </c>
      <c r="P1" s="12" t="s">
        <v>162</v>
      </c>
      <c r="Q1" s="12" t="s">
        <v>163</v>
      </c>
      <c r="R1" s="12" t="s">
        <v>164</v>
      </c>
      <c r="S1" s="12" t="s">
        <v>165</v>
      </c>
      <c r="T1" s="12" t="s">
        <v>166</v>
      </c>
      <c r="U1" s="12" t="s">
        <v>167</v>
      </c>
      <c r="V1" s="12" t="s">
        <v>168</v>
      </c>
      <c r="W1" s="12" t="s">
        <v>169</v>
      </c>
      <c r="X1" s="12" t="s">
        <v>170</v>
      </c>
      <c r="Y1" s="12" t="s">
        <v>171</v>
      </c>
      <c r="Z1" s="12" t="s">
        <v>66</v>
      </c>
      <c r="AA1" s="12" t="s">
        <v>172</v>
      </c>
      <c r="AB1" s="12" t="s">
        <v>173</v>
      </c>
      <c r="AC1" s="12" t="s">
        <v>174</v>
      </c>
      <c r="AD1" s="12" t="s">
        <v>175</v>
      </c>
    </row>
    <row r="2" spans="1:30" x14ac:dyDescent="0.25">
      <c r="A2" s="13">
        <f>Leases!A2</f>
      </c>
      <c r="B2" s="22">
        <f>IF(OR(Leases!$A2="",Leases!$E2="",Leases!$G2=""),0,IF(AND(YEAR(Leases!$E2)=Properties!$C$5,MONTH(Leases!$E2)=1,DAY(Leases!$E2)&gt;IF(Leases!$H2="",1,Leases!$H2)),IF(Leases!$E2&lt;=IF(Leases!$F2="",DATE(Properties!$C$5,12,31),Leases!$F2),ROUND(Leases!$G2*(DAY(EOMONTH(Leases!$E2,0))-DAY(Leases!$E2)+1)/DAY(EOMONTH(Leases!$E2,0)),2),0),IF(AND(DATE(Properties!$C$5,1,IF(Leases!$H2="",1,Leases!$H2))&gt;=Leases!$E2,DATE(Properties!$C$5,1,IF(Leases!$H2="",1,Leases!$H2))&lt;=IF(Leases!$F2="",DATE(Properties!$C$5,12,31),Leases!$F2)),Leases!$G2,0)))</f>
      </c>
      <c r="C2" s="22">
        <f>IF(OR(Leases!$A2="",Leases!$E2="",Leases!$G2=""),0,IF(AND(YEAR(Leases!$E2)=Properties!$C$5,MONTH(Leases!$E2)=2,DAY(Leases!$E2)&gt;IF(Leases!$H2="",1,Leases!$H2)),IF(Leases!$E2&lt;=IF(Leases!$F2="",DATE(Properties!$C$5,12,31),Leases!$F2),ROUND(Leases!$G2*(DAY(EOMONTH(Leases!$E2,0))-DAY(Leases!$E2)+1)/DAY(EOMONTH(Leases!$E2,0)),2),0),IF(AND(DATE(Properties!$C$5,2,IF(Leases!$H2="",1,Leases!$H2))&gt;=Leases!$E2,DATE(Properties!$C$5,2,IF(Leases!$H2="",1,Leases!$H2))&lt;=IF(Leases!$F2="",DATE(Properties!$C$5,12,31),Leases!$F2)),Leases!$G2,0)))</f>
      </c>
      <c r="D2" s="22">
        <f>IF(OR(Leases!$A2="",Leases!$E2="",Leases!$G2=""),0,IF(AND(YEAR(Leases!$E2)=Properties!$C$5,MONTH(Leases!$E2)=3,DAY(Leases!$E2)&gt;IF(Leases!$H2="",1,Leases!$H2)),IF(Leases!$E2&lt;=IF(Leases!$F2="",DATE(Properties!$C$5,12,31),Leases!$F2),ROUND(Leases!$G2*(DAY(EOMONTH(Leases!$E2,0))-DAY(Leases!$E2)+1)/DAY(EOMONTH(Leases!$E2,0)),2),0),IF(AND(DATE(Properties!$C$5,3,IF(Leases!$H2="",1,Leases!$H2))&gt;=Leases!$E2,DATE(Properties!$C$5,3,IF(Leases!$H2="",1,Leases!$H2))&lt;=IF(Leases!$F2="",DATE(Properties!$C$5,12,31),Leases!$F2)),Leases!$G2,0)))</f>
      </c>
      <c r="E2" s="22">
        <f>IF(OR(Leases!$A2="",Leases!$E2="",Leases!$G2=""),0,IF(AND(YEAR(Leases!$E2)=Properties!$C$5,MONTH(Leases!$E2)=4,DAY(Leases!$E2)&gt;IF(Leases!$H2="",1,Leases!$H2)),IF(Leases!$E2&lt;=IF(Leases!$F2="",DATE(Properties!$C$5,12,31),Leases!$F2),ROUND(Leases!$G2*(DAY(EOMONTH(Leases!$E2,0))-DAY(Leases!$E2)+1)/DAY(EOMONTH(Leases!$E2,0)),2),0),IF(AND(DATE(Properties!$C$5,4,IF(Leases!$H2="",1,Leases!$H2))&gt;=Leases!$E2,DATE(Properties!$C$5,4,IF(Leases!$H2="",1,Leases!$H2))&lt;=IF(Leases!$F2="",DATE(Properties!$C$5,12,31),Leases!$F2)),Leases!$G2,0)))</f>
      </c>
      <c r="F2" s="22">
        <f>IF(OR(Leases!$A2="",Leases!$E2="",Leases!$G2=""),0,IF(AND(YEAR(Leases!$E2)=Properties!$C$5,MONTH(Leases!$E2)=5,DAY(Leases!$E2)&gt;IF(Leases!$H2="",1,Leases!$H2)),IF(Leases!$E2&lt;=IF(Leases!$F2="",DATE(Properties!$C$5,12,31),Leases!$F2),ROUND(Leases!$G2*(DAY(EOMONTH(Leases!$E2,0))-DAY(Leases!$E2)+1)/DAY(EOMONTH(Leases!$E2,0)),2),0),IF(AND(DATE(Properties!$C$5,5,IF(Leases!$H2="",1,Leases!$H2))&gt;=Leases!$E2,DATE(Properties!$C$5,5,IF(Leases!$H2="",1,Leases!$H2))&lt;=IF(Leases!$F2="",DATE(Properties!$C$5,12,31),Leases!$F2)),Leases!$G2,0)))</f>
      </c>
      <c r="G2" s="22">
        <f>IF(OR(Leases!$A2="",Leases!$E2="",Leases!$G2=""),0,IF(AND(YEAR(Leases!$E2)=Properties!$C$5,MONTH(Leases!$E2)=6,DAY(Leases!$E2)&gt;IF(Leases!$H2="",1,Leases!$H2)),IF(Leases!$E2&lt;=IF(Leases!$F2="",DATE(Properties!$C$5,12,31),Leases!$F2),ROUND(Leases!$G2*(DAY(EOMONTH(Leases!$E2,0))-DAY(Leases!$E2)+1)/DAY(EOMONTH(Leases!$E2,0)),2),0),IF(AND(DATE(Properties!$C$5,6,IF(Leases!$H2="",1,Leases!$H2))&gt;=Leases!$E2,DATE(Properties!$C$5,6,IF(Leases!$H2="",1,Leases!$H2))&lt;=IF(Leases!$F2="",DATE(Properties!$C$5,12,31),Leases!$F2)),Leases!$G2,0)))</f>
      </c>
      <c r="H2" s="22">
        <f>IF(OR(Leases!$A2="",Leases!$E2="",Leases!$G2=""),0,IF(AND(YEAR(Leases!$E2)=Properties!$C$5,MONTH(Leases!$E2)=7,DAY(Leases!$E2)&gt;IF(Leases!$H2="",1,Leases!$H2)),IF(Leases!$E2&lt;=IF(Leases!$F2="",DATE(Properties!$C$5,12,31),Leases!$F2),ROUND(Leases!$G2*(DAY(EOMONTH(Leases!$E2,0))-DAY(Leases!$E2)+1)/DAY(EOMONTH(Leases!$E2,0)),2),0),IF(AND(DATE(Properties!$C$5,7,IF(Leases!$H2="",1,Leases!$H2))&gt;=Leases!$E2,DATE(Properties!$C$5,7,IF(Leases!$H2="",1,Leases!$H2))&lt;=IF(Leases!$F2="",DATE(Properties!$C$5,12,31),Leases!$F2)),Leases!$G2,0)))</f>
      </c>
      <c r="I2" s="22">
        <f>IF(OR(Leases!$A2="",Leases!$E2="",Leases!$G2=""),0,IF(AND(YEAR(Leases!$E2)=Properties!$C$5,MONTH(Leases!$E2)=8,DAY(Leases!$E2)&gt;IF(Leases!$H2="",1,Leases!$H2)),IF(Leases!$E2&lt;=IF(Leases!$F2="",DATE(Properties!$C$5,12,31),Leases!$F2),ROUND(Leases!$G2*(DAY(EOMONTH(Leases!$E2,0))-DAY(Leases!$E2)+1)/DAY(EOMONTH(Leases!$E2,0)),2),0),IF(AND(DATE(Properties!$C$5,8,IF(Leases!$H2="",1,Leases!$H2))&gt;=Leases!$E2,DATE(Properties!$C$5,8,IF(Leases!$H2="",1,Leases!$H2))&lt;=IF(Leases!$F2="",DATE(Properties!$C$5,12,31),Leases!$F2)),Leases!$G2,0)))</f>
      </c>
      <c r="J2" s="22">
        <f>IF(OR(Leases!$A2="",Leases!$E2="",Leases!$G2=""),0,IF(AND(YEAR(Leases!$E2)=Properties!$C$5,MONTH(Leases!$E2)=9,DAY(Leases!$E2)&gt;IF(Leases!$H2="",1,Leases!$H2)),IF(Leases!$E2&lt;=IF(Leases!$F2="",DATE(Properties!$C$5,12,31),Leases!$F2),ROUND(Leases!$G2*(DAY(EOMONTH(Leases!$E2,0))-DAY(Leases!$E2)+1)/DAY(EOMONTH(Leases!$E2,0)),2),0),IF(AND(DATE(Properties!$C$5,9,IF(Leases!$H2="",1,Leases!$H2))&gt;=Leases!$E2,DATE(Properties!$C$5,9,IF(Leases!$H2="",1,Leases!$H2))&lt;=IF(Leases!$F2="",DATE(Properties!$C$5,12,31),Leases!$F2)),Leases!$G2,0)))</f>
      </c>
      <c r="K2" s="22">
        <f>IF(OR(Leases!$A2="",Leases!$E2="",Leases!$G2=""),0,IF(AND(YEAR(Leases!$E2)=Properties!$C$5,MONTH(Leases!$E2)=10,DAY(Leases!$E2)&gt;IF(Leases!$H2="",1,Leases!$H2)),IF(Leases!$E2&lt;=IF(Leases!$F2="",DATE(Properties!$C$5,12,31),Leases!$F2),ROUND(Leases!$G2*(DAY(EOMONTH(Leases!$E2,0))-DAY(Leases!$E2)+1)/DAY(EOMONTH(Leases!$E2,0)),2),0),IF(AND(DATE(Properties!$C$5,10,IF(Leases!$H2="",1,Leases!$H2))&gt;=Leases!$E2,DATE(Properties!$C$5,10,IF(Leases!$H2="",1,Leases!$H2))&lt;=IF(Leases!$F2="",DATE(Properties!$C$5,12,31),Leases!$F2)),Leases!$G2,0)))</f>
      </c>
      <c r="L2" s="22">
        <f>IF(OR(Leases!$A2="",Leases!$E2="",Leases!$G2=""),0,IF(AND(YEAR(Leases!$E2)=Properties!$C$5,MONTH(Leases!$E2)=11,DAY(Leases!$E2)&gt;IF(Leases!$H2="",1,Leases!$H2)),IF(Leases!$E2&lt;=IF(Leases!$F2="",DATE(Properties!$C$5,12,31),Leases!$F2),ROUND(Leases!$G2*(DAY(EOMONTH(Leases!$E2,0))-DAY(Leases!$E2)+1)/DAY(EOMONTH(Leases!$E2,0)),2),0),IF(AND(DATE(Properties!$C$5,11,IF(Leases!$H2="",1,Leases!$H2))&gt;=Leases!$E2,DATE(Properties!$C$5,11,IF(Leases!$H2="",1,Leases!$H2))&lt;=IF(Leases!$F2="",DATE(Properties!$C$5,12,31),Leases!$F2)),Leases!$G2,0)))</f>
      </c>
      <c r="M2" s="22">
        <f>IF(OR(Leases!$A2="",Leases!$E2="",Leases!$G2=""),0,IF(AND(YEAR(Leases!$E2)=Properties!$C$5,MONTH(Leases!$E2)=12,DAY(Leases!$E2)&gt;IF(Leases!$H2="",1,Leases!$H2)),IF(Leases!$E2&lt;=IF(Leases!$F2="",DATE(Properties!$C$5,12,31),Leases!$F2),ROUND(Leases!$G2*(DAY(EOMONTH(Leases!$E2,0))-DAY(Leases!$E2)+1)/DAY(EOMONTH(Leases!$E2,0)),2),0),IF(AND(DATE(Properties!$C$5,12,IF(Leases!$H2="",1,Leases!$H2))&gt;=Leases!$E2,DATE(Properties!$C$5,12,IF(Leases!$H2="",1,Leases!$H2))&lt;=IF(Leases!$F2="",DATE(Properties!$C$5,12,31),Leases!$F2)),Leases!$G2,0)))</f>
      </c>
      <c r="N2" s="28">
        <f>IF(B2=0,0,IF(AND(YEAR(Leases!$E2)=Properties!$C$5,MONTH(Leases!$E2)=1,DAY(Leases!$E2)&gt;IF(Leases!$H2="",1,Leases!$H2)),Leases!$E2,DATE(Properties!$C$5,1,IF(Leases!$H2="",1,Leases!$H2))))</f>
      </c>
      <c r="O2" s="28">
        <f>IF(C2=0,0,IF(AND(YEAR(Leases!$E2)=Properties!$C$5,MONTH(Leases!$E2)=2,DAY(Leases!$E2)&gt;IF(Leases!$H2="",1,Leases!$H2)),Leases!$E2,DATE(Properties!$C$5,2,IF(Leases!$H2="",1,Leases!$H2))))</f>
      </c>
      <c r="P2" s="28">
        <f>IF(D2=0,0,IF(AND(YEAR(Leases!$E2)=Properties!$C$5,MONTH(Leases!$E2)=3,DAY(Leases!$E2)&gt;IF(Leases!$H2="",1,Leases!$H2)),Leases!$E2,DATE(Properties!$C$5,3,IF(Leases!$H2="",1,Leases!$H2))))</f>
      </c>
      <c r="Q2" s="28">
        <f>IF(E2=0,0,IF(AND(YEAR(Leases!$E2)=Properties!$C$5,MONTH(Leases!$E2)=4,DAY(Leases!$E2)&gt;IF(Leases!$H2="",1,Leases!$H2)),Leases!$E2,DATE(Properties!$C$5,4,IF(Leases!$H2="",1,Leases!$H2))))</f>
      </c>
      <c r="R2" s="28">
        <f>IF(F2=0,0,IF(AND(YEAR(Leases!$E2)=Properties!$C$5,MONTH(Leases!$E2)=5,DAY(Leases!$E2)&gt;IF(Leases!$H2="",1,Leases!$H2)),Leases!$E2,DATE(Properties!$C$5,5,IF(Leases!$H2="",1,Leases!$H2))))</f>
      </c>
      <c r="S2" s="28">
        <f>IF(G2=0,0,IF(AND(YEAR(Leases!$E2)=Properties!$C$5,MONTH(Leases!$E2)=6,DAY(Leases!$E2)&gt;IF(Leases!$H2="",1,Leases!$H2)),Leases!$E2,DATE(Properties!$C$5,6,IF(Leases!$H2="",1,Leases!$H2))))</f>
      </c>
      <c r="T2" s="28">
        <f>IF(H2=0,0,IF(AND(YEAR(Leases!$E2)=Properties!$C$5,MONTH(Leases!$E2)=7,DAY(Leases!$E2)&gt;IF(Leases!$H2="",1,Leases!$H2)),Leases!$E2,DATE(Properties!$C$5,7,IF(Leases!$H2="",1,Leases!$H2))))</f>
      </c>
      <c r="U2" s="28">
        <f>IF(I2=0,0,IF(AND(YEAR(Leases!$E2)=Properties!$C$5,MONTH(Leases!$E2)=8,DAY(Leases!$E2)&gt;IF(Leases!$H2="",1,Leases!$H2)),Leases!$E2,DATE(Properties!$C$5,8,IF(Leases!$H2="",1,Leases!$H2))))</f>
      </c>
      <c r="V2" s="28">
        <f>IF(J2=0,0,IF(AND(YEAR(Leases!$E2)=Properties!$C$5,MONTH(Leases!$E2)=9,DAY(Leases!$E2)&gt;IF(Leases!$H2="",1,Leases!$H2)),Leases!$E2,DATE(Properties!$C$5,9,IF(Leases!$H2="",1,Leases!$H2))))</f>
      </c>
      <c r="W2" s="28">
        <f>IF(K2=0,0,IF(AND(YEAR(Leases!$E2)=Properties!$C$5,MONTH(Leases!$E2)=10,DAY(Leases!$E2)&gt;IF(Leases!$H2="",1,Leases!$H2)),Leases!$E2,DATE(Properties!$C$5,10,IF(Leases!$H2="",1,Leases!$H2))))</f>
      </c>
      <c r="X2" s="28">
        <f>IF(L2=0,0,IF(AND(YEAR(Leases!$E2)=Properties!$C$5,MONTH(Leases!$E2)=11,DAY(Leases!$E2)&gt;IF(Leases!$H2="",1,Leases!$H2)),Leases!$E2,DATE(Properties!$C$5,11,IF(Leases!$H2="",1,Leases!$H2))))</f>
      </c>
      <c r="Y2" s="28">
        <f>IF(M2=0,0,IF(AND(YEAR(Leases!$E2)=Properties!$C$5,MONTH(Leases!$E2)=12,DAY(Leases!$E2)&gt;IF(Leases!$H2="",1,Leases!$H2)),Leases!$E2,DATE(Properties!$C$5,12,IF(Leases!$H2="",1,Leases!$H2))))</f>
      </c>
      <c r="Z2" s="25">
        <f>SUM(B2:M2)</f>
      </c>
      <c r="AA2" s="22">
        <f>SUMPRODUCT((N2:Y2&lt;='Rent roll'!$C$4)*B2:M2)</f>
      </c>
      <c r="AB2" s="22">
        <f>IF(A2="",0,SUMIFS('Ledger entries'!$H$2:$H$3001,'Ledger entries'!$B$2:$B$3001,A2,'Ledger entries'!$A$2:$A$3001,"&lt;="&amp;'Rent roll'!$C$4))</f>
      </c>
      <c r="AC2" s="22">
        <f>IF(A2="",0,N(Leases!$L2)+AA2+AB2)</f>
      </c>
      <c r="AD2" s="22">
        <f>IF(A2="",0,N(Leases!$K2)+SUMIFS('Ledger entries'!$I$2:$I$3001,'Ledger entries'!$B$2:$B$3001,A2,'Ledger entries'!$A$2:$A$3001,"&lt;="&amp;'Rent roll'!$C$4))</f>
      </c>
    </row>
    <row r="3" spans="1:30" x14ac:dyDescent="0.25">
      <c r="A3" s="13">
        <f>Leases!A3</f>
      </c>
      <c r="B3" s="22">
        <f>IF(OR(Leases!$A3="",Leases!$E3="",Leases!$G3=""),0,IF(AND(YEAR(Leases!$E3)=Properties!$C$5,MONTH(Leases!$E3)=1,DAY(Leases!$E3)&gt;IF(Leases!$H3="",1,Leases!$H3)),IF(Leases!$E3&lt;=IF(Leases!$F3="",DATE(Properties!$C$5,12,31),Leases!$F3),ROUND(Leases!$G3*(DAY(EOMONTH(Leases!$E3,0))-DAY(Leases!$E3)+1)/DAY(EOMONTH(Leases!$E3,0)),2),0),IF(AND(DATE(Properties!$C$5,1,IF(Leases!$H3="",1,Leases!$H3))&gt;=Leases!$E3,DATE(Properties!$C$5,1,IF(Leases!$H3="",1,Leases!$H3))&lt;=IF(Leases!$F3="",DATE(Properties!$C$5,12,31),Leases!$F3)),Leases!$G3,0)))</f>
      </c>
      <c r="C3" s="22">
        <f>IF(OR(Leases!$A3="",Leases!$E3="",Leases!$G3=""),0,IF(AND(YEAR(Leases!$E3)=Properties!$C$5,MONTH(Leases!$E3)=2,DAY(Leases!$E3)&gt;IF(Leases!$H3="",1,Leases!$H3)),IF(Leases!$E3&lt;=IF(Leases!$F3="",DATE(Properties!$C$5,12,31),Leases!$F3),ROUND(Leases!$G3*(DAY(EOMONTH(Leases!$E3,0))-DAY(Leases!$E3)+1)/DAY(EOMONTH(Leases!$E3,0)),2),0),IF(AND(DATE(Properties!$C$5,2,IF(Leases!$H3="",1,Leases!$H3))&gt;=Leases!$E3,DATE(Properties!$C$5,2,IF(Leases!$H3="",1,Leases!$H3))&lt;=IF(Leases!$F3="",DATE(Properties!$C$5,12,31),Leases!$F3)),Leases!$G3,0)))</f>
      </c>
      <c r="D3" s="22">
        <f>IF(OR(Leases!$A3="",Leases!$E3="",Leases!$G3=""),0,IF(AND(YEAR(Leases!$E3)=Properties!$C$5,MONTH(Leases!$E3)=3,DAY(Leases!$E3)&gt;IF(Leases!$H3="",1,Leases!$H3)),IF(Leases!$E3&lt;=IF(Leases!$F3="",DATE(Properties!$C$5,12,31),Leases!$F3),ROUND(Leases!$G3*(DAY(EOMONTH(Leases!$E3,0))-DAY(Leases!$E3)+1)/DAY(EOMONTH(Leases!$E3,0)),2),0),IF(AND(DATE(Properties!$C$5,3,IF(Leases!$H3="",1,Leases!$H3))&gt;=Leases!$E3,DATE(Properties!$C$5,3,IF(Leases!$H3="",1,Leases!$H3))&lt;=IF(Leases!$F3="",DATE(Properties!$C$5,12,31),Leases!$F3)),Leases!$G3,0)))</f>
      </c>
      <c r="E3" s="22">
        <f>IF(OR(Leases!$A3="",Leases!$E3="",Leases!$G3=""),0,IF(AND(YEAR(Leases!$E3)=Properties!$C$5,MONTH(Leases!$E3)=4,DAY(Leases!$E3)&gt;IF(Leases!$H3="",1,Leases!$H3)),IF(Leases!$E3&lt;=IF(Leases!$F3="",DATE(Properties!$C$5,12,31),Leases!$F3),ROUND(Leases!$G3*(DAY(EOMONTH(Leases!$E3,0))-DAY(Leases!$E3)+1)/DAY(EOMONTH(Leases!$E3,0)),2),0),IF(AND(DATE(Properties!$C$5,4,IF(Leases!$H3="",1,Leases!$H3))&gt;=Leases!$E3,DATE(Properties!$C$5,4,IF(Leases!$H3="",1,Leases!$H3))&lt;=IF(Leases!$F3="",DATE(Properties!$C$5,12,31),Leases!$F3)),Leases!$G3,0)))</f>
      </c>
      <c r="F3" s="22">
        <f>IF(OR(Leases!$A3="",Leases!$E3="",Leases!$G3=""),0,IF(AND(YEAR(Leases!$E3)=Properties!$C$5,MONTH(Leases!$E3)=5,DAY(Leases!$E3)&gt;IF(Leases!$H3="",1,Leases!$H3)),IF(Leases!$E3&lt;=IF(Leases!$F3="",DATE(Properties!$C$5,12,31),Leases!$F3),ROUND(Leases!$G3*(DAY(EOMONTH(Leases!$E3,0))-DAY(Leases!$E3)+1)/DAY(EOMONTH(Leases!$E3,0)),2),0),IF(AND(DATE(Properties!$C$5,5,IF(Leases!$H3="",1,Leases!$H3))&gt;=Leases!$E3,DATE(Properties!$C$5,5,IF(Leases!$H3="",1,Leases!$H3))&lt;=IF(Leases!$F3="",DATE(Properties!$C$5,12,31),Leases!$F3)),Leases!$G3,0)))</f>
      </c>
      <c r="G3" s="22">
        <f>IF(OR(Leases!$A3="",Leases!$E3="",Leases!$G3=""),0,IF(AND(YEAR(Leases!$E3)=Properties!$C$5,MONTH(Leases!$E3)=6,DAY(Leases!$E3)&gt;IF(Leases!$H3="",1,Leases!$H3)),IF(Leases!$E3&lt;=IF(Leases!$F3="",DATE(Properties!$C$5,12,31),Leases!$F3),ROUND(Leases!$G3*(DAY(EOMONTH(Leases!$E3,0))-DAY(Leases!$E3)+1)/DAY(EOMONTH(Leases!$E3,0)),2),0),IF(AND(DATE(Properties!$C$5,6,IF(Leases!$H3="",1,Leases!$H3))&gt;=Leases!$E3,DATE(Properties!$C$5,6,IF(Leases!$H3="",1,Leases!$H3))&lt;=IF(Leases!$F3="",DATE(Properties!$C$5,12,31),Leases!$F3)),Leases!$G3,0)))</f>
      </c>
      <c r="H3" s="22">
        <f>IF(OR(Leases!$A3="",Leases!$E3="",Leases!$G3=""),0,IF(AND(YEAR(Leases!$E3)=Properties!$C$5,MONTH(Leases!$E3)=7,DAY(Leases!$E3)&gt;IF(Leases!$H3="",1,Leases!$H3)),IF(Leases!$E3&lt;=IF(Leases!$F3="",DATE(Properties!$C$5,12,31),Leases!$F3),ROUND(Leases!$G3*(DAY(EOMONTH(Leases!$E3,0))-DAY(Leases!$E3)+1)/DAY(EOMONTH(Leases!$E3,0)),2),0),IF(AND(DATE(Properties!$C$5,7,IF(Leases!$H3="",1,Leases!$H3))&gt;=Leases!$E3,DATE(Properties!$C$5,7,IF(Leases!$H3="",1,Leases!$H3))&lt;=IF(Leases!$F3="",DATE(Properties!$C$5,12,31),Leases!$F3)),Leases!$G3,0)))</f>
      </c>
      <c r="I3" s="22">
        <f>IF(OR(Leases!$A3="",Leases!$E3="",Leases!$G3=""),0,IF(AND(YEAR(Leases!$E3)=Properties!$C$5,MONTH(Leases!$E3)=8,DAY(Leases!$E3)&gt;IF(Leases!$H3="",1,Leases!$H3)),IF(Leases!$E3&lt;=IF(Leases!$F3="",DATE(Properties!$C$5,12,31),Leases!$F3),ROUND(Leases!$G3*(DAY(EOMONTH(Leases!$E3,0))-DAY(Leases!$E3)+1)/DAY(EOMONTH(Leases!$E3,0)),2),0),IF(AND(DATE(Properties!$C$5,8,IF(Leases!$H3="",1,Leases!$H3))&gt;=Leases!$E3,DATE(Properties!$C$5,8,IF(Leases!$H3="",1,Leases!$H3))&lt;=IF(Leases!$F3="",DATE(Properties!$C$5,12,31),Leases!$F3)),Leases!$G3,0)))</f>
      </c>
      <c r="J3" s="22">
        <f>IF(OR(Leases!$A3="",Leases!$E3="",Leases!$G3=""),0,IF(AND(YEAR(Leases!$E3)=Properties!$C$5,MONTH(Leases!$E3)=9,DAY(Leases!$E3)&gt;IF(Leases!$H3="",1,Leases!$H3)),IF(Leases!$E3&lt;=IF(Leases!$F3="",DATE(Properties!$C$5,12,31),Leases!$F3),ROUND(Leases!$G3*(DAY(EOMONTH(Leases!$E3,0))-DAY(Leases!$E3)+1)/DAY(EOMONTH(Leases!$E3,0)),2),0),IF(AND(DATE(Properties!$C$5,9,IF(Leases!$H3="",1,Leases!$H3))&gt;=Leases!$E3,DATE(Properties!$C$5,9,IF(Leases!$H3="",1,Leases!$H3))&lt;=IF(Leases!$F3="",DATE(Properties!$C$5,12,31),Leases!$F3)),Leases!$G3,0)))</f>
      </c>
      <c r="K3" s="22">
        <f>IF(OR(Leases!$A3="",Leases!$E3="",Leases!$G3=""),0,IF(AND(YEAR(Leases!$E3)=Properties!$C$5,MONTH(Leases!$E3)=10,DAY(Leases!$E3)&gt;IF(Leases!$H3="",1,Leases!$H3)),IF(Leases!$E3&lt;=IF(Leases!$F3="",DATE(Properties!$C$5,12,31),Leases!$F3),ROUND(Leases!$G3*(DAY(EOMONTH(Leases!$E3,0))-DAY(Leases!$E3)+1)/DAY(EOMONTH(Leases!$E3,0)),2),0),IF(AND(DATE(Properties!$C$5,10,IF(Leases!$H3="",1,Leases!$H3))&gt;=Leases!$E3,DATE(Properties!$C$5,10,IF(Leases!$H3="",1,Leases!$H3))&lt;=IF(Leases!$F3="",DATE(Properties!$C$5,12,31),Leases!$F3)),Leases!$G3,0)))</f>
      </c>
      <c r="L3" s="22">
        <f>IF(OR(Leases!$A3="",Leases!$E3="",Leases!$G3=""),0,IF(AND(YEAR(Leases!$E3)=Properties!$C$5,MONTH(Leases!$E3)=11,DAY(Leases!$E3)&gt;IF(Leases!$H3="",1,Leases!$H3)),IF(Leases!$E3&lt;=IF(Leases!$F3="",DATE(Properties!$C$5,12,31),Leases!$F3),ROUND(Leases!$G3*(DAY(EOMONTH(Leases!$E3,0))-DAY(Leases!$E3)+1)/DAY(EOMONTH(Leases!$E3,0)),2),0),IF(AND(DATE(Properties!$C$5,11,IF(Leases!$H3="",1,Leases!$H3))&gt;=Leases!$E3,DATE(Properties!$C$5,11,IF(Leases!$H3="",1,Leases!$H3))&lt;=IF(Leases!$F3="",DATE(Properties!$C$5,12,31),Leases!$F3)),Leases!$G3,0)))</f>
      </c>
      <c r="M3" s="22">
        <f>IF(OR(Leases!$A3="",Leases!$E3="",Leases!$G3=""),0,IF(AND(YEAR(Leases!$E3)=Properties!$C$5,MONTH(Leases!$E3)=12,DAY(Leases!$E3)&gt;IF(Leases!$H3="",1,Leases!$H3)),IF(Leases!$E3&lt;=IF(Leases!$F3="",DATE(Properties!$C$5,12,31),Leases!$F3),ROUND(Leases!$G3*(DAY(EOMONTH(Leases!$E3,0))-DAY(Leases!$E3)+1)/DAY(EOMONTH(Leases!$E3,0)),2),0),IF(AND(DATE(Properties!$C$5,12,IF(Leases!$H3="",1,Leases!$H3))&gt;=Leases!$E3,DATE(Properties!$C$5,12,IF(Leases!$H3="",1,Leases!$H3))&lt;=IF(Leases!$F3="",DATE(Properties!$C$5,12,31),Leases!$F3)),Leases!$G3,0)))</f>
      </c>
      <c r="N3" s="28">
        <f>IF(B3=0,0,IF(AND(YEAR(Leases!$E3)=Properties!$C$5,MONTH(Leases!$E3)=1,DAY(Leases!$E3)&gt;IF(Leases!$H3="",1,Leases!$H3)),Leases!$E3,DATE(Properties!$C$5,1,IF(Leases!$H3="",1,Leases!$H3))))</f>
      </c>
      <c r="O3" s="28">
        <f>IF(C3=0,0,IF(AND(YEAR(Leases!$E3)=Properties!$C$5,MONTH(Leases!$E3)=2,DAY(Leases!$E3)&gt;IF(Leases!$H3="",1,Leases!$H3)),Leases!$E3,DATE(Properties!$C$5,2,IF(Leases!$H3="",1,Leases!$H3))))</f>
      </c>
      <c r="P3" s="28">
        <f>IF(D3=0,0,IF(AND(YEAR(Leases!$E3)=Properties!$C$5,MONTH(Leases!$E3)=3,DAY(Leases!$E3)&gt;IF(Leases!$H3="",1,Leases!$H3)),Leases!$E3,DATE(Properties!$C$5,3,IF(Leases!$H3="",1,Leases!$H3))))</f>
      </c>
      <c r="Q3" s="28">
        <f>IF(E3=0,0,IF(AND(YEAR(Leases!$E3)=Properties!$C$5,MONTH(Leases!$E3)=4,DAY(Leases!$E3)&gt;IF(Leases!$H3="",1,Leases!$H3)),Leases!$E3,DATE(Properties!$C$5,4,IF(Leases!$H3="",1,Leases!$H3))))</f>
      </c>
      <c r="R3" s="28">
        <f>IF(F3=0,0,IF(AND(YEAR(Leases!$E3)=Properties!$C$5,MONTH(Leases!$E3)=5,DAY(Leases!$E3)&gt;IF(Leases!$H3="",1,Leases!$H3)),Leases!$E3,DATE(Properties!$C$5,5,IF(Leases!$H3="",1,Leases!$H3))))</f>
      </c>
      <c r="S3" s="28">
        <f>IF(G3=0,0,IF(AND(YEAR(Leases!$E3)=Properties!$C$5,MONTH(Leases!$E3)=6,DAY(Leases!$E3)&gt;IF(Leases!$H3="",1,Leases!$H3)),Leases!$E3,DATE(Properties!$C$5,6,IF(Leases!$H3="",1,Leases!$H3))))</f>
      </c>
      <c r="T3" s="28">
        <f>IF(H3=0,0,IF(AND(YEAR(Leases!$E3)=Properties!$C$5,MONTH(Leases!$E3)=7,DAY(Leases!$E3)&gt;IF(Leases!$H3="",1,Leases!$H3)),Leases!$E3,DATE(Properties!$C$5,7,IF(Leases!$H3="",1,Leases!$H3))))</f>
      </c>
      <c r="U3" s="28">
        <f>IF(I3=0,0,IF(AND(YEAR(Leases!$E3)=Properties!$C$5,MONTH(Leases!$E3)=8,DAY(Leases!$E3)&gt;IF(Leases!$H3="",1,Leases!$H3)),Leases!$E3,DATE(Properties!$C$5,8,IF(Leases!$H3="",1,Leases!$H3))))</f>
      </c>
      <c r="V3" s="28">
        <f>IF(J3=0,0,IF(AND(YEAR(Leases!$E3)=Properties!$C$5,MONTH(Leases!$E3)=9,DAY(Leases!$E3)&gt;IF(Leases!$H3="",1,Leases!$H3)),Leases!$E3,DATE(Properties!$C$5,9,IF(Leases!$H3="",1,Leases!$H3))))</f>
      </c>
      <c r="W3" s="28">
        <f>IF(K3=0,0,IF(AND(YEAR(Leases!$E3)=Properties!$C$5,MONTH(Leases!$E3)=10,DAY(Leases!$E3)&gt;IF(Leases!$H3="",1,Leases!$H3)),Leases!$E3,DATE(Properties!$C$5,10,IF(Leases!$H3="",1,Leases!$H3))))</f>
      </c>
      <c r="X3" s="28">
        <f>IF(L3=0,0,IF(AND(YEAR(Leases!$E3)=Properties!$C$5,MONTH(Leases!$E3)=11,DAY(Leases!$E3)&gt;IF(Leases!$H3="",1,Leases!$H3)),Leases!$E3,DATE(Properties!$C$5,11,IF(Leases!$H3="",1,Leases!$H3))))</f>
      </c>
      <c r="Y3" s="28">
        <f>IF(M3=0,0,IF(AND(YEAR(Leases!$E3)=Properties!$C$5,MONTH(Leases!$E3)=12,DAY(Leases!$E3)&gt;IF(Leases!$H3="",1,Leases!$H3)),Leases!$E3,DATE(Properties!$C$5,12,IF(Leases!$H3="",1,Leases!$H3))))</f>
      </c>
      <c r="Z3" s="25">
        <f>SUM(B3:M3)</f>
      </c>
      <c r="AA3" s="22">
        <f>SUMPRODUCT((N3:Y3&lt;='Rent roll'!$C$4)*B3:M3)</f>
      </c>
      <c r="AB3" s="22">
        <f>IF(A3="",0,SUMIFS('Ledger entries'!$H$2:$H$3001,'Ledger entries'!$B$2:$B$3001,A3,'Ledger entries'!$A$2:$A$3001,"&lt;="&amp;'Rent roll'!$C$4))</f>
      </c>
      <c r="AC3" s="22">
        <f>IF(A3="",0,N(Leases!$L3)+AA3+AB3)</f>
      </c>
      <c r="AD3" s="22">
        <f>IF(A3="",0,N(Leases!$K3)+SUMIFS('Ledger entries'!$I$2:$I$3001,'Ledger entries'!$B$2:$B$3001,A3,'Ledger entries'!$A$2:$A$3001,"&lt;="&amp;'Rent roll'!$C$4))</f>
      </c>
    </row>
    <row r="4" spans="1:30" x14ac:dyDescent="0.25">
      <c r="A4" s="13">
        <f>Leases!A4</f>
      </c>
      <c r="B4" s="22">
        <f>IF(OR(Leases!$A4="",Leases!$E4="",Leases!$G4=""),0,IF(AND(YEAR(Leases!$E4)=Properties!$C$5,MONTH(Leases!$E4)=1,DAY(Leases!$E4)&gt;IF(Leases!$H4="",1,Leases!$H4)),IF(Leases!$E4&lt;=IF(Leases!$F4="",DATE(Properties!$C$5,12,31),Leases!$F4),ROUND(Leases!$G4*(DAY(EOMONTH(Leases!$E4,0))-DAY(Leases!$E4)+1)/DAY(EOMONTH(Leases!$E4,0)),2),0),IF(AND(DATE(Properties!$C$5,1,IF(Leases!$H4="",1,Leases!$H4))&gt;=Leases!$E4,DATE(Properties!$C$5,1,IF(Leases!$H4="",1,Leases!$H4))&lt;=IF(Leases!$F4="",DATE(Properties!$C$5,12,31),Leases!$F4)),Leases!$G4,0)))</f>
      </c>
      <c r="C4" s="22">
        <f>IF(OR(Leases!$A4="",Leases!$E4="",Leases!$G4=""),0,IF(AND(YEAR(Leases!$E4)=Properties!$C$5,MONTH(Leases!$E4)=2,DAY(Leases!$E4)&gt;IF(Leases!$H4="",1,Leases!$H4)),IF(Leases!$E4&lt;=IF(Leases!$F4="",DATE(Properties!$C$5,12,31),Leases!$F4),ROUND(Leases!$G4*(DAY(EOMONTH(Leases!$E4,0))-DAY(Leases!$E4)+1)/DAY(EOMONTH(Leases!$E4,0)),2),0),IF(AND(DATE(Properties!$C$5,2,IF(Leases!$H4="",1,Leases!$H4))&gt;=Leases!$E4,DATE(Properties!$C$5,2,IF(Leases!$H4="",1,Leases!$H4))&lt;=IF(Leases!$F4="",DATE(Properties!$C$5,12,31),Leases!$F4)),Leases!$G4,0)))</f>
      </c>
      <c r="D4" s="22">
        <f>IF(OR(Leases!$A4="",Leases!$E4="",Leases!$G4=""),0,IF(AND(YEAR(Leases!$E4)=Properties!$C$5,MONTH(Leases!$E4)=3,DAY(Leases!$E4)&gt;IF(Leases!$H4="",1,Leases!$H4)),IF(Leases!$E4&lt;=IF(Leases!$F4="",DATE(Properties!$C$5,12,31),Leases!$F4),ROUND(Leases!$G4*(DAY(EOMONTH(Leases!$E4,0))-DAY(Leases!$E4)+1)/DAY(EOMONTH(Leases!$E4,0)),2),0),IF(AND(DATE(Properties!$C$5,3,IF(Leases!$H4="",1,Leases!$H4))&gt;=Leases!$E4,DATE(Properties!$C$5,3,IF(Leases!$H4="",1,Leases!$H4))&lt;=IF(Leases!$F4="",DATE(Properties!$C$5,12,31),Leases!$F4)),Leases!$G4,0)))</f>
      </c>
      <c r="E4" s="22">
        <f>IF(OR(Leases!$A4="",Leases!$E4="",Leases!$G4=""),0,IF(AND(YEAR(Leases!$E4)=Properties!$C$5,MONTH(Leases!$E4)=4,DAY(Leases!$E4)&gt;IF(Leases!$H4="",1,Leases!$H4)),IF(Leases!$E4&lt;=IF(Leases!$F4="",DATE(Properties!$C$5,12,31),Leases!$F4),ROUND(Leases!$G4*(DAY(EOMONTH(Leases!$E4,0))-DAY(Leases!$E4)+1)/DAY(EOMONTH(Leases!$E4,0)),2),0),IF(AND(DATE(Properties!$C$5,4,IF(Leases!$H4="",1,Leases!$H4))&gt;=Leases!$E4,DATE(Properties!$C$5,4,IF(Leases!$H4="",1,Leases!$H4))&lt;=IF(Leases!$F4="",DATE(Properties!$C$5,12,31),Leases!$F4)),Leases!$G4,0)))</f>
      </c>
      <c r="F4" s="22">
        <f>IF(OR(Leases!$A4="",Leases!$E4="",Leases!$G4=""),0,IF(AND(YEAR(Leases!$E4)=Properties!$C$5,MONTH(Leases!$E4)=5,DAY(Leases!$E4)&gt;IF(Leases!$H4="",1,Leases!$H4)),IF(Leases!$E4&lt;=IF(Leases!$F4="",DATE(Properties!$C$5,12,31),Leases!$F4),ROUND(Leases!$G4*(DAY(EOMONTH(Leases!$E4,0))-DAY(Leases!$E4)+1)/DAY(EOMONTH(Leases!$E4,0)),2),0),IF(AND(DATE(Properties!$C$5,5,IF(Leases!$H4="",1,Leases!$H4))&gt;=Leases!$E4,DATE(Properties!$C$5,5,IF(Leases!$H4="",1,Leases!$H4))&lt;=IF(Leases!$F4="",DATE(Properties!$C$5,12,31),Leases!$F4)),Leases!$G4,0)))</f>
      </c>
      <c r="G4" s="22">
        <f>IF(OR(Leases!$A4="",Leases!$E4="",Leases!$G4=""),0,IF(AND(YEAR(Leases!$E4)=Properties!$C$5,MONTH(Leases!$E4)=6,DAY(Leases!$E4)&gt;IF(Leases!$H4="",1,Leases!$H4)),IF(Leases!$E4&lt;=IF(Leases!$F4="",DATE(Properties!$C$5,12,31),Leases!$F4),ROUND(Leases!$G4*(DAY(EOMONTH(Leases!$E4,0))-DAY(Leases!$E4)+1)/DAY(EOMONTH(Leases!$E4,0)),2),0),IF(AND(DATE(Properties!$C$5,6,IF(Leases!$H4="",1,Leases!$H4))&gt;=Leases!$E4,DATE(Properties!$C$5,6,IF(Leases!$H4="",1,Leases!$H4))&lt;=IF(Leases!$F4="",DATE(Properties!$C$5,12,31),Leases!$F4)),Leases!$G4,0)))</f>
      </c>
      <c r="H4" s="22">
        <f>IF(OR(Leases!$A4="",Leases!$E4="",Leases!$G4=""),0,IF(AND(YEAR(Leases!$E4)=Properties!$C$5,MONTH(Leases!$E4)=7,DAY(Leases!$E4)&gt;IF(Leases!$H4="",1,Leases!$H4)),IF(Leases!$E4&lt;=IF(Leases!$F4="",DATE(Properties!$C$5,12,31),Leases!$F4),ROUND(Leases!$G4*(DAY(EOMONTH(Leases!$E4,0))-DAY(Leases!$E4)+1)/DAY(EOMONTH(Leases!$E4,0)),2),0),IF(AND(DATE(Properties!$C$5,7,IF(Leases!$H4="",1,Leases!$H4))&gt;=Leases!$E4,DATE(Properties!$C$5,7,IF(Leases!$H4="",1,Leases!$H4))&lt;=IF(Leases!$F4="",DATE(Properties!$C$5,12,31),Leases!$F4)),Leases!$G4,0)))</f>
      </c>
      <c r="I4" s="22">
        <f>IF(OR(Leases!$A4="",Leases!$E4="",Leases!$G4=""),0,IF(AND(YEAR(Leases!$E4)=Properties!$C$5,MONTH(Leases!$E4)=8,DAY(Leases!$E4)&gt;IF(Leases!$H4="",1,Leases!$H4)),IF(Leases!$E4&lt;=IF(Leases!$F4="",DATE(Properties!$C$5,12,31),Leases!$F4),ROUND(Leases!$G4*(DAY(EOMONTH(Leases!$E4,0))-DAY(Leases!$E4)+1)/DAY(EOMONTH(Leases!$E4,0)),2),0),IF(AND(DATE(Properties!$C$5,8,IF(Leases!$H4="",1,Leases!$H4))&gt;=Leases!$E4,DATE(Properties!$C$5,8,IF(Leases!$H4="",1,Leases!$H4))&lt;=IF(Leases!$F4="",DATE(Properties!$C$5,12,31),Leases!$F4)),Leases!$G4,0)))</f>
      </c>
      <c r="J4" s="22">
        <f>IF(OR(Leases!$A4="",Leases!$E4="",Leases!$G4=""),0,IF(AND(YEAR(Leases!$E4)=Properties!$C$5,MONTH(Leases!$E4)=9,DAY(Leases!$E4)&gt;IF(Leases!$H4="",1,Leases!$H4)),IF(Leases!$E4&lt;=IF(Leases!$F4="",DATE(Properties!$C$5,12,31),Leases!$F4),ROUND(Leases!$G4*(DAY(EOMONTH(Leases!$E4,0))-DAY(Leases!$E4)+1)/DAY(EOMONTH(Leases!$E4,0)),2),0),IF(AND(DATE(Properties!$C$5,9,IF(Leases!$H4="",1,Leases!$H4))&gt;=Leases!$E4,DATE(Properties!$C$5,9,IF(Leases!$H4="",1,Leases!$H4))&lt;=IF(Leases!$F4="",DATE(Properties!$C$5,12,31),Leases!$F4)),Leases!$G4,0)))</f>
      </c>
      <c r="K4" s="22">
        <f>IF(OR(Leases!$A4="",Leases!$E4="",Leases!$G4=""),0,IF(AND(YEAR(Leases!$E4)=Properties!$C$5,MONTH(Leases!$E4)=10,DAY(Leases!$E4)&gt;IF(Leases!$H4="",1,Leases!$H4)),IF(Leases!$E4&lt;=IF(Leases!$F4="",DATE(Properties!$C$5,12,31),Leases!$F4),ROUND(Leases!$G4*(DAY(EOMONTH(Leases!$E4,0))-DAY(Leases!$E4)+1)/DAY(EOMONTH(Leases!$E4,0)),2),0),IF(AND(DATE(Properties!$C$5,10,IF(Leases!$H4="",1,Leases!$H4))&gt;=Leases!$E4,DATE(Properties!$C$5,10,IF(Leases!$H4="",1,Leases!$H4))&lt;=IF(Leases!$F4="",DATE(Properties!$C$5,12,31),Leases!$F4)),Leases!$G4,0)))</f>
      </c>
      <c r="L4" s="22">
        <f>IF(OR(Leases!$A4="",Leases!$E4="",Leases!$G4=""),0,IF(AND(YEAR(Leases!$E4)=Properties!$C$5,MONTH(Leases!$E4)=11,DAY(Leases!$E4)&gt;IF(Leases!$H4="",1,Leases!$H4)),IF(Leases!$E4&lt;=IF(Leases!$F4="",DATE(Properties!$C$5,12,31),Leases!$F4),ROUND(Leases!$G4*(DAY(EOMONTH(Leases!$E4,0))-DAY(Leases!$E4)+1)/DAY(EOMONTH(Leases!$E4,0)),2),0),IF(AND(DATE(Properties!$C$5,11,IF(Leases!$H4="",1,Leases!$H4))&gt;=Leases!$E4,DATE(Properties!$C$5,11,IF(Leases!$H4="",1,Leases!$H4))&lt;=IF(Leases!$F4="",DATE(Properties!$C$5,12,31),Leases!$F4)),Leases!$G4,0)))</f>
      </c>
      <c r="M4" s="22">
        <f>IF(OR(Leases!$A4="",Leases!$E4="",Leases!$G4=""),0,IF(AND(YEAR(Leases!$E4)=Properties!$C$5,MONTH(Leases!$E4)=12,DAY(Leases!$E4)&gt;IF(Leases!$H4="",1,Leases!$H4)),IF(Leases!$E4&lt;=IF(Leases!$F4="",DATE(Properties!$C$5,12,31),Leases!$F4),ROUND(Leases!$G4*(DAY(EOMONTH(Leases!$E4,0))-DAY(Leases!$E4)+1)/DAY(EOMONTH(Leases!$E4,0)),2),0),IF(AND(DATE(Properties!$C$5,12,IF(Leases!$H4="",1,Leases!$H4))&gt;=Leases!$E4,DATE(Properties!$C$5,12,IF(Leases!$H4="",1,Leases!$H4))&lt;=IF(Leases!$F4="",DATE(Properties!$C$5,12,31),Leases!$F4)),Leases!$G4,0)))</f>
      </c>
      <c r="N4" s="28">
        <f>IF(B4=0,0,IF(AND(YEAR(Leases!$E4)=Properties!$C$5,MONTH(Leases!$E4)=1,DAY(Leases!$E4)&gt;IF(Leases!$H4="",1,Leases!$H4)),Leases!$E4,DATE(Properties!$C$5,1,IF(Leases!$H4="",1,Leases!$H4))))</f>
      </c>
      <c r="O4" s="28">
        <f>IF(C4=0,0,IF(AND(YEAR(Leases!$E4)=Properties!$C$5,MONTH(Leases!$E4)=2,DAY(Leases!$E4)&gt;IF(Leases!$H4="",1,Leases!$H4)),Leases!$E4,DATE(Properties!$C$5,2,IF(Leases!$H4="",1,Leases!$H4))))</f>
      </c>
      <c r="P4" s="28">
        <f>IF(D4=0,0,IF(AND(YEAR(Leases!$E4)=Properties!$C$5,MONTH(Leases!$E4)=3,DAY(Leases!$E4)&gt;IF(Leases!$H4="",1,Leases!$H4)),Leases!$E4,DATE(Properties!$C$5,3,IF(Leases!$H4="",1,Leases!$H4))))</f>
      </c>
      <c r="Q4" s="28">
        <f>IF(E4=0,0,IF(AND(YEAR(Leases!$E4)=Properties!$C$5,MONTH(Leases!$E4)=4,DAY(Leases!$E4)&gt;IF(Leases!$H4="",1,Leases!$H4)),Leases!$E4,DATE(Properties!$C$5,4,IF(Leases!$H4="",1,Leases!$H4))))</f>
      </c>
      <c r="R4" s="28">
        <f>IF(F4=0,0,IF(AND(YEAR(Leases!$E4)=Properties!$C$5,MONTH(Leases!$E4)=5,DAY(Leases!$E4)&gt;IF(Leases!$H4="",1,Leases!$H4)),Leases!$E4,DATE(Properties!$C$5,5,IF(Leases!$H4="",1,Leases!$H4))))</f>
      </c>
      <c r="S4" s="28">
        <f>IF(G4=0,0,IF(AND(YEAR(Leases!$E4)=Properties!$C$5,MONTH(Leases!$E4)=6,DAY(Leases!$E4)&gt;IF(Leases!$H4="",1,Leases!$H4)),Leases!$E4,DATE(Properties!$C$5,6,IF(Leases!$H4="",1,Leases!$H4))))</f>
      </c>
      <c r="T4" s="28">
        <f>IF(H4=0,0,IF(AND(YEAR(Leases!$E4)=Properties!$C$5,MONTH(Leases!$E4)=7,DAY(Leases!$E4)&gt;IF(Leases!$H4="",1,Leases!$H4)),Leases!$E4,DATE(Properties!$C$5,7,IF(Leases!$H4="",1,Leases!$H4))))</f>
      </c>
      <c r="U4" s="28">
        <f>IF(I4=0,0,IF(AND(YEAR(Leases!$E4)=Properties!$C$5,MONTH(Leases!$E4)=8,DAY(Leases!$E4)&gt;IF(Leases!$H4="",1,Leases!$H4)),Leases!$E4,DATE(Properties!$C$5,8,IF(Leases!$H4="",1,Leases!$H4))))</f>
      </c>
      <c r="V4" s="28">
        <f>IF(J4=0,0,IF(AND(YEAR(Leases!$E4)=Properties!$C$5,MONTH(Leases!$E4)=9,DAY(Leases!$E4)&gt;IF(Leases!$H4="",1,Leases!$H4)),Leases!$E4,DATE(Properties!$C$5,9,IF(Leases!$H4="",1,Leases!$H4))))</f>
      </c>
      <c r="W4" s="28">
        <f>IF(K4=0,0,IF(AND(YEAR(Leases!$E4)=Properties!$C$5,MONTH(Leases!$E4)=10,DAY(Leases!$E4)&gt;IF(Leases!$H4="",1,Leases!$H4)),Leases!$E4,DATE(Properties!$C$5,10,IF(Leases!$H4="",1,Leases!$H4))))</f>
      </c>
      <c r="X4" s="28">
        <f>IF(L4=0,0,IF(AND(YEAR(Leases!$E4)=Properties!$C$5,MONTH(Leases!$E4)=11,DAY(Leases!$E4)&gt;IF(Leases!$H4="",1,Leases!$H4)),Leases!$E4,DATE(Properties!$C$5,11,IF(Leases!$H4="",1,Leases!$H4))))</f>
      </c>
      <c r="Y4" s="28">
        <f>IF(M4=0,0,IF(AND(YEAR(Leases!$E4)=Properties!$C$5,MONTH(Leases!$E4)=12,DAY(Leases!$E4)&gt;IF(Leases!$H4="",1,Leases!$H4)),Leases!$E4,DATE(Properties!$C$5,12,IF(Leases!$H4="",1,Leases!$H4))))</f>
      </c>
      <c r="Z4" s="25">
        <f>SUM(B4:M4)</f>
      </c>
      <c r="AA4" s="22">
        <f>SUMPRODUCT((N4:Y4&lt;='Rent roll'!$C$4)*B4:M4)</f>
      </c>
      <c r="AB4" s="22">
        <f>IF(A4="",0,SUMIFS('Ledger entries'!$H$2:$H$3001,'Ledger entries'!$B$2:$B$3001,A4,'Ledger entries'!$A$2:$A$3001,"&lt;="&amp;'Rent roll'!$C$4))</f>
      </c>
      <c r="AC4" s="22">
        <f>IF(A4="",0,N(Leases!$L4)+AA4+AB4)</f>
      </c>
      <c r="AD4" s="22">
        <f>IF(A4="",0,N(Leases!$K4)+SUMIFS('Ledger entries'!$I$2:$I$3001,'Ledger entries'!$B$2:$B$3001,A4,'Ledger entries'!$A$2:$A$3001,"&lt;="&amp;'Rent roll'!$C$4))</f>
      </c>
    </row>
    <row r="5" spans="1:30" x14ac:dyDescent="0.25">
      <c r="A5" s="13">
        <f>Leases!A5</f>
      </c>
      <c r="B5" s="22">
        <f>IF(OR(Leases!$A5="",Leases!$E5="",Leases!$G5=""),0,IF(AND(YEAR(Leases!$E5)=Properties!$C$5,MONTH(Leases!$E5)=1,DAY(Leases!$E5)&gt;IF(Leases!$H5="",1,Leases!$H5)),IF(Leases!$E5&lt;=IF(Leases!$F5="",DATE(Properties!$C$5,12,31),Leases!$F5),ROUND(Leases!$G5*(DAY(EOMONTH(Leases!$E5,0))-DAY(Leases!$E5)+1)/DAY(EOMONTH(Leases!$E5,0)),2),0),IF(AND(DATE(Properties!$C$5,1,IF(Leases!$H5="",1,Leases!$H5))&gt;=Leases!$E5,DATE(Properties!$C$5,1,IF(Leases!$H5="",1,Leases!$H5))&lt;=IF(Leases!$F5="",DATE(Properties!$C$5,12,31),Leases!$F5)),Leases!$G5,0)))</f>
      </c>
      <c r="C5" s="22">
        <f>IF(OR(Leases!$A5="",Leases!$E5="",Leases!$G5=""),0,IF(AND(YEAR(Leases!$E5)=Properties!$C$5,MONTH(Leases!$E5)=2,DAY(Leases!$E5)&gt;IF(Leases!$H5="",1,Leases!$H5)),IF(Leases!$E5&lt;=IF(Leases!$F5="",DATE(Properties!$C$5,12,31),Leases!$F5),ROUND(Leases!$G5*(DAY(EOMONTH(Leases!$E5,0))-DAY(Leases!$E5)+1)/DAY(EOMONTH(Leases!$E5,0)),2),0),IF(AND(DATE(Properties!$C$5,2,IF(Leases!$H5="",1,Leases!$H5))&gt;=Leases!$E5,DATE(Properties!$C$5,2,IF(Leases!$H5="",1,Leases!$H5))&lt;=IF(Leases!$F5="",DATE(Properties!$C$5,12,31),Leases!$F5)),Leases!$G5,0)))</f>
      </c>
      <c r="D5" s="22">
        <f>IF(OR(Leases!$A5="",Leases!$E5="",Leases!$G5=""),0,IF(AND(YEAR(Leases!$E5)=Properties!$C$5,MONTH(Leases!$E5)=3,DAY(Leases!$E5)&gt;IF(Leases!$H5="",1,Leases!$H5)),IF(Leases!$E5&lt;=IF(Leases!$F5="",DATE(Properties!$C$5,12,31),Leases!$F5),ROUND(Leases!$G5*(DAY(EOMONTH(Leases!$E5,0))-DAY(Leases!$E5)+1)/DAY(EOMONTH(Leases!$E5,0)),2),0),IF(AND(DATE(Properties!$C$5,3,IF(Leases!$H5="",1,Leases!$H5))&gt;=Leases!$E5,DATE(Properties!$C$5,3,IF(Leases!$H5="",1,Leases!$H5))&lt;=IF(Leases!$F5="",DATE(Properties!$C$5,12,31),Leases!$F5)),Leases!$G5,0)))</f>
      </c>
      <c r="E5" s="22">
        <f>IF(OR(Leases!$A5="",Leases!$E5="",Leases!$G5=""),0,IF(AND(YEAR(Leases!$E5)=Properties!$C$5,MONTH(Leases!$E5)=4,DAY(Leases!$E5)&gt;IF(Leases!$H5="",1,Leases!$H5)),IF(Leases!$E5&lt;=IF(Leases!$F5="",DATE(Properties!$C$5,12,31),Leases!$F5),ROUND(Leases!$G5*(DAY(EOMONTH(Leases!$E5,0))-DAY(Leases!$E5)+1)/DAY(EOMONTH(Leases!$E5,0)),2),0),IF(AND(DATE(Properties!$C$5,4,IF(Leases!$H5="",1,Leases!$H5))&gt;=Leases!$E5,DATE(Properties!$C$5,4,IF(Leases!$H5="",1,Leases!$H5))&lt;=IF(Leases!$F5="",DATE(Properties!$C$5,12,31),Leases!$F5)),Leases!$G5,0)))</f>
      </c>
      <c r="F5" s="22">
        <f>IF(OR(Leases!$A5="",Leases!$E5="",Leases!$G5=""),0,IF(AND(YEAR(Leases!$E5)=Properties!$C$5,MONTH(Leases!$E5)=5,DAY(Leases!$E5)&gt;IF(Leases!$H5="",1,Leases!$H5)),IF(Leases!$E5&lt;=IF(Leases!$F5="",DATE(Properties!$C$5,12,31),Leases!$F5),ROUND(Leases!$G5*(DAY(EOMONTH(Leases!$E5,0))-DAY(Leases!$E5)+1)/DAY(EOMONTH(Leases!$E5,0)),2),0),IF(AND(DATE(Properties!$C$5,5,IF(Leases!$H5="",1,Leases!$H5))&gt;=Leases!$E5,DATE(Properties!$C$5,5,IF(Leases!$H5="",1,Leases!$H5))&lt;=IF(Leases!$F5="",DATE(Properties!$C$5,12,31),Leases!$F5)),Leases!$G5,0)))</f>
      </c>
      <c r="G5" s="22">
        <f>IF(OR(Leases!$A5="",Leases!$E5="",Leases!$G5=""),0,IF(AND(YEAR(Leases!$E5)=Properties!$C$5,MONTH(Leases!$E5)=6,DAY(Leases!$E5)&gt;IF(Leases!$H5="",1,Leases!$H5)),IF(Leases!$E5&lt;=IF(Leases!$F5="",DATE(Properties!$C$5,12,31),Leases!$F5),ROUND(Leases!$G5*(DAY(EOMONTH(Leases!$E5,0))-DAY(Leases!$E5)+1)/DAY(EOMONTH(Leases!$E5,0)),2),0),IF(AND(DATE(Properties!$C$5,6,IF(Leases!$H5="",1,Leases!$H5))&gt;=Leases!$E5,DATE(Properties!$C$5,6,IF(Leases!$H5="",1,Leases!$H5))&lt;=IF(Leases!$F5="",DATE(Properties!$C$5,12,31),Leases!$F5)),Leases!$G5,0)))</f>
      </c>
      <c r="H5" s="22">
        <f>IF(OR(Leases!$A5="",Leases!$E5="",Leases!$G5=""),0,IF(AND(YEAR(Leases!$E5)=Properties!$C$5,MONTH(Leases!$E5)=7,DAY(Leases!$E5)&gt;IF(Leases!$H5="",1,Leases!$H5)),IF(Leases!$E5&lt;=IF(Leases!$F5="",DATE(Properties!$C$5,12,31),Leases!$F5),ROUND(Leases!$G5*(DAY(EOMONTH(Leases!$E5,0))-DAY(Leases!$E5)+1)/DAY(EOMONTH(Leases!$E5,0)),2),0),IF(AND(DATE(Properties!$C$5,7,IF(Leases!$H5="",1,Leases!$H5))&gt;=Leases!$E5,DATE(Properties!$C$5,7,IF(Leases!$H5="",1,Leases!$H5))&lt;=IF(Leases!$F5="",DATE(Properties!$C$5,12,31),Leases!$F5)),Leases!$G5,0)))</f>
      </c>
      <c r="I5" s="22">
        <f>IF(OR(Leases!$A5="",Leases!$E5="",Leases!$G5=""),0,IF(AND(YEAR(Leases!$E5)=Properties!$C$5,MONTH(Leases!$E5)=8,DAY(Leases!$E5)&gt;IF(Leases!$H5="",1,Leases!$H5)),IF(Leases!$E5&lt;=IF(Leases!$F5="",DATE(Properties!$C$5,12,31),Leases!$F5),ROUND(Leases!$G5*(DAY(EOMONTH(Leases!$E5,0))-DAY(Leases!$E5)+1)/DAY(EOMONTH(Leases!$E5,0)),2),0),IF(AND(DATE(Properties!$C$5,8,IF(Leases!$H5="",1,Leases!$H5))&gt;=Leases!$E5,DATE(Properties!$C$5,8,IF(Leases!$H5="",1,Leases!$H5))&lt;=IF(Leases!$F5="",DATE(Properties!$C$5,12,31),Leases!$F5)),Leases!$G5,0)))</f>
      </c>
      <c r="J5" s="22">
        <f>IF(OR(Leases!$A5="",Leases!$E5="",Leases!$G5=""),0,IF(AND(YEAR(Leases!$E5)=Properties!$C$5,MONTH(Leases!$E5)=9,DAY(Leases!$E5)&gt;IF(Leases!$H5="",1,Leases!$H5)),IF(Leases!$E5&lt;=IF(Leases!$F5="",DATE(Properties!$C$5,12,31),Leases!$F5),ROUND(Leases!$G5*(DAY(EOMONTH(Leases!$E5,0))-DAY(Leases!$E5)+1)/DAY(EOMONTH(Leases!$E5,0)),2),0),IF(AND(DATE(Properties!$C$5,9,IF(Leases!$H5="",1,Leases!$H5))&gt;=Leases!$E5,DATE(Properties!$C$5,9,IF(Leases!$H5="",1,Leases!$H5))&lt;=IF(Leases!$F5="",DATE(Properties!$C$5,12,31),Leases!$F5)),Leases!$G5,0)))</f>
      </c>
      <c r="K5" s="22">
        <f>IF(OR(Leases!$A5="",Leases!$E5="",Leases!$G5=""),0,IF(AND(YEAR(Leases!$E5)=Properties!$C$5,MONTH(Leases!$E5)=10,DAY(Leases!$E5)&gt;IF(Leases!$H5="",1,Leases!$H5)),IF(Leases!$E5&lt;=IF(Leases!$F5="",DATE(Properties!$C$5,12,31),Leases!$F5),ROUND(Leases!$G5*(DAY(EOMONTH(Leases!$E5,0))-DAY(Leases!$E5)+1)/DAY(EOMONTH(Leases!$E5,0)),2),0),IF(AND(DATE(Properties!$C$5,10,IF(Leases!$H5="",1,Leases!$H5))&gt;=Leases!$E5,DATE(Properties!$C$5,10,IF(Leases!$H5="",1,Leases!$H5))&lt;=IF(Leases!$F5="",DATE(Properties!$C$5,12,31),Leases!$F5)),Leases!$G5,0)))</f>
      </c>
      <c r="L5" s="22">
        <f>IF(OR(Leases!$A5="",Leases!$E5="",Leases!$G5=""),0,IF(AND(YEAR(Leases!$E5)=Properties!$C$5,MONTH(Leases!$E5)=11,DAY(Leases!$E5)&gt;IF(Leases!$H5="",1,Leases!$H5)),IF(Leases!$E5&lt;=IF(Leases!$F5="",DATE(Properties!$C$5,12,31),Leases!$F5),ROUND(Leases!$G5*(DAY(EOMONTH(Leases!$E5,0))-DAY(Leases!$E5)+1)/DAY(EOMONTH(Leases!$E5,0)),2),0),IF(AND(DATE(Properties!$C$5,11,IF(Leases!$H5="",1,Leases!$H5))&gt;=Leases!$E5,DATE(Properties!$C$5,11,IF(Leases!$H5="",1,Leases!$H5))&lt;=IF(Leases!$F5="",DATE(Properties!$C$5,12,31),Leases!$F5)),Leases!$G5,0)))</f>
      </c>
      <c r="M5" s="22">
        <f>IF(OR(Leases!$A5="",Leases!$E5="",Leases!$G5=""),0,IF(AND(YEAR(Leases!$E5)=Properties!$C$5,MONTH(Leases!$E5)=12,DAY(Leases!$E5)&gt;IF(Leases!$H5="",1,Leases!$H5)),IF(Leases!$E5&lt;=IF(Leases!$F5="",DATE(Properties!$C$5,12,31),Leases!$F5),ROUND(Leases!$G5*(DAY(EOMONTH(Leases!$E5,0))-DAY(Leases!$E5)+1)/DAY(EOMONTH(Leases!$E5,0)),2),0),IF(AND(DATE(Properties!$C$5,12,IF(Leases!$H5="",1,Leases!$H5))&gt;=Leases!$E5,DATE(Properties!$C$5,12,IF(Leases!$H5="",1,Leases!$H5))&lt;=IF(Leases!$F5="",DATE(Properties!$C$5,12,31),Leases!$F5)),Leases!$G5,0)))</f>
      </c>
      <c r="N5" s="28">
        <f>IF(B5=0,0,IF(AND(YEAR(Leases!$E5)=Properties!$C$5,MONTH(Leases!$E5)=1,DAY(Leases!$E5)&gt;IF(Leases!$H5="",1,Leases!$H5)),Leases!$E5,DATE(Properties!$C$5,1,IF(Leases!$H5="",1,Leases!$H5))))</f>
      </c>
      <c r="O5" s="28">
        <f>IF(C5=0,0,IF(AND(YEAR(Leases!$E5)=Properties!$C$5,MONTH(Leases!$E5)=2,DAY(Leases!$E5)&gt;IF(Leases!$H5="",1,Leases!$H5)),Leases!$E5,DATE(Properties!$C$5,2,IF(Leases!$H5="",1,Leases!$H5))))</f>
      </c>
      <c r="P5" s="28">
        <f>IF(D5=0,0,IF(AND(YEAR(Leases!$E5)=Properties!$C$5,MONTH(Leases!$E5)=3,DAY(Leases!$E5)&gt;IF(Leases!$H5="",1,Leases!$H5)),Leases!$E5,DATE(Properties!$C$5,3,IF(Leases!$H5="",1,Leases!$H5))))</f>
      </c>
      <c r="Q5" s="28">
        <f>IF(E5=0,0,IF(AND(YEAR(Leases!$E5)=Properties!$C$5,MONTH(Leases!$E5)=4,DAY(Leases!$E5)&gt;IF(Leases!$H5="",1,Leases!$H5)),Leases!$E5,DATE(Properties!$C$5,4,IF(Leases!$H5="",1,Leases!$H5))))</f>
      </c>
      <c r="R5" s="28">
        <f>IF(F5=0,0,IF(AND(YEAR(Leases!$E5)=Properties!$C$5,MONTH(Leases!$E5)=5,DAY(Leases!$E5)&gt;IF(Leases!$H5="",1,Leases!$H5)),Leases!$E5,DATE(Properties!$C$5,5,IF(Leases!$H5="",1,Leases!$H5))))</f>
      </c>
      <c r="S5" s="28">
        <f>IF(G5=0,0,IF(AND(YEAR(Leases!$E5)=Properties!$C$5,MONTH(Leases!$E5)=6,DAY(Leases!$E5)&gt;IF(Leases!$H5="",1,Leases!$H5)),Leases!$E5,DATE(Properties!$C$5,6,IF(Leases!$H5="",1,Leases!$H5))))</f>
      </c>
      <c r="T5" s="28">
        <f>IF(H5=0,0,IF(AND(YEAR(Leases!$E5)=Properties!$C$5,MONTH(Leases!$E5)=7,DAY(Leases!$E5)&gt;IF(Leases!$H5="",1,Leases!$H5)),Leases!$E5,DATE(Properties!$C$5,7,IF(Leases!$H5="",1,Leases!$H5))))</f>
      </c>
      <c r="U5" s="28">
        <f>IF(I5=0,0,IF(AND(YEAR(Leases!$E5)=Properties!$C$5,MONTH(Leases!$E5)=8,DAY(Leases!$E5)&gt;IF(Leases!$H5="",1,Leases!$H5)),Leases!$E5,DATE(Properties!$C$5,8,IF(Leases!$H5="",1,Leases!$H5))))</f>
      </c>
      <c r="V5" s="28">
        <f>IF(J5=0,0,IF(AND(YEAR(Leases!$E5)=Properties!$C$5,MONTH(Leases!$E5)=9,DAY(Leases!$E5)&gt;IF(Leases!$H5="",1,Leases!$H5)),Leases!$E5,DATE(Properties!$C$5,9,IF(Leases!$H5="",1,Leases!$H5))))</f>
      </c>
      <c r="W5" s="28">
        <f>IF(K5=0,0,IF(AND(YEAR(Leases!$E5)=Properties!$C$5,MONTH(Leases!$E5)=10,DAY(Leases!$E5)&gt;IF(Leases!$H5="",1,Leases!$H5)),Leases!$E5,DATE(Properties!$C$5,10,IF(Leases!$H5="",1,Leases!$H5))))</f>
      </c>
      <c r="X5" s="28">
        <f>IF(L5=0,0,IF(AND(YEAR(Leases!$E5)=Properties!$C$5,MONTH(Leases!$E5)=11,DAY(Leases!$E5)&gt;IF(Leases!$H5="",1,Leases!$H5)),Leases!$E5,DATE(Properties!$C$5,11,IF(Leases!$H5="",1,Leases!$H5))))</f>
      </c>
      <c r="Y5" s="28">
        <f>IF(M5=0,0,IF(AND(YEAR(Leases!$E5)=Properties!$C$5,MONTH(Leases!$E5)=12,DAY(Leases!$E5)&gt;IF(Leases!$H5="",1,Leases!$H5)),Leases!$E5,DATE(Properties!$C$5,12,IF(Leases!$H5="",1,Leases!$H5))))</f>
      </c>
      <c r="Z5" s="25">
        <f>SUM(B5:M5)</f>
      </c>
      <c r="AA5" s="22">
        <f>SUMPRODUCT((N5:Y5&lt;='Rent roll'!$C$4)*B5:M5)</f>
      </c>
      <c r="AB5" s="22">
        <f>IF(A5="",0,SUMIFS('Ledger entries'!$H$2:$H$3001,'Ledger entries'!$B$2:$B$3001,A5,'Ledger entries'!$A$2:$A$3001,"&lt;="&amp;'Rent roll'!$C$4))</f>
      </c>
      <c r="AC5" s="22">
        <f>IF(A5="",0,N(Leases!$L5)+AA5+AB5)</f>
      </c>
      <c r="AD5" s="22">
        <f>IF(A5="",0,N(Leases!$K5)+SUMIFS('Ledger entries'!$I$2:$I$3001,'Ledger entries'!$B$2:$B$3001,A5,'Ledger entries'!$A$2:$A$3001,"&lt;="&amp;'Rent roll'!$C$4))</f>
      </c>
    </row>
    <row r="6" spans="1:30" x14ac:dyDescent="0.25">
      <c r="A6" s="13">
        <f>Leases!A6</f>
      </c>
      <c r="B6" s="22">
        <f>IF(OR(Leases!$A6="",Leases!$E6="",Leases!$G6=""),0,IF(AND(YEAR(Leases!$E6)=Properties!$C$5,MONTH(Leases!$E6)=1,DAY(Leases!$E6)&gt;IF(Leases!$H6="",1,Leases!$H6)),IF(Leases!$E6&lt;=IF(Leases!$F6="",DATE(Properties!$C$5,12,31),Leases!$F6),ROUND(Leases!$G6*(DAY(EOMONTH(Leases!$E6,0))-DAY(Leases!$E6)+1)/DAY(EOMONTH(Leases!$E6,0)),2),0),IF(AND(DATE(Properties!$C$5,1,IF(Leases!$H6="",1,Leases!$H6))&gt;=Leases!$E6,DATE(Properties!$C$5,1,IF(Leases!$H6="",1,Leases!$H6))&lt;=IF(Leases!$F6="",DATE(Properties!$C$5,12,31),Leases!$F6)),Leases!$G6,0)))</f>
      </c>
      <c r="C6" s="22">
        <f>IF(OR(Leases!$A6="",Leases!$E6="",Leases!$G6=""),0,IF(AND(YEAR(Leases!$E6)=Properties!$C$5,MONTH(Leases!$E6)=2,DAY(Leases!$E6)&gt;IF(Leases!$H6="",1,Leases!$H6)),IF(Leases!$E6&lt;=IF(Leases!$F6="",DATE(Properties!$C$5,12,31),Leases!$F6),ROUND(Leases!$G6*(DAY(EOMONTH(Leases!$E6,0))-DAY(Leases!$E6)+1)/DAY(EOMONTH(Leases!$E6,0)),2),0),IF(AND(DATE(Properties!$C$5,2,IF(Leases!$H6="",1,Leases!$H6))&gt;=Leases!$E6,DATE(Properties!$C$5,2,IF(Leases!$H6="",1,Leases!$H6))&lt;=IF(Leases!$F6="",DATE(Properties!$C$5,12,31),Leases!$F6)),Leases!$G6,0)))</f>
      </c>
      <c r="D6" s="22">
        <f>IF(OR(Leases!$A6="",Leases!$E6="",Leases!$G6=""),0,IF(AND(YEAR(Leases!$E6)=Properties!$C$5,MONTH(Leases!$E6)=3,DAY(Leases!$E6)&gt;IF(Leases!$H6="",1,Leases!$H6)),IF(Leases!$E6&lt;=IF(Leases!$F6="",DATE(Properties!$C$5,12,31),Leases!$F6),ROUND(Leases!$G6*(DAY(EOMONTH(Leases!$E6,0))-DAY(Leases!$E6)+1)/DAY(EOMONTH(Leases!$E6,0)),2),0),IF(AND(DATE(Properties!$C$5,3,IF(Leases!$H6="",1,Leases!$H6))&gt;=Leases!$E6,DATE(Properties!$C$5,3,IF(Leases!$H6="",1,Leases!$H6))&lt;=IF(Leases!$F6="",DATE(Properties!$C$5,12,31),Leases!$F6)),Leases!$G6,0)))</f>
      </c>
      <c r="E6" s="22">
        <f>IF(OR(Leases!$A6="",Leases!$E6="",Leases!$G6=""),0,IF(AND(YEAR(Leases!$E6)=Properties!$C$5,MONTH(Leases!$E6)=4,DAY(Leases!$E6)&gt;IF(Leases!$H6="",1,Leases!$H6)),IF(Leases!$E6&lt;=IF(Leases!$F6="",DATE(Properties!$C$5,12,31),Leases!$F6),ROUND(Leases!$G6*(DAY(EOMONTH(Leases!$E6,0))-DAY(Leases!$E6)+1)/DAY(EOMONTH(Leases!$E6,0)),2),0),IF(AND(DATE(Properties!$C$5,4,IF(Leases!$H6="",1,Leases!$H6))&gt;=Leases!$E6,DATE(Properties!$C$5,4,IF(Leases!$H6="",1,Leases!$H6))&lt;=IF(Leases!$F6="",DATE(Properties!$C$5,12,31),Leases!$F6)),Leases!$G6,0)))</f>
      </c>
      <c r="F6" s="22">
        <f>IF(OR(Leases!$A6="",Leases!$E6="",Leases!$G6=""),0,IF(AND(YEAR(Leases!$E6)=Properties!$C$5,MONTH(Leases!$E6)=5,DAY(Leases!$E6)&gt;IF(Leases!$H6="",1,Leases!$H6)),IF(Leases!$E6&lt;=IF(Leases!$F6="",DATE(Properties!$C$5,12,31),Leases!$F6),ROUND(Leases!$G6*(DAY(EOMONTH(Leases!$E6,0))-DAY(Leases!$E6)+1)/DAY(EOMONTH(Leases!$E6,0)),2),0),IF(AND(DATE(Properties!$C$5,5,IF(Leases!$H6="",1,Leases!$H6))&gt;=Leases!$E6,DATE(Properties!$C$5,5,IF(Leases!$H6="",1,Leases!$H6))&lt;=IF(Leases!$F6="",DATE(Properties!$C$5,12,31),Leases!$F6)),Leases!$G6,0)))</f>
      </c>
      <c r="G6" s="22">
        <f>IF(OR(Leases!$A6="",Leases!$E6="",Leases!$G6=""),0,IF(AND(YEAR(Leases!$E6)=Properties!$C$5,MONTH(Leases!$E6)=6,DAY(Leases!$E6)&gt;IF(Leases!$H6="",1,Leases!$H6)),IF(Leases!$E6&lt;=IF(Leases!$F6="",DATE(Properties!$C$5,12,31),Leases!$F6),ROUND(Leases!$G6*(DAY(EOMONTH(Leases!$E6,0))-DAY(Leases!$E6)+1)/DAY(EOMONTH(Leases!$E6,0)),2),0),IF(AND(DATE(Properties!$C$5,6,IF(Leases!$H6="",1,Leases!$H6))&gt;=Leases!$E6,DATE(Properties!$C$5,6,IF(Leases!$H6="",1,Leases!$H6))&lt;=IF(Leases!$F6="",DATE(Properties!$C$5,12,31),Leases!$F6)),Leases!$G6,0)))</f>
      </c>
      <c r="H6" s="22">
        <f>IF(OR(Leases!$A6="",Leases!$E6="",Leases!$G6=""),0,IF(AND(YEAR(Leases!$E6)=Properties!$C$5,MONTH(Leases!$E6)=7,DAY(Leases!$E6)&gt;IF(Leases!$H6="",1,Leases!$H6)),IF(Leases!$E6&lt;=IF(Leases!$F6="",DATE(Properties!$C$5,12,31),Leases!$F6),ROUND(Leases!$G6*(DAY(EOMONTH(Leases!$E6,0))-DAY(Leases!$E6)+1)/DAY(EOMONTH(Leases!$E6,0)),2),0),IF(AND(DATE(Properties!$C$5,7,IF(Leases!$H6="",1,Leases!$H6))&gt;=Leases!$E6,DATE(Properties!$C$5,7,IF(Leases!$H6="",1,Leases!$H6))&lt;=IF(Leases!$F6="",DATE(Properties!$C$5,12,31),Leases!$F6)),Leases!$G6,0)))</f>
      </c>
      <c r="I6" s="22">
        <f>IF(OR(Leases!$A6="",Leases!$E6="",Leases!$G6=""),0,IF(AND(YEAR(Leases!$E6)=Properties!$C$5,MONTH(Leases!$E6)=8,DAY(Leases!$E6)&gt;IF(Leases!$H6="",1,Leases!$H6)),IF(Leases!$E6&lt;=IF(Leases!$F6="",DATE(Properties!$C$5,12,31),Leases!$F6),ROUND(Leases!$G6*(DAY(EOMONTH(Leases!$E6,0))-DAY(Leases!$E6)+1)/DAY(EOMONTH(Leases!$E6,0)),2),0),IF(AND(DATE(Properties!$C$5,8,IF(Leases!$H6="",1,Leases!$H6))&gt;=Leases!$E6,DATE(Properties!$C$5,8,IF(Leases!$H6="",1,Leases!$H6))&lt;=IF(Leases!$F6="",DATE(Properties!$C$5,12,31),Leases!$F6)),Leases!$G6,0)))</f>
      </c>
      <c r="J6" s="22">
        <f>IF(OR(Leases!$A6="",Leases!$E6="",Leases!$G6=""),0,IF(AND(YEAR(Leases!$E6)=Properties!$C$5,MONTH(Leases!$E6)=9,DAY(Leases!$E6)&gt;IF(Leases!$H6="",1,Leases!$H6)),IF(Leases!$E6&lt;=IF(Leases!$F6="",DATE(Properties!$C$5,12,31),Leases!$F6),ROUND(Leases!$G6*(DAY(EOMONTH(Leases!$E6,0))-DAY(Leases!$E6)+1)/DAY(EOMONTH(Leases!$E6,0)),2),0),IF(AND(DATE(Properties!$C$5,9,IF(Leases!$H6="",1,Leases!$H6))&gt;=Leases!$E6,DATE(Properties!$C$5,9,IF(Leases!$H6="",1,Leases!$H6))&lt;=IF(Leases!$F6="",DATE(Properties!$C$5,12,31),Leases!$F6)),Leases!$G6,0)))</f>
      </c>
      <c r="K6" s="22">
        <f>IF(OR(Leases!$A6="",Leases!$E6="",Leases!$G6=""),0,IF(AND(YEAR(Leases!$E6)=Properties!$C$5,MONTH(Leases!$E6)=10,DAY(Leases!$E6)&gt;IF(Leases!$H6="",1,Leases!$H6)),IF(Leases!$E6&lt;=IF(Leases!$F6="",DATE(Properties!$C$5,12,31),Leases!$F6),ROUND(Leases!$G6*(DAY(EOMONTH(Leases!$E6,0))-DAY(Leases!$E6)+1)/DAY(EOMONTH(Leases!$E6,0)),2),0),IF(AND(DATE(Properties!$C$5,10,IF(Leases!$H6="",1,Leases!$H6))&gt;=Leases!$E6,DATE(Properties!$C$5,10,IF(Leases!$H6="",1,Leases!$H6))&lt;=IF(Leases!$F6="",DATE(Properties!$C$5,12,31),Leases!$F6)),Leases!$G6,0)))</f>
      </c>
      <c r="L6" s="22">
        <f>IF(OR(Leases!$A6="",Leases!$E6="",Leases!$G6=""),0,IF(AND(YEAR(Leases!$E6)=Properties!$C$5,MONTH(Leases!$E6)=11,DAY(Leases!$E6)&gt;IF(Leases!$H6="",1,Leases!$H6)),IF(Leases!$E6&lt;=IF(Leases!$F6="",DATE(Properties!$C$5,12,31),Leases!$F6),ROUND(Leases!$G6*(DAY(EOMONTH(Leases!$E6,0))-DAY(Leases!$E6)+1)/DAY(EOMONTH(Leases!$E6,0)),2),0),IF(AND(DATE(Properties!$C$5,11,IF(Leases!$H6="",1,Leases!$H6))&gt;=Leases!$E6,DATE(Properties!$C$5,11,IF(Leases!$H6="",1,Leases!$H6))&lt;=IF(Leases!$F6="",DATE(Properties!$C$5,12,31),Leases!$F6)),Leases!$G6,0)))</f>
      </c>
      <c r="M6" s="22">
        <f>IF(OR(Leases!$A6="",Leases!$E6="",Leases!$G6=""),0,IF(AND(YEAR(Leases!$E6)=Properties!$C$5,MONTH(Leases!$E6)=12,DAY(Leases!$E6)&gt;IF(Leases!$H6="",1,Leases!$H6)),IF(Leases!$E6&lt;=IF(Leases!$F6="",DATE(Properties!$C$5,12,31),Leases!$F6),ROUND(Leases!$G6*(DAY(EOMONTH(Leases!$E6,0))-DAY(Leases!$E6)+1)/DAY(EOMONTH(Leases!$E6,0)),2),0),IF(AND(DATE(Properties!$C$5,12,IF(Leases!$H6="",1,Leases!$H6))&gt;=Leases!$E6,DATE(Properties!$C$5,12,IF(Leases!$H6="",1,Leases!$H6))&lt;=IF(Leases!$F6="",DATE(Properties!$C$5,12,31),Leases!$F6)),Leases!$G6,0)))</f>
      </c>
      <c r="N6" s="28">
        <f>IF(B6=0,0,IF(AND(YEAR(Leases!$E6)=Properties!$C$5,MONTH(Leases!$E6)=1,DAY(Leases!$E6)&gt;IF(Leases!$H6="",1,Leases!$H6)),Leases!$E6,DATE(Properties!$C$5,1,IF(Leases!$H6="",1,Leases!$H6))))</f>
      </c>
      <c r="O6" s="28">
        <f>IF(C6=0,0,IF(AND(YEAR(Leases!$E6)=Properties!$C$5,MONTH(Leases!$E6)=2,DAY(Leases!$E6)&gt;IF(Leases!$H6="",1,Leases!$H6)),Leases!$E6,DATE(Properties!$C$5,2,IF(Leases!$H6="",1,Leases!$H6))))</f>
      </c>
      <c r="P6" s="28">
        <f>IF(D6=0,0,IF(AND(YEAR(Leases!$E6)=Properties!$C$5,MONTH(Leases!$E6)=3,DAY(Leases!$E6)&gt;IF(Leases!$H6="",1,Leases!$H6)),Leases!$E6,DATE(Properties!$C$5,3,IF(Leases!$H6="",1,Leases!$H6))))</f>
      </c>
      <c r="Q6" s="28">
        <f>IF(E6=0,0,IF(AND(YEAR(Leases!$E6)=Properties!$C$5,MONTH(Leases!$E6)=4,DAY(Leases!$E6)&gt;IF(Leases!$H6="",1,Leases!$H6)),Leases!$E6,DATE(Properties!$C$5,4,IF(Leases!$H6="",1,Leases!$H6))))</f>
      </c>
      <c r="R6" s="28">
        <f>IF(F6=0,0,IF(AND(YEAR(Leases!$E6)=Properties!$C$5,MONTH(Leases!$E6)=5,DAY(Leases!$E6)&gt;IF(Leases!$H6="",1,Leases!$H6)),Leases!$E6,DATE(Properties!$C$5,5,IF(Leases!$H6="",1,Leases!$H6))))</f>
      </c>
      <c r="S6" s="28">
        <f>IF(G6=0,0,IF(AND(YEAR(Leases!$E6)=Properties!$C$5,MONTH(Leases!$E6)=6,DAY(Leases!$E6)&gt;IF(Leases!$H6="",1,Leases!$H6)),Leases!$E6,DATE(Properties!$C$5,6,IF(Leases!$H6="",1,Leases!$H6))))</f>
      </c>
      <c r="T6" s="28">
        <f>IF(H6=0,0,IF(AND(YEAR(Leases!$E6)=Properties!$C$5,MONTH(Leases!$E6)=7,DAY(Leases!$E6)&gt;IF(Leases!$H6="",1,Leases!$H6)),Leases!$E6,DATE(Properties!$C$5,7,IF(Leases!$H6="",1,Leases!$H6))))</f>
      </c>
      <c r="U6" s="28">
        <f>IF(I6=0,0,IF(AND(YEAR(Leases!$E6)=Properties!$C$5,MONTH(Leases!$E6)=8,DAY(Leases!$E6)&gt;IF(Leases!$H6="",1,Leases!$H6)),Leases!$E6,DATE(Properties!$C$5,8,IF(Leases!$H6="",1,Leases!$H6))))</f>
      </c>
      <c r="V6" s="28">
        <f>IF(J6=0,0,IF(AND(YEAR(Leases!$E6)=Properties!$C$5,MONTH(Leases!$E6)=9,DAY(Leases!$E6)&gt;IF(Leases!$H6="",1,Leases!$H6)),Leases!$E6,DATE(Properties!$C$5,9,IF(Leases!$H6="",1,Leases!$H6))))</f>
      </c>
      <c r="W6" s="28">
        <f>IF(K6=0,0,IF(AND(YEAR(Leases!$E6)=Properties!$C$5,MONTH(Leases!$E6)=10,DAY(Leases!$E6)&gt;IF(Leases!$H6="",1,Leases!$H6)),Leases!$E6,DATE(Properties!$C$5,10,IF(Leases!$H6="",1,Leases!$H6))))</f>
      </c>
      <c r="X6" s="28">
        <f>IF(L6=0,0,IF(AND(YEAR(Leases!$E6)=Properties!$C$5,MONTH(Leases!$E6)=11,DAY(Leases!$E6)&gt;IF(Leases!$H6="",1,Leases!$H6)),Leases!$E6,DATE(Properties!$C$5,11,IF(Leases!$H6="",1,Leases!$H6))))</f>
      </c>
      <c r="Y6" s="28">
        <f>IF(M6=0,0,IF(AND(YEAR(Leases!$E6)=Properties!$C$5,MONTH(Leases!$E6)=12,DAY(Leases!$E6)&gt;IF(Leases!$H6="",1,Leases!$H6)),Leases!$E6,DATE(Properties!$C$5,12,IF(Leases!$H6="",1,Leases!$H6))))</f>
      </c>
      <c r="Z6" s="25">
        <f>SUM(B6:M6)</f>
      </c>
      <c r="AA6" s="22">
        <f>SUMPRODUCT((N6:Y6&lt;='Rent roll'!$C$4)*B6:M6)</f>
      </c>
      <c r="AB6" s="22">
        <f>IF(A6="",0,SUMIFS('Ledger entries'!$H$2:$H$3001,'Ledger entries'!$B$2:$B$3001,A6,'Ledger entries'!$A$2:$A$3001,"&lt;="&amp;'Rent roll'!$C$4))</f>
      </c>
      <c r="AC6" s="22">
        <f>IF(A6="",0,N(Leases!$L6)+AA6+AB6)</f>
      </c>
      <c r="AD6" s="22">
        <f>IF(A6="",0,N(Leases!$K6)+SUMIFS('Ledger entries'!$I$2:$I$3001,'Ledger entries'!$B$2:$B$3001,A6,'Ledger entries'!$A$2:$A$3001,"&lt;="&amp;'Rent roll'!$C$4))</f>
      </c>
    </row>
    <row r="7" spans="1:30" x14ac:dyDescent="0.25">
      <c r="A7" s="13">
        <f>Leases!A7</f>
      </c>
      <c r="B7" s="22">
        <f>IF(OR(Leases!$A7="",Leases!$E7="",Leases!$G7=""),0,IF(AND(YEAR(Leases!$E7)=Properties!$C$5,MONTH(Leases!$E7)=1,DAY(Leases!$E7)&gt;IF(Leases!$H7="",1,Leases!$H7)),IF(Leases!$E7&lt;=IF(Leases!$F7="",DATE(Properties!$C$5,12,31),Leases!$F7),ROUND(Leases!$G7*(DAY(EOMONTH(Leases!$E7,0))-DAY(Leases!$E7)+1)/DAY(EOMONTH(Leases!$E7,0)),2),0),IF(AND(DATE(Properties!$C$5,1,IF(Leases!$H7="",1,Leases!$H7))&gt;=Leases!$E7,DATE(Properties!$C$5,1,IF(Leases!$H7="",1,Leases!$H7))&lt;=IF(Leases!$F7="",DATE(Properties!$C$5,12,31),Leases!$F7)),Leases!$G7,0)))</f>
      </c>
      <c r="C7" s="22">
        <f>IF(OR(Leases!$A7="",Leases!$E7="",Leases!$G7=""),0,IF(AND(YEAR(Leases!$E7)=Properties!$C$5,MONTH(Leases!$E7)=2,DAY(Leases!$E7)&gt;IF(Leases!$H7="",1,Leases!$H7)),IF(Leases!$E7&lt;=IF(Leases!$F7="",DATE(Properties!$C$5,12,31),Leases!$F7),ROUND(Leases!$G7*(DAY(EOMONTH(Leases!$E7,0))-DAY(Leases!$E7)+1)/DAY(EOMONTH(Leases!$E7,0)),2),0),IF(AND(DATE(Properties!$C$5,2,IF(Leases!$H7="",1,Leases!$H7))&gt;=Leases!$E7,DATE(Properties!$C$5,2,IF(Leases!$H7="",1,Leases!$H7))&lt;=IF(Leases!$F7="",DATE(Properties!$C$5,12,31),Leases!$F7)),Leases!$G7,0)))</f>
      </c>
      <c r="D7" s="22">
        <f>IF(OR(Leases!$A7="",Leases!$E7="",Leases!$G7=""),0,IF(AND(YEAR(Leases!$E7)=Properties!$C$5,MONTH(Leases!$E7)=3,DAY(Leases!$E7)&gt;IF(Leases!$H7="",1,Leases!$H7)),IF(Leases!$E7&lt;=IF(Leases!$F7="",DATE(Properties!$C$5,12,31),Leases!$F7),ROUND(Leases!$G7*(DAY(EOMONTH(Leases!$E7,0))-DAY(Leases!$E7)+1)/DAY(EOMONTH(Leases!$E7,0)),2),0),IF(AND(DATE(Properties!$C$5,3,IF(Leases!$H7="",1,Leases!$H7))&gt;=Leases!$E7,DATE(Properties!$C$5,3,IF(Leases!$H7="",1,Leases!$H7))&lt;=IF(Leases!$F7="",DATE(Properties!$C$5,12,31),Leases!$F7)),Leases!$G7,0)))</f>
      </c>
      <c r="E7" s="22">
        <f>IF(OR(Leases!$A7="",Leases!$E7="",Leases!$G7=""),0,IF(AND(YEAR(Leases!$E7)=Properties!$C$5,MONTH(Leases!$E7)=4,DAY(Leases!$E7)&gt;IF(Leases!$H7="",1,Leases!$H7)),IF(Leases!$E7&lt;=IF(Leases!$F7="",DATE(Properties!$C$5,12,31),Leases!$F7),ROUND(Leases!$G7*(DAY(EOMONTH(Leases!$E7,0))-DAY(Leases!$E7)+1)/DAY(EOMONTH(Leases!$E7,0)),2),0),IF(AND(DATE(Properties!$C$5,4,IF(Leases!$H7="",1,Leases!$H7))&gt;=Leases!$E7,DATE(Properties!$C$5,4,IF(Leases!$H7="",1,Leases!$H7))&lt;=IF(Leases!$F7="",DATE(Properties!$C$5,12,31),Leases!$F7)),Leases!$G7,0)))</f>
      </c>
      <c r="F7" s="22">
        <f>IF(OR(Leases!$A7="",Leases!$E7="",Leases!$G7=""),0,IF(AND(YEAR(Leases!$E7)=Properties!$C$5,MONTH(Leases!$E7)=5,DAY(Leases!$E7)&gt;IF(Leases!$H7="",1,Leases!$H7)),IF(Leases!$E7&lt;=IF(Leases!$F7="",DATE(Properties!$C$5,12,31),Leases!$F7),ROUND(Leases!$G7*(DAY(EOMONTH(Leases!$E7,0))-DAY(Leases!$E7)+1)/DAY(EOMONTH(Leases!$E7,0)),2),0),IF(AND(DATE(Properties!$C$5,5,IF(Leases!$H7="",1,Leases!$H7))&gt;=Leases!$E7,DATE(Properties!$C$5,5,IF(Leases!$H7="",1,Leases!$H7))&lt;=IF(Leases!$F7="",DATE(Properties!$C$5,12,31),Leases!$F7)),Leases!$G7,0)))</f>
      </c>
      <c r="G7" s="22">
        <f>IF(OR(Leases!$A7="",Leases!$E7="",Leases!$G7=""),0,IF(AND(YEAR(Leases!$E7)=Properties!$C$5,MONTH(Leases!$E7)=6,DAY(Leases!$E7)&gt;IF(Leases!$H7="",1,Leases!$H7)),IF(Leases!$E7&lt;=IF(Leases!$F7="",DATE(Properties!$C$5,12,31),Leases!$F7),ROUND(Leases!$G7*(DAY(EOMONTH(Leases!$E7,0))-DAY(Leases!$E7)+1)/DAY(EOMONTH(Leases!$E7,0)),2),0),IF(AND(DATE(Properties!$C$5,6,IF(Leases!$H7="",1,Leases!$H7))&gt;=Leases!$E7,DATE(Properties!$C$5,6,IF(Leases!$H7="",1,Leases!$H7))&lt;=IF(Leases!$F7="",DATE(Properties!$C$5,12,31),Leases!$F7)),Leases!$G7,0)))</f>
      </c>
      <c r="H7" s="22">
        <f>IF(OR(Leases!$A7="",Leases!$E7="",Leases!$G7=""),0,IF(AND(YEAR(Leases!$E7)=Properties!$C$5,MONTH(Leases!$E7)=7,DAY(Leases!$E7)&gt;IF(Leases!$H7="",1,Leases!$H7)),IF(Leases!$E7&lt;=IF(Leases!$F7="",DATE(Properties!$C$5,12,31),Leases!$F7),ROUND(Leases!$G7*(DAY(EOMONTH(Leases!$E7,0))-DAY(Leases!$E7)+1)/DAY(EOMONTH(Leases!$E7,0)),2),0),IF(AND(DATE(Properties!$C$5,7,IF(Leases!$H7="",1,Leases!$H7))&gt;=Leases!$E7,DATE(Properties!$C$5,7,IF(Leases!$H7="",1,Leases!$H7))&lt;=IF(Leases!$F7="",DATE(Properties!$C$5,12,31),Leases!$F7)),Leases!$G7,0)))</f>
      </c>
      <c r="I7" s="22">
        <f>IF(OR(Leases!$A7="",Leases!$E7="",Leases!$G7=""),0,IF(AND(YEAR(Leases!$E7)=Properties!$C$5,MONTH(Leases!$E7)=8,DAY(Leases!$E7)&gt;IF(Leases!$H7="",1,Leases!$H7)),IF(Leases!$E7&lt;=IF(Leases!$F7="",DATE(Properties!$C$5,12,31),Leases!$F7),ROUND(Leases!$G7*(DAY(EOMONTH(Leases!$E7,0))-DAY(Leases!$E7)+1)/DAY(EOMONTH(Leases!$E7,0)),2),0),IF(AND(DATE(Properties!$C$5,8,IF(Leases!$H7="",1,Leases!$H7))&gt;=Leases!$E7,DATE(Properties!$C$5,8,IF(Leases!$H7="",1,Leases!$H7))&lt;=IF(Leases!$F7="",DATE(Properties!$C$5,12,31),Leases!$F7)),Leases!$G7,0)))</f>
      </c>
      <c r="J7" s="22">
        <f>IF(OR(Leases!$A7="",Leases!$E7="",Leases!$G7=""),0,IF(AND(YEAR(Leases!$E7)=Properties!$C$5,MONTH(Leases!$E7)=9,DAY(Leases!$E7)&gt;IF(Leases!$H7="",1,Leases!$H7)),IF(Leases!$E7&lt;=IF(Leases!$F7="",DATE(Properties!$C$5,12,31),Leases!$F7),ROUND(Leases!$G7*(DAY(EOMONTH(Leases!$E7,0))-DAY(Leases!$E7)+1)/DAY(EOMONTH(Leases!$E7,0)),2),0),IF(AND(DATE(Properties!$C$5,9,IF(Leases!$H7="",1,Leases!$H7))&gt;=Leases!$E7,DATE(Properties!$C$5,9,IF(Leases!$H7="",1,Leases!$H7))&lt;=IF(Leases!$F7="",DATE(Properties!$C$5,12,31),Leases!$F7)),Leases!$G7,0)))</f>
      </c>
      <c r="K7" s="22">
        <f>IF(OR(Leases!$A7="",Leases!$E7="",Leases!$G7=""),0,IF(AND(YEAR(Leases!$E7)=Properties!$C$5,MONTH(Leases!$E7)=10,DAY(Leases!$E7)&gt;IF(Leases!$H7="",1,Leases!$H7)),IF(Leases!$E7&lt;=IF(Leases!$F7="",DATE(Properties!$C$5,12,31),Leases!$F7),ROUND(Leases!$G7*(DAY(EOMONTH(Leases!$E7,0))-DAY(Leases!$E7)+1)/DAY(EOMONTH(Leases!$E7,0)),2),0),IF(AND(DATE(Properties!$C$5,10,IF(Leases!$H7="",1,Leases!$H7))&gt;=Leases!$E7,DATE(Properties!$C$5,10,IF(Leases!$H7="",1,Leases!$H7))&lt;=IF(Leases!$F7="",DATE(Properties!$C$5,12,31),Leases!$F7)),Leases!$G7,0)))</f>
      </c>
      <c r="L7" s="22">
        <f>IF(OR(Leases!$A7="",Leases!$E7="",Leases!$G7=""),0,IF(AND(YEAR(Leases!$E7)=Properties!$C$5,MONTH(Leases!$E7)=11,DAY(Leases!$E7)&gt;IF(Leases!$H7="",1,Leases!$H7)),IF(Leases!$E7&lt;=IF(Leases!$F7="",DATE(Properties!$C$5,12,31),Leases!$F7),ROUND(Leases!$G7*(DAY(EOMONTH(Leases!$E7,0))-DAY(Leases!$E7)+1)/DAY(EOMONTH(Leases!$E7,0)),2),0),IF(AND(DATE(Properties!$C$5,11,IF(Leases!$H7="",1,Leases!$H7))&gt;=Leases!$E7,DATE(Properties!$C$5,11,IF(Leases!$H7="",1,Leases!$H7))&lt;=IF(Leases!$F7="",DATE(Properties!$C$5,12,31),Leases!$F7)),Leases!$G7,0)))</f>
      </c>
      <c r="M7" s="22">
        <f>IF(OR(Leases!$A7="",Leases!$E7="",Leases!$G7=""),0,IF(AND(YEAR(Leases!$E7)=Properties!$C$5,MONTH(Leases!$E7)=12,DAY(Leases!$E7)&gt;IF(Leases!$H7="",1,Leases!$H7)),IF(Leases!$E7&lt;=IF(Leases!$F7="",DATE(Properties!$C$5,12,31),Leases!$F7),ROUND(Leases!$G7*(DAY(EOMONTH(Leases!$E7,0))-DAY(Leases!$E7)+1)/DAY(EOMONTH(Leases!$E7,0)),2),0),IF(AND(DATE(Properties!$C$5,12,IF(Leases!$H7="",1,Leases!$H7))&gt;=Leases!$E7,DATE(Properties!$C$5,12,IF(Leases!$H7="",1,Leases!$H7))&lt;=IF(Leases!$F7="",DATE(Properties!$C$5,12,31),Leases!$F7)),Leases!$G7,0)))</f>
      </c>
      <c r="N7" s="28">
        <f>IF(B7=0,0,IF(AND(YEAR(Leases!$E7)=Properties!$C$5,MONTH(Leases!$E7)=1,DAY(Leases!$E7)&gt;IF(Leases!$H7="",1,Leases!$H7)),Leases!$E7,DATE(Properties!$C$5,1,IF(Leases!$H7="",1,Leases!$H7))))</f>
      </c>
      <c r="O7" s="28">
        <f>IF(C7=0,0,IF(AND(YEAR(Leases!$E7)=Properties!$C$5,MONTH(Leases!$E7)=2,DAY(Leases!$E7)&gt;IF(Leases!$H7="",1,Leases!$H7)),Leases!$E7,DATE(Properties!$C$5,2,IF(Leases!$H7="",1,Leases!$H7))))</f>
      </c>
      <c r="P7" s="28">
        <f>IF(D7=0,0,IF(AND(YEAR(Leases!$E7)=Properties!$C$5,MONTH(Leases!$E7)=3,DAY(Leases!$E7)&gt;IF(Leases!$H7="",1,Leases!$H7)),Leases!$E7,DATE(Properties!$C$5,3,IF(Leases!$H7="",1,Leases!$H7))))</f>
      </c>
      <c r="Q7" s="28">
        <f>IF(E7=0,0,IF(AND(YEAR(Leases!$E7)=Properties!$C$5,MONTH(Leases!$E7)=4,DAY(Leases!$E7)&gt;IF(Leases!$H7="",1,Leases!$H7)),Leases!$E7,DATE(Properties!$C$5,4,IF(Leases!$H7="",1,Leases!$H7))))</f>
      </c>
      <c r="R7" s="28">
        <f>IF(F7=0,0,IF(AND(YEAR(Leases!$E7)=Properties!$C$5,MONTH(Leases!$E7)=5,DAY(Leases!$E7)&gt;IF(Leases!$H7="",1,Leases!$H7)),Leases!$E7,DATE(Properties!$C$5,5,IF(Leases!$H7="",1,Leases!$H7))))</f>
      </c>
      <c r="S7" s="28">
        <f>IF(G7=0,0,IF(AND(YEAR(Leases!$E7)=Properties!$C$5,MONTH(Leases!$E7)=6,DAY(Leases!$E7)&gt;IF(Leases!$H7="",1,Leases!$H7)),Leases!$E7,DATE(Properties!$C$5,6,IF(Leases!$H7="",1,Leases!$H7))))</f>
      </c>
      <c r="T7" s="28">
        <f>IF(H7=0,0,IF(AND(YEAR(Leases!$E7)=Properties!$C$5,MONTH(Leases!$E7)=7,DAY(Leases!$E7)&gt;IF(Leases!$H7="",1,Leases!$H7)),Leases!$E7,DATE(Properties!$C$5,7,IF(Leases!$H7="",1,Leases!$H7))))</f>
      </c>
      <c r="U7" s="28">
        <f>IF(I7=0,0,IF(AND(YEAR(Leases!$E7)=Properties!$C$5,MONTH(Leases!$E7)=8,DAY(Leases!$E7)&gt;IF(Leases!$H7="",1,Leases!$H7)),Leases!$E7,DATE(Properties!$C$5,8,IF(Leases!$H7="",1,Leases!$H7))))</f>
      </c>
      <c r="V7" s="28">
        <f>IF(J7=0,0,IF(AND(YEAR(Leases!$E7)=Properties!$C$5,MONTH(Leases!$E7)=9,DAY(Leases!$E7)&gt;IF(Leases!$H7="",1,Leases!$H7)),Leases!$E7,DATE(Properties!$C$5,9,IF(Leases!$H7="",1,Leases!$H7))))</f>
      </c>
      <c r="W7" s="28">
        <f>IF(K7=0,0,IF(AND(YEAR(Leases!$E7)=Properties!$C$5,MONTH(Leases!$E7)=10,DAY(Leases!$E7)&gt;IF(Leases!$H7="",1,Leases!$H7)),Leases!$E7,DATE(Properties!$C$5,10,IF(Leases!$H7="",1,Leases!$H7))))</f>
      </c>
      <c r="X7" s="28">
        <f>IF(L7=0,0,IF(AND(YEAR(Leases!$E7)=Properties!$C$5,MONTH(Leases!$E7)=11,DAY(Leases!$E7)&gt;IF(Leases!$H7="",1,Leases!$H7)),Leases!$E7,DATE(Properties!$C$5,11,IF(Leases!$H7="",1,Leases!$H7))))</f>
      </c>
      <c r="Y7" s="28">
        <f>IF(M7=0,0,IF(AND(YEAR(Leases!$E7)=Properties!$C$5,MONTH(Leases!$E7)=12,DAY(Leases!$E7)&gt;IF(Leases!$H7="",1,Leases!$H7)),Leases!$E7,DATE(Properties!$C$5,12,IF(Leases!$H7="",1,Leases!$H7))))</f>
      </c>
      <c r="Z7" s="25">
        <f>SUM(B7:M7)</f>
      </c>
      <c r="AA7" s="22">
        <f>SUMPRODUCT((N7:Y7&lt;='Rent roll'!$C$4)*B7:M7)</f>
      </c>
      <c r="AB7" s="22">
        <f>IF(A7="",0,SUMIFS('Ledger entries'!$H$2:$H$3001,'Ledger entries'!$B$2:$B$3001,A7,'Ledger entries'!$A$2:$A$3001,"&lt;="&amp;'Rent roll'!$C$4))</f>
      </c>
      <c r="AC7" s="22">
        <f>IF(A7="",0,N(Leases!$L7)+AA7+AB7)</f>
      </c>
      <c r="AD7" s="22">
        <f>IF(A7="",0,N(Leases!$K7)+SUMIFS('Ledger entries'!$I$2:$I$3001,'Ledger entries'!$B$2:$B$3001,A7,'Ledger entries'!$A$2:$A$3001,"&lt;="&amp;'Rent roll'!$C$4))</f>
      </c>
    </row>
    <row r="8" spans="1:30" x14ac:dyDescent="0.25">
      <c r="A8" s="13">
        <f>Leases!A8</f>
      </c>
      <c r="B8" s="22">
        <f>IF(OR(Leases!$A8="",Leases!$E8="",Leases!$G8=""),0,IF(AND(YEAR(Leases!$E8)=Properties!$C$5,MONTH(Leases!$E8)=1,DAY(Leases!$E8)&gt;IF(Leases!$H8="",1,Leases!$H8)),IF(Leases!$E8&lt;=IF(Leases!$F8="",DATE(Properties!$C$5,12,31),Leases!$F8),ROUND(Leases!$G8*(DAY(EOMONTH(Leases!$E8,0))-DAY(Leases!$E8)+1)/DAY(EOMONTH(Leases!$E8,0)),2),0),IF(AND(DATE(Properties!$C$5,1,IF(Leases!$H8="",1,Leases!$H8))&gt;=Leases!$E8,DATE(Properties!$C$5,1,IF(Leases!$H8="",1,Leases!$H8))&lt;=IF(Leases!$F8="",DATE(Properties!$C$5,12,31),Leases!$F8)),Leases!$G8,0)))</f>
      </c>
      <c r="C8" s="22">
        <f>IF(OR(Leases!$A8="",Leases!$E8="",Leases!$G8=""),0,IF(AND(YEAR(Leases!$E8)=Properties!$C$5,MONTH(Leases!$E8)=2,DAY(Leases!$E8)&gt;IF(Leases!$H8="",1,Leases!$H8)),IF(Leases!$E8&lt;=IF(Leases!$F8="",DATE(Properties!$C$5,12,31),Leases!$F8),ROUND(Leases!$G8*(DAY(EOMONTH(Leases!$E8,0))-DAY(Leases!$E8)+1)/DAY(EOMONTH(Leases!$E8,0)),2),0),IF(AND(DATE(Properties!$C$5,2,IF(Leases!$H8="",1,Leases!$H8))&gt;=Leases!$E8,DATE(Properties!$C$5,2,IF(Leases!$H8="",1,Leases!$H8))&lt;=IF(Leases!$F8="",DATE(Properties!$C$5,12,31),Leases!$F8)),Leases!$G8,0)))</f>
      </c>
      <c r="D8" s="22">
        <f>IF(OR(Leases!$A8="",Leases!$E8="",Leases!$G8=""),0,IF(AND(YEAR(Leases!$E8)=Properties!$C$5,MONTH(Leases!$E8)=3,DAY(Leases!$E8)&gt;IF(Leases!$H8="",1,Leases!$H8)),IF(Leases!$E8&lt;=IF(Leases!$F8="",DATE(Properties!$C$5,12,31),Leases!$F8),ROUND(Leases!$G8*(DAY(EOMONTH(Leases!$E8,0))-DAY(Leases!$E8)+1)/DAY(EOMONTH(Leases!$E8,0)),2),0),IF(AND(DATE(Properties!$C$5,3,IF(Leases!$H8="",1,Leases!$H8))&gt;=Leases!$E8,DATE(Properties!$C$5,3,IF(Leases!$H8="",1,Leases!$H8))&lt;=IF(Leases!$F8="",DATE(Properties!$C$5,12,31),Leases!$F8)),Leases!$G8,0)))</f>
      </c>
      <c r="E8" s="22">
        <f>IF(OR(Leases!$A8="",Leases!$E8="",Leases!$G8=""),0,IF(AND(YEAR(Leases!$E8)=Properties!$C$5,MONTH(Leases!$E8)=4,DAY(Leases!$E8)&gt;IF(Leases!$H8="",1,Leases!$H8)),IF(Leases!$E8&lt;=IF(Leases!$F8="",DATE(Properties!$C$5,12,31),Leases!$F8),ROUND(Leases!$G8*(DAY(EOMONTH(Leases!$E8,0))-DAY(Leases!$E8)+1)/DAY(EOMONTH(Leases!$E8,0)),2),0),IF(AND(DATE(Properties!$C$5,4,IF(Leases!$H8="",1,Leases!$H8))&gt;=Leases!$E8,DATE(Properties!$C$5,4,IF(Leases!$H8="",1,Leases!$H8))&lt;=IF(Leases!$F8="",DATE(Properties!$C$5,12,31),Leases!$F8)),Leases!$G8,0)))</f>
      </c>
      <c r="F8" s="22">
        <f>IF(OR(Leases!$A8="",Leases!$E8="",Leases!$G8=""),0,IF(AND(YEAR(Leases!$E8)=Properties!$C$5,MONTH(Leases!$E8)=5,DAY(Leases!$E8)&gt;IF(Leases!$H8="",1,Leases!$H8)),IF(Leases!$E8&lt;=IF(Leases!$F8="",DATE(Properties!$C$5,12,31),Leases!$F8),ROUND(Leases!$G8*(DAY(EOMONTH(Leases!$E8,0))-DAY(Leases!$E8)+1)/DAY(EOMONTH(Leases!$E8,0)),2),0),IF(AND(DATE(Properties!$C$5,5,IF(Leases!$H8="",1,Leases!$H8))&gt;=Leases!$E8,DATE(Properties!$C$5,5,IF(Leases!$H8="",1,Leases!$H8))&lt;=IF(Leases!$F8="",DATE(Properties!$C$5,12,31),Leases!$F8)),Leases!$G8,0)))</f>
      </c>
      <c r="G8" s="22">
        <f>IF(OR(Leases!$A8="",Leases!$E8="",Leases!$G8=""),0,IF(AND(YEAR(Leases!$E8)=Properties!$C$5,MONTH(Leases!$E8)=6,DAY(Leases!$E8)&gt;IF(Leases!$H8="",1,Leases!$H8)),IF(Leases!$E8&lt;=IF(Leases!$F8="",DATE(Properties!$C$5,12,31),Leases!$F8),ROUND(Leases!$G8*(DAY(EOMONTH(Leases!$E8,0))-DAY(Leases!$E8)+1)/DAY(EOMONTH(Leases!$E8,0)),2),0),IF(AND(DATE(Properties!$C$5,6,IF(Leases!$H8="",1,Leases!$H8))&gt;=Leases!$E8,DATE(Properties!$C$5,6,IF(Leases!$H8="",1,Leases!$H8))&lt;=IF(Leases!$F8="",DATE(Properties!$C$5,12,31),Leases!$F8)),Leases!$G8,0)))</f>
      </c>
      <c r="H8" s="22">
        <f>IF(OR(Leases!$A8="",Leases!$E8="",Leases!$G8=""),0,IF(AND(YEAR(Leases!$E8)=Properties!$C$5,MONTH(Leases!$E8)=7,DAY(Leases!$E8)&gt;IF(Leases!$H8="",1,Leases!$H8)),IF(Leases!$E8&lt;=IF(Leases!$F8="",DATE(Properties!$C$5,12,31),Leases!$F8),ROUND(Leases!$G8*(DAY(EOMONTH(Leases!$E8,0))-DAY(Leases!$E8)+1)/DAY(EOMONTH(Leases!$E8,0)),2),0),IF(AND(DATE(Properties!$C$5,7,IF(Leases!$H8="",1,Leases!$H8))&gt;=Leases!$E8,DATE(Properties!$C$5,7,IF(Leases!$H8="",1,Leases!$H8))&lt;=IF(Leases!$F8="",DATE(Properties!$C$5,12,31),Leases!$F8)),Leases!$G8,0)))</f>
      </c>
      <c r="I8" s="22">
        <f>IF(OR(Leases!$A8="",Leases!$E8="",Leases!$G8=""),0,IF(AND(YEAR(Leases!$E8)=Properties!$C$5,MONTH(Leases!$E8)=8,DAY(Leases!$E8)&gt;IF(Leases!$H8="",1,Leases!$H8)),IF(Leases!$E8&lt;=IF(Leases!$F8="",DATE(Properties!$C$5,12,31),Leases!$F8),ROUND(Leases!$G8*(DAY(EOMONTH(Leases!$E8,0))-DAY(Leases!$E8)+1)/DAY(EOMONTH(Leases!$E8,0)),2),0),IF(AND(DATE(Properties!$C$5,8,IF(Leases!$H8="",1,Leases!$H8))&gt;=Leases!$E8,DATE(Properties!$C$5,8,IF(Leases!$H8="",1,Leases!$H8))&lt;=IF(Leases!$F8="",DATE(Properties!$C$5,12,31),Leases!$F8)),Leases!$G8,0)))</f>
      </c>
      <c r="J8" s="22">
        <f>IF(OR(Leases!$A8="",Leases!$E8="",Leases!$G8=""),0,IF(AND(YEAR(Leases!$E8)=Properties!$C$5,MONTH(Leases!$E8)=9,DAY(Leases!$E8)&gt;IF(Leases!$H8="",1,Leases!$H8)),IF(Leases!$E8&lt;=IF(Leases!$F8="",DATE(Properties!$C$5,12,31),Leases!$F8),ROUND(Leases!$G8*(DAY(EOMONTH(Leases!$E8,0))-DAY(Leases!$E8)+1)/DAY(EOMONTH(Leases!$E8,0)),2),0),IF(AND(DATE(Properties!$C$5,9,IF(Leases!$H8="",1,Leases!$H8))&gt;=Leases!$E8,DATE(Properties!$C$5,9,IF(Leases!$H8="",1,Leases!$H8))&lt;=IF(Leases!$F8="",DATE(Properties!$C$5,12,31),Leases!$F8)),Leases!$G8,0)))</f>
      </c>
      <c r="K8" s="22">
        <f>IF(OR(Leases!$A8="",Leases!$E8="",Leases!$G8=""),0,IF(AND(YEAR(Leases!$E8)=Properties!$C$5,MONTH(Leases!$E8)=10,DAY(Leases!$E8)&gt;IF(Leases!$H8="",1,Leases!$H8)),IF(Leases!$E8&lt;=IF(Leases!$F8="",DATE(Properties!$C$5,12,31),Leases!$F8),ROUND(Leases!$G8*(DAY(EOMONTH(Leases!$E8,0))-DAY(Leases!$E8)+1)/DAY(EOMONTH(Leases!$E8,0)),2),0),IF(AND(DATE(Properties!$C$5,10,IF(Leases!$H8="",1,Leases!$H8))&gt;=Leases!$E8,DATE(Properties!$C$5,10,IF(Leases!$H8="",1,Leases!$H8))&lt;=IF(Leases!$F8="",DATE(Properties!$C$5,12,31),Leases!$F8)),Leases!$G8,0)))</f>
      </c>
      <c r="L8" s="22">
        <f>IF(OR(Leases!$A8="",Leases!$E8="",Leases!$G8=""),0,IF(AND(YEAR(Leases!$E8)=Properties!$C$5,MONTH(Leases!$E8)=11,DAY(Leases!$E8)&gt;IF(Leases!$H8="",1,Leases!$H8)),IF(Leases!$E8&lt;=IF(Leases!$F8="",DATE(Properties!$C$5,12,31),Leases!$F8),ROUND(Leases!$G8*(DAY(EOMONTH(Leases!$E8,0))-DAY(Leases!$E8)+1)/DAY(EOMONTH(Leases!$E8,0)),2),0),IF(AND(DATE(Properties!$C$5,11,IF(Leases!$H8="",1,Leases!$H8))&gt;=Leases!$E8,DATE(Properties!$C$5,11,IF(Leases!$H8="",1,Leases!$H8))&lt;=IF(Leases!$F8="",DATE(Properties!$C$5,12,31),Leases!$F8)),Leases!$G8,0)))</f>
      </c>
      <c r="M8" s="22">
        <f>IF(OR(Leases!$A8="",Leases!$E8="",Leases!$G8=""),0,IF(AND(YEAR(Leases!$E8)=Properties!$C$5,MONTH(Leases!$E8)=12,DAY(Leases!$E8)&gt;IF(Leases!$H8="",1,Leases!$H8)),IF(Leases!$E8&lt;=IF(Leases!$F8="",DATE(Properties!$C$5,12,31),Leases!$F8),ROUND(Leases!$G8*(DAY(EOMONTH(Leases!$E8,0))-DAY(Leases!$E8)+1)/DAY(EOMONTH(Leases!$E8,0)),2),0),IF(AND(DATE(Properties!$C$5,12,IF(Leases!$H8="",1,Leases!$H8))&gt;=Leases!$E8,DATE(Properties!$C$5,12,IF(Leases!$H8="",1,Leases!$H8))&lt;=IF(Leases!$F8="",DATE(Properties!$C$5,12,31),Leases!$F8)),Leases!$G8,0)))</f>
      </c>
      <c r="N8" s="28">
        <f>IF(B8=0,0,IF(AND(YEAR(Leases!$E8)=Properties!$C$5,MONTH(Leases!$E8)=1,DAY(Leases!$E8)&gt;IF(Leases!$H8="",1,Leases!$H8)),Leases!$E8,DATE(Properties!$C$5,1,IF(Leases!$H8="",1,Leases!$H8))))</f>
      </c>
      <c r="O8" s="28">
        <f>IF(C8=0,0,IF(AND(YEAR(Leases!$E8)=Properties!$C$5,MONTH(Leases!$E8)=2,DAY(Leases!$E8)&gt;IF(Leases!$H8="",1,Leases!$H8)),Leases!$E8,DATE(Properties!$C$5,2,IF(Leases!$H8="",1,Leases!$H8))))</f>
      </c>
      <c r="P8" s="28">
        <f>IF(D8=0,0,IF(AND(YEAR(Leases!$E8)=Properties!$C$5,MONTH(Leases!$E8)=3,DAY(Leases!$E8)&gt;IF(Leases!$H8="",1,Leases!$H8)),Leases!$E8,DATE(Properties!$C$5,3,IF(Leases!$H8="",1,Leases!$H8))))</f>
      </c>
      <c r="Q8" s="28">
        <f>IF(E8=0,0,IF(AND(YEAR(Leases!$E8)=Properties!$C$5,MONTH(Leases!$E8)=4,DAY(Leases!$E8)&gt;IF(Leases!$H8="",1,Leases!$H8)),Leases!$E8,DATE(Properties!$C$5,4,IF(Leases!$H8="",1,Leases!$H8))))</f>
      </c>
      <c r="R8" s="28">
        <f>IF(F8=0,0,IF(AND(YEAR(Leases!$E8)=Properties!$C$5,MONTH(Leases!$E8)=5,DAY(Leases!$E8)&gt;IF(Leases!$H8="",1,Leases!$H8)),Leases!$E8,DATE(Properties!$C$5,5,IF(Leases!$H8="",1,Leases!$H8))))</f>
      </c>
      <c r="S8" s="28">
        <f>IF(G8=0,0,IF(AND(YEAR(Leases!$E8)=Properties!$C$5,MONTH(Leases!$E8)=6,DAY(Leases!$E8)&gt;IF(Leases!$H8="",1,Leases!$H8)),Leases!$E8,DATE(Properties!$C$5,6,IF(Leases!$H8="",1,Leases!$H8))))</f>
      </c>
      <c r="T8" s="28">
        <f>IF(H8=0,0,IF(AND(YEAR(Leases!$E8)=Properties!$C$5,MONTH(Leases!$E8)=7,DAY(Leases!$E8)&gt;IF(Leases!$H8="",1,Leases!$H8)),Leases!$E8,DATE(Properties!$C$5,7,IF(Leases!$H8="",1,Leases!$H8))))</f>
      </c>
      <c r="U8" s="28">
        <f>IF(I8=0,0,IF(AND(YEAR(Leases!$E8)=Properties!$C$5,MONTH(Leases!$E8)=8,DAY(Leases!$E8)&gt;IF(Leases!$H8="",1,Leases!$H8)),Leases!$E8,DATE(Properties!$C$5,8,IF(Leases!$H8="",1,Leases!$H8))))</f>
      </c>
      <c r="V8" s="28">
        <f>IF(J8=0,0,IF(AND(YEAR(Leases!$E8)=Properties!$C$5,MONTH(Leases!$E8)=9,DAY(Leases!$E8)&gt;IF(Leases!$H8="",1,Leases!$H8)),Leases!$E8,DATE(Properties!$C$5,9,IF(Leases!$H8="",1,Leases!$H8))))</f>
      </c>
      <c r="W8" s="28">
        <f>IF(K8=0,0,IF(AND(YEAR(Leases!$E8)=Properties!$C$5,MONTH(Leases!$E8)=10,DAY(Leases!$E8)&gt;IF(Leases!$H8="",1,Leases!$H8)),Leases!$E8,DATE(Properties!$C$5,10,IF(Leases!$H8="",1,Leases!$H8))))</f>
      </c>
      <c r="X8" s="28">
        <f>IF(L8=0,0,IF(AND(YEAR(Leases!$E8)=Properties!$C$5,MONTH(Leases!$E8)=11,DAY(Leases!$E8)&gt;IF(Leases!$H8="",1,Leases!$H8)),Leases!$E8,DATE(Properties!$C$5,11,IF(Leases!$H8="",1,Leases!$H8))))</f>
      </c>
      <c r="Y8" s="28">
        <f>IF(M8=0,0,IF(AND(YEAR(Leases!$E8)=Properties!$C$5,MONTH(Leases!$E8)=12,DAY(Leases!$E8)&gt;IF(Leases!$H8="",1,Leases!$H8)),Leases!$E8,DATE(Properties!$C$5,12,IF(Leases!$H8="",1,Leases!$H8))))</f>
      </c>
      <c r="Z8" s="25">
        <f>SUM(B8:M8)</f>
      </c>
      <c r="AA8" s="22">
        <f>SUMPRODUCT((N8:Y8&lt;='Rent roll'!$C$4)*B8:M8)</f>
      </c>
      <c r="AB8" s="22">
        <f>IF(A8="",0,SUMIFS('Ledger entries'!$H$2:$H$3001,'Ledger entries'!$B$2:$B$3001,A8,'Ledger entries'!$A$2:$A$3001,"&lt;="&amp;'Rent roll'!$C$4))</f>
      </c>
      <c r="AC8" s="22">
        <f>IF(A8="",0,N(Leases!$L8)+AA8+AB8)</f>
      </c>
      <c r="AD8" s="22">
        <f>IF(A8="",0,N(Leases!$K8)+SUMIFS('Ledger entries'!$I$2:$I$3001,'Ledger entries'!$B$2:$B$3001,A8,'Ledger entries'!$A$2:$A$3001,"&lt;="&amp;'Rent roll'!$C$4))</f>
      </c>
    </row>
    <row r="9" spans="1:30" x14ac:dyDescent="0.25">
      <c r="A9" s="13">
        <f>Leases!A9</f>
      </c>
      <c r="B9" s="22">
        <f>IF(OR(Leases!$A9="",Leases!$E9="",Leases!$G9=""),0,IF(AND(YEAR(Leases!$E9)=Properties!$C$5,MONTH(Leases!$E9)=1,DAY(Leases!$E9)&gt;IF(Leases!$H9="",1,Leases!$H9)),IF(Leases!$E9&lt;=IF(Leases!$F9="",DATE(Properties!$C$5,12,31),Leases!$F9),ROUND(Leases!$G9*(DAY(EOMONTH(Leases!$E9,0))-DAY(Leases!$E9)+1)/DAY(EOMONTH(Leases!$E9,0)),2),0),IF(AND(DATE(Properties!$C$5,1,IF(Leases!$H9="",1,Leases!$H9))&gt;=Leases!$E9,DATE(Properties!$C$5,1,IF(Leases!$H9="",1,Leases!$H9))&lt;=IF(Leases!$F9="",DATE(Properties!$C$5,12,31),Leases!$F9)),Leases!$G9,0)))</f>
      </c>
      <c r="C9" s="22">
        <f>IF(OR(Leases!$A9="",Leases!$E9="",Leases!$G9=""),0,IF(AND(YEAR(Leases!$E9)=Properties!$C$5,MONTH(Leases!$E9)=2,DAY(Leases!$E9)&gt;IF(Leases!$H9="",1,Leases!$H9)),IF(Leases!$E9&lt;=IF(Leases!$F9="",DATE(Properties!$C$5,12,31),Leases!$F9),ROUND(Leases!$G9*(DAY(EOMONTH(Leases!$E9,0))-DAY(Leases!$E9)+1)/DAY(EOMONTH(Leases!$E9,0)),2),0),IF(AND(DATE(Properties!$C$5,2,IF(Leases!$H9="",1,Leases!$H9))&gt;=Leases!$E9,DATE(Properties!$C$5,2,IF(Leases!$H9="",1,Leases!$H9))&lt;=IF(Leases!$F9="",DATE(Properties!$C$5,12,31),Leases!$F9)),Leases!$G9,0)))</f>
      </c>
      <c r="D9" s="22">
        <f>IF(OR(Leases!$A9="",Leases!$E9="",Leases!$G9=""),0,IF(AND(YEAR(Leases!$E9)=Properties!$C$5,MONTH(Leases!$E9)=3,DAY(Leases!$E9)&gt;IF(Leases!$H9="",1,Leases!$H9)),IF(Leases!$E9&lt;=IF(Leases!$F9="",DATE(Properties!$C$5,12,31),Leases!$F9),ROUND(Leases!$G9*(DAY(EOMONTH(Leases!$E9,0))-DAY(Leases!$E9)+1)/DAY(EOMONTH(Leases!$E9,0)),2),0),IF(AND(DATE(Properties!$C$5,3,IF(Leases!$H9="",1,Leases!$H9))&gt;=Leases!$E9,DATE(Properties!$C$5,3,IF(Leases!$H9="",1,Leases!$H9))&lt;=IF(Leases!$F9="",DATE(Properties!$C$5,12,31),Leases!$F9)),Leases!$G9,0)))</f>
      </c>
      <c r="E9" s="22">
        <f>IF(OR(Leases!$A9="",Leases!$E9="",Leases!$G9=""),0,IF(AND(YEAR(Leases!$E9)=Properties!$C$5,MONTH(Leases!$E9)=4,DAY(Leases!$E9)&gt;IF(Leases!$H9="",1,Leases!$H9)),IF(Leases!$E9&lt;=IF(Leases!$F9="",DATE(Properties!$C$5,12,31),Leases!$F9),ROUND(Leases!$G9*(DAY(EOMONTH(Leases!$E9,0))-DAY(Leases!$E9)+1)/DAY(EOMONTH(Leases!$E9,0)),2),0),IF(AND(DATE(Properties!$C$5,4,IF(Leases!$H9="",1,Leases!$H9))&gt;=Leases!$E9,DATE(Properties!$C$5,4,IF(Leases!$H9="",1,Leases!$H9))&lt;=IF(Leases!$F9="",DATE(Properties!$C$5,12,31),Leases!$F9)),Leases!$G9,0)))</f>
      </c>
      <c r="F9" s="22">
        <f>IF(OR(Leases!$A9="",Leases!$E9="",Leases!$G9=""),0,IF(AND(YEAR(Leases!$E9)=Properties!$C$5,MONTH(Leases!$E9)=5,DAY(Leases!$E9)&gt;IF(Leases!$H9="",1,Leases!$H9)),IF(Leases!$E9&lt;=IF(Leases!$F9="",DATE(Properties!$C$5,12,31),Leases!$F9),ROUND(Leases!$G9*(DAY(EOMONTH(Leases!$E9,0))-DAY(Leases!$E9)+1)/DAY(EOMONTH(Leases!$E9,0)),2),0),IF(AND(DATE(Properties!$C$5,5,IF(Leases!$H9="",1,Leases!$H9))&gt;=Leases!$E9,DATE(Properties!$C$5,5,IF(Leases!$H9="",1,Leases!$H9))&lt;=IF(Leases!$F9="",DATE(Properties!$C$5,12,31),Leases!$F9)),Leases!$G9,0)))</f>
      </c>
      <c r="G9" s="22">
        <f>IF(OR(Leases!$A9="",Leases!$E9="",Leases!$G9=""),0,IF(AND(YEAR(Leases!$E9)=Properties!$C$5,MONTH(Leases!$E9)=6,DAY(Leases!$E9)&gt;IF(Leases!$H9="",1,Leases!$H9)),IF(Leases!$E9&lt;=IF(Leases!$F9="",DATE(Properties!$C$5,12,31),Leases!$F9),ROUND(Leases!$G9*(DAY(EOMONTH(Leases!$E9,0))-DAY(Leases!$E9)+1)/DAY(EOMONTH(Leases!$E9,0)),2),0),IF(AND(DATE(Properties!$C$5,6,IF(Leases!$H9="",1,Leases!$H9))&gt;=Leases!$E9,DATE(Properties!$C$5,6,IF(Leases!$H9="",1,Leases!$H9))&lt;=IF(Leases!$F9="",DATE(Properties!$C$5,12,31),Leases!$F9)),Leases!$G9,0)))</f>
      </c>
      <c r="H9" s="22">
        <f>IF(OR(Leases!$A9="",Leases!$E9="",Leases!$G9=""),0,IF(AND(YEAR(Leases!$E9)=Properties!$C$5,MONTH(Leases!$E9)=7,DAY(Leases!$E9)&gt;IF(Leases!$H9="",1,Leases!$H9)),IF(Leases!$E9&lt;=IF(Leases!$F9="",DATE(Properties!$C$5,12,31),Leases!$F9),ROUND(Leases!$G9*(DAY(EOMONTH(Leases!$E9,0))-DAY(Leases!$E9)+1)/DAY(EOMONTH(Leases!$E9,0)),2),0),IF(AND(DATE(Properties!$C$5,7,IF(Leases!$H9="",1,Leases!$H9))&gt;=Leases!$E9,DATE(Properties!$C$5,7,IF(Leases!$H9="",1,Leases!$H9))&lt;=IF(Leases!$F9="",DATE(Properties!$C$5,12,31),Leases!$F9)),Leases!$G9,0)))</f>
      </c>
      <c r="I9" s="22">
        <f>IF(OR(Leases!$A9="",Leases!$E9="",Leases!$G9=""),0,IF(AND(YEAR(Leases!$E9)=Properties!$C$5,MONTH(Leases!$E9)=8,DAY(Leases!$E9)&gt;IF(Leases!$H9="",1,Leases!$H9)),IF(Leases!$E9&lt;=IF(Leases!$F9="",DATE(Properties!$C$5,12,31),Leases!$F9),ROUND(Leases!$G9*(DAY(EOMONTH(Leases!$E9,0))-DAY(Leases!$E9)+1)/DAY(EOMONTH(Leases!$E9,0)),2),0),IF(AND(DATE(Properties!$C$5,8,IF(Leases!$H9="",1,Leases!$H9))&gt;=Leases!$E9,DATE(Properties!$C$5,8,IF(Leases!$H9="",1,Leases!$H9))&lt;=IF(Leases!$F9="",DATE(Properties!$C$5,12,31),Leases!$F9)),Leases!$G9,0)))</f>
      </c>
      <c r="J9" s="22">
        <f>IF(OR(Leases!$A9="",Leases!$E9="",Leases!$G9=""),0,IF(AND(YEAR(Leases!$E9)=Properties!$C$5,MONTH(Leases!$E9)=9,DAY(Leases!$E9)&gt;IF(Leases!$H9="",1,Leases!$H9)),IF(Leases!$E9&lt;=IF(Leases!$F9="",DATE(Properties!$C$5,12,31),Leases!$F9),ROUND(Leases!$G9*(DAY(EOMONTH(Leases!$E9,0))-DAY(Leases!$E9)+1)/DAY(EOMONTH(Leases!$E9,0)),2),0),IF(AND(DATE(Properties!$C$5,9,IF(Leases!$H9="",1,Leases!$H9))&gt;=Leases!$E9,DATE(Properties!$C$5,9,IF(Leases!$H9="",1,Leases!$H9))&lt;=IF(Leases!$F9="",DATE(Properties!$C$5,12,31),Leases!$F9)),Leases!$G9,0)))</f>
      </c>
      <c r="K9" s="22">
        <f>IF(OR(Leases!$A9="",Leases!$E9="",Leases!$G9=""),0,IF(AND(YEAR(Leases!$E9)=Properties!$C$5,MONTH(Leases!$E9)=10,DAY(Leases!$E9)&gt;IF(Leases!$H9="",1,Leases!$H9)),IF(Leases!$E9&lt;=IF(Leases!$F9="",DATE(Properties!$C$5,12,31),Leases!$F9),ROUND(Leases!$G9*(DAY(EOMONTH(Leases!$E9,0))-DAY(Leases!$E9)+1)/DAY(EOMONTH(Leases!$E9,0)),2),0),IF(AND(DATE(Properties!$C$5,10,IF(Leases!$H9="",1,Leases!$H9))&gt;=Leases!$E9,DATE(Properties!$C$5,10,IF(Leases!$H9="",1,Leases!$H9))&lt;=IF(Leases!$F9="",DATE(Properties!$C$5,12,31),Leases!$F9)),Leases!$G9,0)))</f>
      </c>
      <c r="L9" s="22">
        <f>IF(OR(Leases!$A9="",Leases!$E9="",Leases!$G9=""),0,IF(AND(YEAR(Leases!$E9)=Properties!$C$5,MONTH(Leases!$E9)=11,DAY(Leases!$E9)&gt;IF(Leases!$H9="",1,Leases!$H9)),IF(Leases!$E9&lt;=IF(Leases!$F9="",DATE(Properties!$C$5,12,31),Leases!$F9),ROUND(Leases!$G9*(DAY(EOMONTH(Leases!$E9,0))-DAY(Leases!$E9)+1)/DAY(EOMONTH(Leases!$E9,0)),2),0),IF(AND(DATE(Properties!$C$5,11,IF(Leases!$H9="",1,Leases!$H9))&gt;=Leases!$E9,DATE(Properties!$C$5,11,IF(Leases!$H9="",1,Leases!$H9))&lt;=IF(Leases!$F9="",DATE(Properties!$C$5,12,31),Leases!$F9)),Leases!$G9,0)))</f>
      </c>
      <c r="M9" s="22">
        <f>IF(OR(Leases!$A9="",Leases!$E9="",Leases!$G9=""),0,IF(AND(YEAR(Leases!$E9)=Properties!$C$5,MONTH(Leases!$E9)=12,DAY(Leases!$E9)&gt;IF(Leases!$H9="",1,Leases!$H9)),IF(Leases!$E9&lt;=IF(Leases!$F9="",DATE(Properties!$C$5,12,31),Leases!$F9),ROUND(Leases!$G9*(DAY(EOMONTH(Leases!$E9,0))-DAY(Leases!$E9)+1)/DAY(EOMONTH(Leases!$E9,0)),2),0),IF(AND(DATE(Properties!$C$5,12,IF(Leases!$H9="",1,Leases!$H9))&gt;=Leases!$E9,DATE(Properties!$C$5,12,IF(Leases!$H9="",1,Leases!$H9))&lt;=IF(Leases!$F9="",DATE(Properties!$C$5,12,31),Leases!$F9)),Leases!$G9,0)))</f>
      </c>
      <c r="N9" s="28">
        <f>IF(B9=0,0,IF(AND(YEAR(Leases!$E9)=Properties!$C$5,MONTH(Leases!$E9)=1,DAY(Leases!$E9)&gt;IF(Leases!$H9="",1,Leases!$H9)),Leases!$E9,DATE(Properties!$C$5,1,IF(Leases!$H9="",1,Leases!$H9))))</f>
      </c>
      <c r="O9" s="28">
        <f>IF(C9=0,0,IF(AND(YEAR(Leases!$E9)=Properties!$C$5,MONTH(Leases!$E9)=2,DAY(Leases!$E9)&gt;IF(Leases!$H9="",1,Leases!$H9)),Leases!$E9,DATE(Properties!$C$5,2,IF(Leases!$H9="",1,Leases!$H9))))</f>
      </c>
      <c r="P9" s="28">
        <f>IF(D9=0,0,IF(AND(YEAR(Leases!$E9)=Properties!$C$5,MONTH(Leases!$E9)=3,DAY(Leases!$E9)&gt;IF(Leases!$H9="",1,Leases!$H9)),Leases!$E9,DATE(Properties!$C$5,3,IF(Leases!$H9="",1,Leases!$H9))))</f>
      </c>
      <c r="Q9" s="28">
        <f>IF(E9=0,0,IF(AND(YEAR(Leases!$E9)=Properties!$C$5,MONTH(Leases!$E9)=4,DAY(Leases!$E9)&gt;IF(Leases!$H9="",1,Leases!$H9)),Leases!$E9,DATE(Properties!$C$5,4,IF(Leases!$H9="",1,Leases!$H9))))</f>
      </c>
      <c r="R9" s="28">
        <f>IF(F9=0,0,IF(AND(YEAR(Leases!$E9)=Properties!$C$5,MONTH(Leases!$E9)=5,DAY(Leases!$E9)&gt;IF(Leases!$H9="",1,Leases!$H9)),Leases!$E9,DATE(Properties!$C$5,5,IF(Leases!$H9="",1,Leases!$H9))))</f>
      </c>
      <c r="S9" s="28">
        <f>IF(G9=0,0,IF(AND(YEAR(Leases!$E9)=Properties!$C$5,MONTH(Leases!$E9)=6,DAY(Leases!$E9)&gt;IF(Leases!$H9="",1,Leases!$H9)),Leases!$E9,DATE(Properties!$C$5,6,IF(Leases!$H9="",1,Leases!$H9))))</f>
      </c>
      <c r="T9" s="28">
        <f>IF(H9=0,0,IF(AND(YEAR(Leases!$E9)=Properties!$C$5,MONTH(Leases!$E9)=7,DAY(Leases!$E9)&gt;IF(Leases!$H9="",1,Leases!$H9)),Leases!$E9,DATE(Properties!$C$5,7,IF(Leases!$H9="",1,Leases!$H9))))</f>
      </c>
      <c r="U9" s="28">
        <f>IF(I9=0,0,IF(AND(YEAR(Leases!$E9)=Properties!$C$5,MONTH(Leases!$E9)=8,DAY(Leases!$E9)&gt;IF(Leases!$H9="",1,Leases!$H9)),Leases!$E9,DATE(Properties!$C$5,8,IF(Leases!$H9="",1,Leases!$H9))))</f>
      </c>
      <c r="V9" s="28">
        <f>IF(J9=0,0,IF(AND(YEAR(Leases!$E9)=Properties!$C$5,MONTH(Leases!$E9)=9,DAY(Leases!$E9)&gt;IF(Leases!$H9="",1,Leases!$H9)),Leases!$E9,DATE(Properties!$C$5,9,IF(Leases!$H9="",1,Leases!$H9))))</f>
      </c>
      <c r="W9" s="28">
        <f>IF(K9=0,0,IF(AND(YEAR(Leases!$E9)=Properties!$C$5,MONTH(Leases!$E9)=10,DAY(Leases!$E9)&gt;IF(Leases!$H9="",1,Leases!$H9)),Leases!$E9,DATE(Properties!$C$5,10,IF(Leases!$H9="",1,Leases!$H9))))</f>
      </c>
      <c r="X9" s="28">
        <f>IF(L9=0,0,IF(AND(YEAR(Leases!$E9)=Properties!$C$5,MONTH(Leases!$E9)=11,DAY(Leases!$E9)&gt;IF(Leases!$H9="",1,Leases!$H9)),Leases!$E9,DATE(Properties!$C$5,11,IF(Leases!$H9="",1,Leases!$H9))))</f>
      </c>
      <c r="Y9" s="28">
        <f>IF(M9=0,0,IF(AND(YEAR(Leases!$E9)=Properties!$C$5,MONTH(Leases!$E9)=12,DAY(Leases!$E9)&gt;IF(Leases!$H9="",1,Leases!$H9)),Leases!$E9,DATE(Properties!$C$5,12,IF(Leases!$H9="",1,Leases!$H9))))</f>
      </c>
      <c r="Z9" s="25">
        <f>SUM(B9:M9)</f>
      </c>
      <c r="AA9" s="22">
        <f>SUMPRODUCT((N9:Y9&lt;='Rent roll'!$C$4)*B9:M9)</f>
      </c>
      <c r="AB9" s="22">
        <f>IF(A9="",0,SUMIFS('Ledger entries'!$H$2:$H$3001,'Ledger entries'!$B$2:$B$3001,A9,'Ledger entries'!$A$2:$A$3001,"&lt;="&amp;'Rent roll'!$C$4))</f>
      </c>
      <c r="AC9" s="22">
        <f>IF(A9="",0,N(Leases!$L9)+AA9+AB9)</f>
      </c>
      <c r="AD9" s="22">
        <f>IF(A9="",0,N(Leases!$K9)+SUMIFS('Ledger entries'!$I$2:$I$3001,'Ledger entries'!$B$2:$B$3001,A9,'Ledger entries'!$A$2:$A$3001,"&lt;="&amp;'Rent roll'!$C$4))</f>
      </c>
    </row>
    <row r="10" spans="1:30" x14ac:dyDescent="0.25">
      <c r="A10" s="13">
        <f>Leases!A10</f>
      </c>
      <c r="B10" s="22">
        <f>IF(OR(Leases!$A10="",Leases!$E10="",Leases!$G10=""),0,IF(AND(YEAR(Leases!$E10)=Properties!$C$5,MONTH(Leases!$E10)=1,DAY(Leases!$E10)&gt;IF(Leases!$H10="",1,Leases!$H10)),IF(Leases!$E10&lt;=IF(Leases!$F10="",DATE(Properties!$C$5,12,31),Leases!$F10),ROUND(Leases!$G10*(DAY(EOMONTH(Leases!$E10,0))-DAY(Leases!$E10)+1)/DAY(EOMONTH(Leases!$E10,0)),2),0),IF(AND(DATE(Properties!$C$5,1,IF(Leases!$H10="",1,Leases!$H10))&gt;=Leases!$E10,DATE(Properties!$C$5,1,IF(Leases!$H10="",1,Leases!$H10))&lt;=IF(Leases!$F10="",DATE(Properties!$C$5,12,31),Leases!$F10)),Leases!$G10,0)))</f>
      </c>
      <c r="C10" s="22">
        <f>IF(OR(Leases!$A10="",Leases!$E10="",Leases!$G10=""),0,IF(AND(YEAR(Leases!$E10)=Properties!$C$5,MONTH(Leases!$E10)=2,DAY(Leases!$E10)&gt;IF(Leases!$H10="",1,Leases!$H10)),IF(Leases!$E10&lt;=IF(Leases!$F10="",DATE(Properties!$C$5,12,31),Leases!$F10),ROUND(Leases!$G10*(DAY(EOMONTH(Leases!$E10,0))-DAY(Leases!$E10)+1)/DAY(EOMONTH(Leases!$E10,0)),2),0),IF(AND(DATE(Properties!$C$5,2,IF(Leases!$H10="",1,Leases!$H10))&gt;=Leases!$E10,DATE(Properties!$C$5,2,IF(Leases!$H10="",1,Leases!$H10))&lt;=IF(Leases!$F10="",DATE(Properties!$C$5,12,31),Leases!$F10)),Leases!$G10,0)))</f>
      </c>
      <c r="D10" s="22">
        <f>IF(OR(Leases!$A10="",Leases!$E10="",Leases!$G10=""),0,IF(AND(YEAR(Leases!$E10)=Properties!$C$5,MONTH(Leases!$E10)=3,DAY(Leases!$E10)&gt;IF(Leases!$H10="",1,Leases!$H10)),IF(Leases!$E10&lt;=IF(Leases!$F10="",DATE(Properties!$C$5,12,31),Leases!$F10),ROUND(Leases!$G10*(DAY(EOMONTH(Leases!$E10,0))-DAY(Leases!$E10)+1)/DAY(EOMONTH(Leases!$E10,0)),2),0),IF(AND(DATE(Properties!$C$5,3,IF(Leases!$H10="",1,Leases!$H10))&gt;=Leases!$E10,DATE(Properties!$C$5,3,IF(Leases!$H10="",1,Leases!$H10))&lt;=IF(Leases!$F10="",DATE(Properties!$C$5,12,31),Leases!$F10)),Leases!$G10,0)))</f>
      </c>
      <c r="E10" s="22">
        <f>IF(OR(Leases!$A10="",Leases!$E10="",Leases!$G10=""),0,IF(AND(YEAR(Leases!$E10)=Properties!$C$5,MONTH(Leases!$E10)=4,DAY(Leases!$E10)&gt;IF(Leases!$H10="",1,Leases!$H10)),IF(Leases!$E10&lt;=IF(Leases!$F10="",DATE(Properties!$C$5,12,31),Leases!$F10),ROUND(Leases!$G10*(DAY(EOMONTH(Leases!$E10,0))-DAY(Leases!$E10)+1)/DAY(EOMONTH(Leases!$E10,0)),2),0),IF(AND(DATE(Properties!$C$5,4,IF(Leases!$H10="",1,Leases!$H10))&gt;=Leases!$E10,DATE(Properties!$C$5,4,IF(Leases!$H10="",1,Leases!$H10))&lt;=IF(Leases!$F10="",DATE(Properties!$C$5,12,31),Leases!$F10)),Leases!$G10,0)))</f>
      </c>
      <c r="F10" s="22">
        <f>IF(OR(Leases!$A10="",Leases!$E10="",Leases!$G10=""),0,IF(AND(YEAR(Leases!$E10)=Properties!$C$5,MONTH(Leases!$E10)=5,DAY(Leases!$E10)&gt;IF(Leases!$H10="",1,Leases!$H10)),IF(Leases!$E10&lt;=IF(Leases!$F10="",DATE(Properties!$C$5,12,31),Leases!$F10),ROUND(Leases!$G10*(DAY(EOMONTH(Leases!$E10,0))-DAY(Leases!$E10)+1)/DAY(EOMONTH(Leases!$E10,0)),2),0),IF(AND(DATE(Properties!$C$5,5,IF(Leases!$H10="",1,Leases!$H10))&gt;=Leases!$E10,DATE(Properties!$C$5,5,IF(Leases!$H10="",1,Leases!$H10))&lt;=IF(Leases!$F10="",DATE(Properties!$C$5,12,31),Leases!$F10)),Leases!$G10,0)))</f>
      </c>
      <c r="G10" s="22">
        <f>IF(OR(Leases!$A10="",Leases!$E10="",Leases!$G10=""),0,IF(AND(YEAR(Leases!$E10)=Properties!$C$5,MONTH(Leases!$E10)=6,DAY(Leases!$E10)&gt;IF(Leases!$H10="",1,Leases!$H10)),IF(Leases!$E10&lt;=IF(Leases!$F10="",DATE(Properties!$C$5,12,31),Leases!$F10),ROUND(Leases!$G10*(DAY(EOMONTH(Leases!$E10,0))-DAY(Leases!$E10)+1)/DAY(EOMONTH(Leases!$E10,0)),2),0),IF(AND(DATE(Properties!$C$5,6,IF(Leases!$H10="",1,Leases!$H10))&gt;=Leases!$E10,DATE(Properties!$C$5,6,IF(Leases!$H10="",1,Leases!$H10))&lt;=IF(Leases!$F10="",DATE(Properties!$C$5,12,31),Leases!$F10)),Leases!$G10,0)))</f>
      </c>
      <c r="H10" s="22">
        <f>IF(OR(Leases!$A10="",Leases!$E10="",Leases!$G10=""),0,IF(AND(YEAR(Leases!$E10)=Properties!$C$5,MONTH(Leases!$E10)=7,DAY(Leases!$E10)&gt;IF(Leases!$H10="",1,Leases!$H10)),IF(Leases!$E10&lt;=IF(Leases!$F10="",DATE(Properties!$C$5,12,31),Leases!$F10),ROUND(Leases!$G10*(DAY(EOMONTH(Leases!$E10,0))-DAY(Leases!$E10)+1)/DAY(EOMONTH(Leases!$E10,0)),2),0),IF(AND(DATE(Properties!$C$5,7,IF(Leases!$H10="",1,Leases!$H10))&gt;=Leases!$E10,DATE(Properties!$C$5,7,IF(Leases!$H10="",1,Leases!$H10))&lt;=IF(Leases!$F10="",DATE(Properties!$C$5,12,31),Leases!$F10)),Leases!$G10,0)))</f>
      </c>
      <c r="I10" s="22">
        <f>IF(OR(Leases!$A10="",Leases!$E10="",Leases!$G10=""),0,IF(AND(YEAR(Leases!$E10)=Properties!$C$5,MONTH(Leases!$E10)=8,DAY(Leases!$E10)&gt;IF(Leases!$H10="",1,Leases!$H10)),IF(Leases!$E10&lt;=IF(Leases!$F10="",DATE(Properties!$C$5,12,31),Leases!$F10),ROUND(Leases!$G10*(DAY(EOMONTH(Leases!$E10,0))-DAY(Leases!$E10)+1)/DAY(EOMONTH(Leases!$E10,0)),2),0),IF(AND(DATE(Properties!$C$5,8,IF(Leases!$H10="",1,Leases!$H10))&gt;=Leases!$E10,DATE(Properties!$C$5,8,IF(Leases!$H10="",1,Leases!$H10))&lt;=IF(Leases!$F10="",DATE(Properties!$C$5,12,31),Leases!$F10)),Leases!$G10,0)))</f>
      </c>
      <c r="J10" s="22">
        <f>IF(OR(Leases!$A10="",Leases!$E10="",Leases!$G10=""),0,IF(AND(YEAR(Leases!$E10)=Properties!$C$5,MONTH(Leases!$E10)=9,DAY(Leases!$E10)&gt;IF(Leases!$H10="",1,Leases!$H10)),IF(Leases!$E10&lt;=IF(Leases!$F10="",DATE(Properties!$C$5,12,31),Leases!$F10),ROUND(Leases!$G10*(DAY(EOMONTH(Leases!$E10,0))-DAY(Leases!$E10)+1)/DAY(EOMONTH(Leases!$E10,0)),2),0),IF(AND(DATE(Properties!$C$5,9,IF(Leases!$H10="",1,Leases!$H10))&gt;=Leases!$E10,DATE(Properties!$C$5,9,IF(Leases!$H10="",1,Leases!$H10))&lt;=IF(Leases!$F10="",DATE(Properties!$C$5,12,31),Leases!$F10)),Leases!$G10,0)))</f>
      </c>
      <c r="K10" s="22">
        <f>IF(OR(Leases!$A10="",Leases!$E10="",Leases!$G10=""),0,IF(AND(YEAR(Leases!$E10)=Properties!$C$5,MONTH(Leases!$E10)=10,DAY(Leases!$E10)&gt;IF(Leases!$H10="",1,Leases!$H10)),IF(Leases!$E10&lt;=IF(Leases!$F10="",DATE(Properties!$C$5,12,31),Leases!$F10),ROUND(Leases!$G10*(DAY(EOMONTH(Leases!$E10,0))-DAY(Leases!$E10)+1)/DAY(EOMONTH(Leases!$E10,0)),2),0),IF(AND(DATE(Properties!$C$5,10,IF(Leases!$H10="",1,Leases!$H10))&gt;=Leases!$E10,DATE(Properties!$C$5,10,IF(Leases!$H10="",1,Leases!$H10))&lt;=IF(Leases!$F10="",DATE(Properties!$C$5,12,31),Leases!$F10)),Leases!$G10,0)))</f>
      </c>
      <c r="L10" s="22">
        <f>IF(OR(Leases!$A10="",Leases!$E10="",Leases!$G10=""),0,IF(AND(YEAR(Leases!$E10)=Properties!$C$5,MONTH(Leases!$E10)=11,DAY(Leases!$E10)&gt;IF(Leases!$H10="",1,Leases!$H10)),IF(Leases!$E10&lt;=IF(Leases!$F10="",DATE(Properties!$C$5,12,31),Leases!$F10),ROUND(Leases!$G10*(DAY(EOMONTH(Leases!$E10,0))-DAY(Leases!$E10)+1)/DAY(EOMONTH(Leases!$E10,0)),2),0),IF(AND(DATE(Properties!$C$5,11,IF(Leases!$H10="",1,Leases!$H10))&gt;=Leases!$E10,DATE(Properties!$C$5,11,IF(Leases!$H10="",1,Leases!$H10))&lt;=IF(Leases!$F10="",DATE(Properties!$C$5,12,31),Leases!$F10)),Leases!$G10,0)))</f>
      </c>
      <c r="M10" s="22">
        <f>IF(OR(Leases!$A10="",Leases!$E10="",Leases!$G10=""),0,IF(AND(YEAR(Leases!$E10)=Properties!$C$5,MONTH(Leases!$E10)=12,DAY(Leases!$E10)&gt;IF(Leases!$H10="",1,Leases!$H10)),IF(Leases!$E10&lt;=IF(Leases!$F10="",DATE(Properties!$C$5,12,31),Leases!$F10),ROUND(Leases!$G10*(DAY(EOMONTH(Leases!$E10,0))-DAY(Leases!$E10)+1)/DAY(EOMONTH(Leases!$E10,0)),2),0),IF(AND(DATE(Properties!$C$5,12,IF(Leases!$H10="",1,Leases!$H10))&gt;=Leases!$E10,DATE(Properties!$C$5,12,IF(Leases!$H10="",1,Leases!$H10))&lt;=IF(Leases!$F10="",DATE(Properties!$C$5,12,31),Leases!$F10)),Leases!$G10,0)))</f>
      </c>
      <c r="N10" s="28">
        <f>IF(B10=0,0,IF(AND(YEAR(Leases!$E10)=Properties!$C$5,MONTH(Leases!$E10)=1,DAY(Leases!$E10)&gt;IF(Leases!$H10="",1,Leases!$H10)),Leases!$E10,DATE(Properties!$C$5,1,IF(Leases!$H10="",1,Leases!$H10))))</f>
      </c>
      <c r="O10" s="28">
        <f>IF(C10=0,0,IF(AND(YEAR(Leases!$E10)=Properties!$C$5,MONTH(Leases!$E10)=2,DAY(Leases!$E10)&gt;IF(Leases!$H10="",1,Leases!$H10)),Leases!$E10,DATE(Properties!$C$5,2,IF(Leases!$H10="",1,Leases!$H10))))</f>
      </c>
      <c r="P10" s="28">
        <f>IF(D10=0,0,IF(AND(YEAR(Leases!$E10)=Properties!$C$5,MONTH(Leases!$E10)=3,DAY(Leases!$E10)&gt;IF(Leases!$H10="",1,Leases!$H10)),Leases!$E10,DATE(Properties!$C$5,3,IF(Leases!$H10="",1,Leases!$H10))))</f>
      </c>
      <c r="Q10" s="28">
        <f>IF(E10=0,0,IF(AND(YEAR(Leases!$E10)=Properties!$C$5,MONTH(Leases!$E10)=4,DAY(Leases!$E10)&gt;IF(Leases!$H10="",1,Leases!$H10)),Leases!$E10,DATE(Properties!$C$5,4,IF(Leases!$H10="",1,Leases!$H10))))</f>
      </c>
      <c r="R10" s="28">
        <f>IF(F10=0,0,IF(AND(YEAR(Leases!$E10)=Properties!$C$5,MONTH(Leases!$E10)=5,DAY(Leases!$E10)&gt;IF(Leases!$H10="",1,Leases!$H10)),Leases!$E10,DATE(Properties!$C$5,5,IF(Leases!$H10="",1,Leases!$H10))))</f>
      </c>
      <c r="S10" s="28">
        <f>IF(G10=0,0,IF(AND(YEAR(Leases!$E10)=Properties!$C$5,MONTH(Leases!$E10)=6,DAY(Leases!$E10)&gt;IF(Leases!$H10="",1,Leases!$H10)),Leases!$E10,DATE(Properties!$C$5,6,IF(Leases!$H10="",1,Leases!$H10))))</f>
      </c>
      <c r="T10" s="28">
        <f>IF(H10=0,0,IF(AND(YEAR(Leases!$E10)=Properties!$C$5,MONTH(Leases!$E10)=7,DAY(Leases!$E10)&gt;IF(Leases!$H10="",1,Leases!$H10)),Leases!$E10,DATE(Properties!$C$5,7,IF(Leases!$H10="",1,Leases!$H10))))</f>
      </c>
      <c r="U10" s="28">
        <f>IF(I10=0,0,IF(AND(YEAR(Leases!$E10)=Properties!$C$5,MONTH(Leases!$E10)=8,DAY(Leases!$E10)&gt;IF(Leases!$H10="",1,Leases!$H10)),Leases!$E10,DATE(Properties!$C$5,8,IF(Leases!$H10="",1,Leases!$H10))))</f>
      </c>
      <c r="V10" s="28">
        <f>IF(J10=0,0,IF(AND(YEAR(Leases!$E10)=Properties!$C$5,MONTH(Leases!$E10)=9,DAY(Leases!$E10)&gt;IF(Leases!$H10="",1,Leases!$H10)),Leases!$E10,DATE(Properties!$C$5,9,IF(Leases!$H10="",1,Leases!$H10))))</f>
      </c>
      <c r="W10" s="28">
        <f>IF(K10=0,0,IF(AND(YEAR(Leases!$E10)=Properties!$C$5,MONTH(Leases!$E10)=10,DAY(Leases!$E10)&gt;IF(Leases!$H10="",1,Leases!$H10)),Leases!$E10,DATE(Properties!$C$5,10,IF(Leases!$H10="",1,Leases!$H10))))</f>
      </c>
      <c r="X10" s="28">
        <f>IF(L10=0,0,IF(AND(YEAR(Leases!$E10)=Properties!$C$5,MONTH(Leases!$E10)=11,DAY(Leases!$E10)&gt;IF(Leases!$H10="",1,Leases!$H10)),Leases!$E10,DATE(Properties!$C$5,11,IF(Leases!$H10="",1,Leases!$H10))))</f>
      </c>
      <c r="Y10" s="28">
        <f>IF(M10=0,0,IF(AND(YEAR(Leases!$E10)=Properties!$C$5,MONTH(Leases!$E10)=12,DAY(Leases!$E10)&gt;IF(Leases!$H10="",1,Leases!$H10)),Leases!$E10,DATE(Properties!$C$5,12,IF(Leases!$H10="",1,Leases!$H10))))</f>
      </c>
      <c r="Z10" s="25">
        <f>SUM(B10:M10)</f>
      </c>
      <c r="AA10" s="22">
        <f>SUMPRODUCT((N10:Y10&lt;='Rent roll'!$C$4)*B10:M10)</f>
      </c>
      <c r="AB10" s="22">
        <f>IF(A10="",0,SUMIFS('Ledger entries'!$H$2:$H$3001,'Ledger entries'!$B$2:$B$3001,A10,'Ledger entries'!$A$2:$A$3001,"&lt;="&amp;'Rent roll'!$C$4))</f>
      </c>
      <c r="AC10" s="22">
        <f>IF(A10="",0,N(Leases!$L10)+AA10+AB10)</f>
      </c>
      <c r="AD10" s="22">
        <f>IF(A10="",0,N(Leases!$K10)+SUMIFS('Ledger entries'!$I$2:$I$3001,'Ledger entries'!$B$2:$B$3001,A10,'Ledger entries'!$A$2:$A$3001,"&lt;="&amp;'Rent roll'!$C$4))</f>
      </c>
    </row>
    <row r="11" spans="1:30" x14ac:dyDescent="0.25">
      <c r="A11" s="13">
        <f>Leases!A11</f>
      </c>
      <c r="B11" s="22">
        <f>IF(OR(Leases!$A11="",Leases!$E11="",Leases!$G11=""),0,IF(AND(YEAR(Leases!$E11)=Properties!$C$5,MONTH(Leases!$E11)=1,DAY(Leases!$E11)&gt;IF(Leases!$H11="",1,Leases!$H11)),IF(Leases!$E11&lt;=IF(Leases!$F11="",DATE(Properties!$C$5,12,31),Leases!$F11),ROUND(Leases!$G11*(DAY(EOMONTH(Leases!$E11,0))-DAY(Leases!$E11)+1)/DAY(EOMONTH(Leases!$E11,0)),2),0),IF(AND(DATE(Properties!$C$5,1,IF(Leases!$H11="",1,Leases!$H11))&gt;=Leases!$E11,DATE(Properties!$C$5,1,IF(Leases!$H11="",1,Leases!$H11))&lt;=IF(Leases!$F11="",DATE(Properties!$C$5,12,31),Leases!$F11)),Leases!$G11,0)))</f>
      </c>
      <c r="C11" s="22">
        <f>IF(OR(Leases!$A11="",Leases!$E11="",Leases!$G11=""),0,IF(AND(YEAR(Leases!$E11)=Properties!$C$5,MONTH(Leases!$E11)=2,DAY(Leases!$E11)&gt;IF(Leases!$H11="",1,Leases!$H11)),IF(Leases!$E11&lt;=IF(Leases!$F11="",DATE(Properties!$C$5,12,31),Leases!$F11),ROUND(Leases!$G11*(DAY(EOMONTH(Leases!$E11,0))-DAY(Leases!$E11)+1)/DAY(EOMONTH(Leases!$E11,0)),2),0),IF(AND(DATE(Properties!$C$5,2,IF(Leases!$H11="",1,Leases!$H11))&gt;=Leases!$E11,DATE(Properties!$C$5,2,IF(Leases!$H11="",1,Leases!$H11))&lt;=IF(Leases!$F11="",DATE(Properties!$C$5,12,31),Leases!$F11)),Leases!$G11,0)))</f>
      </c>
      <c r="D11" s="22">
        <f>IF(OR(Leases!$A11="",Leases!$E11="",Leases!$G11=""),0,IF(AND(YEAR(Leases!$E11)=Properties!$C$5,MONTH(Leases!$E11)=3,DAY(Leases!$E11)&gt;IF(Leases!$H11="",1,Leases!$H11)),IF(Leases!$E11&lt;=IF(Leases!$F11="",DATE(Properties!$C$5,12,31),Leases!$F11),ROUND(Leases!$G11*(DAY(EOMONTH(Leases!$E11,0))-DAY(Leases!$E11)+1)/DAY(EOMONTH(Leases!$E11,0)),2),0),IF(AND(DATE(Properties!$C$5,3,IF(Leases!$H11="",1,Leases!$H11))&gt;=Leases!$E11,DATE(Properties!$C$5,3,IF(Leases!$H11="",1,Leases!$H11))&lt;=IF(Leases!$F11="",DATE(Properties!$C$5,12,31),Leases!$F11)),Leases!$G11,0)))</f>
      </c>
      <c r="E11" s="22">
        <f>IF(OR(Leases!$A11="",Leases!$E11="",Leases!$G11=""),0,IF(AND(YEAR(Leases!$E11)=Properties!$C$5,MONTH(Leases!$E11)=4,DAY(Leases!$E11)&gt;IF(Leases!$H11="",1,Leases!$H11)),IF(Leases!$E11&lt;=IF(Leases!$F11="",DATE(Properties!$C$5,12,31),Leases!$F11),ROUND(Leases!$G11*(DAY(EOMONTH(Leases!$E11,0))-DAY(Leases!$E11)+1)/DAY(EOMONTH(Leases!$E11,0)),2),0),IF(AND(DATE(Properties!$C$5,4,IF(Leases!$H11="",1,Leases!$H11))&gt;=Leases!$E11,DATE(Properties!$C$5,4,IF(Leases!$H11="",1,Leases!$H11))&lt;=IF(Leases!$F11="",DATE(Properties!$C$5,12,31),Leases!$F11)),Leases!$G11,0)))</f>
      </c>
      <c r="F11" s="22">
        <f>IF(OR(Leases!$A11="",Leases!$E11="",Leases!$G11=""),0,IF(AND(YEAR(Leases!$E11)=Properties!$C$5,MONTH(Leases!$E11)=5,DAY(Leases!$E11)&gt;IF(Leases!$H11="",1,Leases!$H11)),IF(Leases!$E11&lt;=IF(Leases!$F11="",DATE(Properties!$C$5,12,31),Leases!$F11),ROUND(Leases!$G11*(DAY(EOMONTH(Leases!$E11,0))-DAY(Leases!$E11)+1)/DAY(EOMONTH(Leases!$E11,0)),2),0),IF(AND(DATE(Properties!$C$5,5,IF(Leases!$H11="",1,Leases!$H11))&gt;=Leases!$E11,DATE(Properties!$C$5,5,IF(Leases!$H11="",1,Leases!$H11))&lt;=IF(Leases!$F11="",DATE(Properties!$C$5,12,31),Leases!$F11)),Leases!$G11,0)))</f>
      </c>
      <c r="G11" s="22">
        <f>IF(OR(Leases!$A11="",Leases!$E11="",Leases!$G11=""),0,IF(AND(YEAR(Leases!$E11)=Properties!$C$5,MONTH(Leases!$E11)=6,DAY(Leases!$E11)&gt;IF(Leases!$H11="",1,Leases!$H11)),IF(Leases!$E11&lt;=IF(Leases!$F11="",DATE(Properties!$C$5,12,31),Leases!$F11),ROUND(Leases!$G11*(DAY(EOMONTH(Leases!$E11,0))-DAY(Leases!$E11)+1)/DAY(EOMONTH(Leases!$E11,0)),2),0),IF(AND(DATE(Properties!$C$5,6,IF(Leases!$H11="",1,Leases!$H11))&gt;=Leases!$E11,DATE(Properties!$C$5,6,IF(Leases!$H11="",1,Leases!$H11))&lt;=IF(Leases!$F11="",DATE(Properties!$C$5,12,31),Leases!$F11)),Leases!$G11,0)))</f>
      </c>
      <c r="H11" s="22">
        <f>IF(OR(Leases!$A11="",Leases!$E11="",Leases!$G11=""),0,IF(AND(YEAR(Leases!$E11)=Properties!$C$5,MONTH(Leases!$E11)=7,DAY(Leases!$E11)&gt;IF(Leases!$H11="",1,Leases!$H11)),IF(Leases!$E11&lt;=IF(Leases!$F11="",DATE(Properties!$C$5,12,31),Leases!$F11),ROUND(Leases!$G11*(DAY(EOMONTH(Leases!$E11,0))-DAY(Leases!$E11)+1)/DAY(EOMONTH(Leases!$E11,0)),2),0),IF(AND(DATE(Properties!$C$5,7,IF(Leases!$H11="",1,Leases!$H11))&gt;=Leases!$E11,DATE(Properties!$C$5,7,IF(Leases!$H11="",1,Leases!$H11))&lt;=IF(Leases!$F11="",DATE(Properties!$C$5,12,31),Leases!$F11)),Leases!$G11,0)))</f>
      </c>
      <c r="I11" s="22">
        <f>IF(OR(Leases!$A11="",Leases!$E11="",Leases!$G11=""),0,IF(AND(YEAR(Leases!$E11)=Properties!$C$5,MONTH(Leases!$E11)=8,DAY(Leases!$E11)&gt;IF(Leases!$H11="",1,Leases!$H11)),IF(Leases!$E11&lt;=IF(Leases!$F11="",DATE(Properties!$C$5,12,31),Leases!$F11),ROUND(Leases!$G11*(DAY(EOMONTH(Leases!$E11,0))-DAY(Leases!$E11)+1)/DAY(EOMONTH(Leases!$E11,0)),2),0),IF(AND(DATE(Properties!$C$5,8,IF(Leases!$H11="",1,Leases!$H11))&gt;=Leases!$E11,DATE(Properties!$C$5,8,IF(Leases!$H11="",1,Leases!$H11))&lt;=IF(Leases!$F11="",DATE(Properties!$C$5,12,31),Leases!$F11)),Leases!$G11,0)))</f>
      </c>
      <c r="J11" s="22">
        <f>IF(OR(Leases!$A11="",Leases!$E11="",Leases!$G11=""),0,IF(AND(YEAR(Leases!$E11)=Properties!$C$5,MONTH(Leases!$E11)=9,DAY(Leases!$E11)&gt;IF(Leases!$H11="",1,Leases!$H11)),IF(Leases!$E11&lt;=IF(Leases!$F11="",DATE(Properties!$C$5,12,31),Leases!$F11),ROUND(Leases!$G11*(DAY(EOMONTH(Leases!$E11,0))-DAY(Leases!$E11)+1)/DAY(EOMONTH(Leases!$E11,0)),2),0),IF(AND(DATE(Properties!$C$5,9,IF(Leases!$H11="",1,Leases!$H11))&gt;=Leases!$E11,DATE(Properties!$C$5,9,IF(Leases!$H11="",1,Leases!$H11))&lt;=IF(Leases!$F11="",DATE(Properties!$C$5,12,31),Leases!$F11)),Leases!$G11,0)))</f>
      </c>
      <c r="K11" s="22">
        <f>IF(OR(Leases!$A11="",Leases!$E11="",Leases!$G11=""),0,IF(AND(YEAR(Leases!$E11)=Properties!$C$5,MONTH(Leases!$E11)=10,DAY(Leases!$E11)&gt;IF(Leases!$H11="",1,Leases!$H11)),IF(Leases!$E11&lt;=IF(Leases!$F11="",DATE(Properties!$C$5,12,31),Leases!$F11),ROUND(Leases!$G11*(DAY(EOMONTH(Leases!$E11,0))-DAY(Leases!$E11)+1)/DAY(EOMONTH(Leases!$E11,0)),2),0),IF(AND(DATE(Properties!$C$5,10,IF(Leases!$H11="",1,Leases!$H11))&gt;=Leases!$E11,DATE(Properties!$C$5,10,IF(Leases!$H11="",1,Leases!$H11))&lt;=IF(Leases!$F11="",DATE(Properties!$C$5,12,31),Leases!$F11)),Leases!$G11,0)))</f>
      </c>
      <c r="L11" s="22">
        <f>IF(OR(Leases!$A11="",Leases!$E11="",Leases!$G11=""),0,IF(AND(YEAR(Leases!$E11)=Properties!$C$5,MONTH(Leases!$E11)=11,DAY(Leases!$E11)&gt;IF(Leases!$H11="",1,Leases!$H11)),IF(Leases!$E11&lt;=IF(Leases!$F11="",DATE(Properties!$C$5,12,31),Leases!$F11),ROUND(Leases!$G11*(DAY(EOMONTH(Leases!$E11,0))-DAY(Leases!$E11)+1)/DAY(EOMONTH(Leases!$E11,0)),2),0),IF(AND(DATE(Properties!$C$5,11,IF(Leases!$H11="",1,Leases!$H11))&gt;=Leases!$E11,DATE(Properties!$C$5,11,IF(Leases!$H11="",1,Leases!$H11))&lt;=IF(Leases!$F11="",DATE(Properties!$C$5,12,31),Leases!$F11)),Leases!$G11,0)))</f>
      </c>
      <c r="M11" s="22">
        <f>IF(OR(Leases!$A11="",Leases!$E11="",Leases!$G11=""),0,IF(AND(YEAR(Leases!$E11)=Properties!$C$5,MONTH(Leases!$E11)=12,DAY(Leases!$E11)&gt;IF(Leases!$H11="",1,Leases!$H11)),IF(Leases!$E11&lt;=IF(Leases!$F11="",DATE(Properties!$C$5,12,31),Leases!$F11),ROUND(Leases!$G11*(DAY(EOMONTH(Leases!$E11,0))-DAY(Leases!$E11)+1)/DAY(EOMONTH(Leases!$E11,0)),2),0),IF(AND(DATE(Properties!$C$5,12,IF(Leases!$H11="",1,Leases!$H11))&gt;=Leases!$E11,DATE(Properties!$C$5,12,IF(Leases!$H11="",1,Leases!$H11))&lt;=IF(Leases!$F11="",DATE(Properties!$C$5,12,31),Leases!$F11)),Leases!$G11,0)))</f>
      </c>
      <c r="N11" s="28">
        <f>IF(B11=0,0,IF(AND(YEAR(Leases!$E11)=Properties!$C$5,MONTH(Leases!$E11)=1,DAY(Leases!$E11)&gt;IF(Leases!$H11="",1,Leases!$H11)),Leases!$E11,DATE(Properties!$C$5,1,IF(Leases!$H11="",1,Leases!$H11))))</f>
      </c>
      <c r="O11" s="28">
        <f>IF(C11=0,0,IF(AND(YEAR(Leases!$E11)=Properties!$C$5,MONTH(Leases!$E11)=2,DAY(Leases!$E11)&gt;IF(Leases!$H11="",1,Leases!$H11)),Leases!$E11,DATE(Properties!$C$5,2,IF(Leases!$H11="",1,Leases!$H11))))</f>
      </c>
      <c r="P11" s="28">
        <f>IF(D11=0,0,IF(AND(YEAR(Leases!$E11)=Properties!$C$5,MONTH(Leases!$E11)=3,DAY(Leases!$E11)&gt;IF(Leases!$H11="",1,Leases!$H11)),Leases!$E11,DATE(Properties!$C$5,3,IF(Leases!$H11="",1,Leases!$H11))))</f>
      </c>
      <c r="Q11" s="28">
        <f>IF(E11=0,0,IF(AND(YEAR(Leases!$E11)=Properties!$C$5,MONTH(Leases!$E11)=4,DAY(Leases!$E11)&gt;IF(Leases!$H11="",1,Leases!$H11)),Leases!$E11,DATE(Properties!$C$5,4,IF(Leases!$H11="",1,Leases!$H11))))</f>
      </c>
      <c r="R11" s="28">
        <f>IF(F11=0,0,IF(AND(YEAR(Leases!$E11)=Properties!$C$5,MONTH(Leases!$E11)=5,DAY(Leases!$E11)&gt;IF(Leases!$H11="",1,Leases!$H11)),Leases!$E11,DATE(Properties!$C$5,5,IF(Leases!$H11="",1,Leases!$H11))))</f>
      </c>
      <c r="S11" s="28">
        <f>IF(G11=0,0,IF(AND(YEAR(Leases!$E11)=Properties!$C$5,MONTH(Leases!$E11)=6,DAY(Leases!$E11)&gt;IF(Leases!$H11="",1,Leases!$H11)),Leases!$E11,DATE(Properties!$C$5,6,IF(Leases!$H11="",1,Leases!$H11))))</f>
      </c>
      <c r="T11" s="28">
        <f>IF(H11=0,0,IF(AND(YEAR(Leases!$E11)=Properties!$C$5,MONTH(Leases!$E11)=7,DAY(Leases!$E11)&gt;IF(Leases!$H11="",1,Leases!$H11)),Leases!$E11,DATE(Properties!$C$5,7,IF(Leases!$H11="",1,Leases!$H11))))</f>
      </c>
      <c r="U11" s="28">
        <f>IF(I11=0,0,IF(AND(YEAR(Leases!$E11)=Properties!$C$5,MONTH(Leases!$E11)=8,DAY(Leases!$E11)&gt;IF(Leases!$H11="",1,Leases!$H11)),Leases!$E11,DATE(Properties!$C$5,8,IF(Leases!$H11="",1,Leases!$H11))))</f>
      </c>
      <c r="V11" s="28">
        <f>IF(J11=0,0,IF(AND(YEAR(Leases!$E11)=Properties!$C$5,MONTH(Leases!$E11)=9,DAY(Leases!$E11)&gt;IF(Leases!$H11="",1,Leases!$H11)),Leases!$E11,DATE(Properties!$C$5,9,IF(Leases!$H11="",1,Leases!$H11))))</f>
      </c>
      <c r="W11" s="28">
        <f>IF(K11=0,0,IF(AND(YEAR(Leases!$E11)=Properties!$C$5,MONTH(Leases!$E11)=10,DAY(Leases!$E11)&gt;IF(Leases!$H11="",1,Leases!$H11)),Leases!$E11,DATE(Properties!$C$5,10,IF(Leases!$H11="",1,Leases!$H11))))</f>
      </c>
      <c r="X11" s="28">
        <f>IF(L11=0,0,IF(AND(YEAR(Leases!$E11)=Properties!$C$5,MONTH(Leases!$E11)=11,DAY(Leases!$E11)&gt;IF(Leases!$H11="",1,Leases!$H11)),Leases!$E11,DATE(Properties!$C$5,11,IF(Leases!$H11="",1,Leases!$H11))))</f>
      </c>
      <c r="Y11" s="28">
        <f>IF(M11=0,0,IF(AND(YEAR(Leases!$E11)=Properties!$C$5,MONTH(Leases!$E11)=12,DAY(Leases!$E11)&gt;IF(Leases!$H11="",1,Leases!$H11)),Leases!$E11,DATE(Properties!$C$5,12,IF(Leases!$H11="",1,Leases!$H11))))</f>
      </c>
      <c r="Z11" s="25">
        <f>SUM(B11:M11)</f>
      </c>
      <c r="AA11" s="22">
        <f>SUMPRODUCT((N11:Y11&lt;='Rent roll'!$C$4)*B11:M11)</f>
      </c>
      <c r="AB11" s="22">
        <f>IF(A11="",0,SUMIFS('Ledger entries'!$H$2:$H$3001,'Ledger entries'!$B$2:$B$3001,A11,'Ledger entries'!$A$2:$A$3001,"&lt;="&amp;'Rent roll'!$C$4))</f>
      </c>
      <c r="AC11" s="22">
        <f>IF(A11="",0,N(Leases!$L11)+AA11+AB11)</f>
      </c>
      <c r="AD11" s="22">
        <f>IF(A11="",0,N(Leases!$K11)+SUMIFS('Ledger entries'!$I$2:$I$3001,'Ledger entries'!$B$2:$B$3001,A11,'Ledger entries'!$A$2:$A$3001,"&lt;="&amp;'Rent roll'!$C$4))</f>
      </c>
    </row>
    <row r="12" spans="1:30" x14ac:dyDescent="0.25">
      <c r="A12" s="13">
        <f>Leases!A12</f>
      </c>
      <c r="B12" s="22">
        <f>IF(OR(Leases!$A12="",Leases!$E12="",Leases!$G12=""),0,IF(AND(YEAR(Leases!$E12)=Properties!$C$5,MONTH(Leases!$E12)=1,DAY(Leases!$E12)&gt;IF(Leases!$H12="",1,Leases!$H12)),IF(Leases!$E12&lt;=IF(Leases!$F12="",DATE(Properties!$C$5,12,31),Leases!$F12),ROUND(Leases!$G12*(DAY(EOMONTH(Leases!$E12,0))-DAY(Leases!$E12)+1)/DAY(EOMONTH(Leases!$E12,0)),2),0),IF(AND(DATE(Properties!$C$5,1,IF(Leases!$H12="",1,Leases!$H12))&gt;=Leases!$E12,DATE(Properties!$C$5,1,IF(Leases!$H12="",1,Leases!$H12))&lt;=IF(Leases!$F12="",DATE(Properties!$C$5,12,31),Leases!$F12)),Leases!$G12,0)))</f>
      </c>
      <c r="C12" s="22">
        <f>IF(OR(Leases!$A12="",Leases!$E12="",Leases!$G12=""),0,IF(AND(YEAR(Leases!$E12)=Properties!$C$5,MONTH(Leases!$E12)=2,DAY(Leases!$E12)&gt;IF(Leases!$H12="",1,Leases!$H12)),IF(Leases!$E12&lt;=IF(Leases!$F12="",DATE(Properties!$C$5,12,31),Leases!$F12),ROUND(Leases!$G12*(DAY(EOMONTH(Leases!$E12,0))-DAY(Leases!$E12)+1)/DAY(EOMONTH(Leases!$E12,0)),2),0),IF(AND(DATE(Properties!$C$5,2,IF(Leases!$H12="",1,Leases!$H12))&gt;=Leases!$E12,DATE(Properties!$C$5,2,IF(Leases!$H12="",1,Leases!$H12))&lt;=IF(Leases!$F12="",DATE(Properties!$C$5,12,31),Leases!$F12)),Leases!$G12,0)))</f>
      </c>
      <c r="D12" s="22">
        <f>IF(OR(Leases!$A12="",Leases!$E12="",Leases!$G12=""),0,IF(AND(YEAR(Leases!$E12)=Properties!$C$5,MONTH(Leases!$E12)=3,DAY(Leases!$E12)&gt;IF(Leases!$H12="",1,Leases!$H12)),IF(Leases!$E12&lt;=IF(Leases!$F12="",DATE(Properties!$C$5,12,31),Leases!$F12),ROUND(Leases!$G12*(DAY(EOMONTH(Leases!$E12,0))-DAY(Leases!$E12)+1)/DAY(EOMONTH(Leases!$E12,0)),2),0),IF(AND(DATE(Properties!$C$5,3,IF(Leases!$H12="",1,Leases!$H12))&gt;=Leases!$E12,DATE(Properties!$C$5,3,IF(Leases!$H12="",1,Leases!$H12))&lt;=IF(Leases!$F12="",DATE(Properties!$C$5,12,31),Leases!$F12)),Leases!$G12,0)))</f>
      </c>
      <c r="E12" s="22">
        <f>IF(OR(Leases!$A12="",Leases!$E12="",Leases!$G12=""),0,IF(AND(YEAR(Leases!$E12)=Properties!$C$5,MONTH(Leases!$E12)=4,DAY(Leases!$E12)&gt;IF(Leases!$H12="",1,Leases!$H12)),IF(Leases!$E12&lt;=IF(Leases!$F12="",DATE(Properties!$C$5,12,31),Leases!$F12),ROUND(Leases!$G12*(DAY(EOMONTH(Leases!$E12,0))-DAY(Leases!$E12)+1)/DAY(EOMONTH(Leases!$E12,0)),2),0),IF(AND(DATE(Properties!$C$5,4,IF(Leases!$H12="",1,Leases!$H12))&gt;=Leases!$E12,DATE(Properties!$C$5,4,IF(Leases!$H12="",1,Leases!$H12))&lt;=IF(Leases!$F12="",DATE(Properties!$C$5,12,31),Leases!$F12)),Leases!$G12,0)))</f>
      </c>
      <c r="F12" s="22">
        <f>IF(OR(Leases!$A12="",Leases!$E12="",Leases!$G12=""),0,IF(AND(YEAR(Leases!$E12)=Properties!$C$5,MONTH(Leases!$E12)=5,DAY(Leases!$E12)&gt;IF(Leases!$H12="",1,Leases!$H12)),IF(Leases!$E12&lt;=IF(Leases!$F12="",DATE(Properties!$C$5,12,31),Leases!$F12),ROUND(Leases!$G12*(DAY(EOMONTH(Leases!$E12,0))-DAY(Leases!$E12)+1)/DAY(EOMONTH(Leases!$E12,0)),2),0),IF(AND(DATE(Properties!$C$5,5,IF(Leases!$H12="",1,Leases!$H12))&gt;=Leases!$E12,DATE(Properties!$C$5,5,IF(Leases!$H12="",1,Leases!$H12))&lt;=IF(Leases!$F12="",DATE(Properties!$C$5,12,31),Leases!$F12)),Leases!$G12,0)))</f>
      </c>
      <c r="G12" s="22">
        <f>IF(OR(Leases!$A12="",Leases!$E12="",Leases!$G12=""),0,IF(AND(YEAR(Leases!$E12)=Properties!$C$5,MONTH(Leases!$E12)=6,DAY(Leases!$E12)&gt;IF(Leases!$H12="",1,Leases!$H12)),IF(Leases!$E12&lt;=IF(Leases!$F12="",DATE(Properties!$C$5,12,31),Leases!$F12),ROUND(Leases!$G12*(DAY(EOMONTH(Leases!$E12,0))-DAY(Leases!$E12)+1)/DAY(EOMONTH(Leases!$E12,0)),2),0),IF(AND(DATE(Properties!$C$5,6,IF(Leases!$H12="",1,Leases!$H12))&gt;=Leases!$E12,DATE(Properties!$C$5,6,IF(Leases!$H12="",1,Leases!$H12))&lt;=IF(Leases!$F12="",DATE(Properties!$C$5,12,31),Leases!$F12)),Leases!$G12,0)))</f>
      </c>
      <c r="H12" s="22">
        <f>IF(OR(Leases!$A12="",Leases!$E12="",Leases!$G12=""),0,IF(AND(YEAR(Leases!$E12)=Properties!$C$5,MONTH(Leases!$E12)=7,DAY(Leases!$E12)&gt;IF(Leases!$H12="",1,Leases!$H12)),IF(Leases!$E12&lt;=IF(Leases!$F12="",DATE(Properties!$C$5,12,31),Leases!$F12),ROUND(Leases!$G12*(DAY(EOMONTH(Leases!$E12,0))-DAY(Leases!$E12)+1)/DAY(EOMONTH(Leases!$E12,0)),2),0),IF(AND(DATE(Properties!$C$5,7,IF(Leases!$H12="",1,Leases!$H12))&gt;=Leases!$E12,DATE(Properties!$C$5,7,IF(Leases!$H12="",1,Leases!$H12))&lt;=IF(Leases!$F12="",DATE(Properties!$C$5,12,31),Leases!$F12)),Leases!$G12,0)))</f>
      </c>
      <c r="I12" s="22">
        <f>IF(OR(Leases!$A12="",Leases!$E12="",Leases!$G12=""),0,IF(AND(YEAR(Leases!$E12)=Properties!$C$5,MONTH(Leases!$E12)=8,DAY(Leases!$E12)&gt;IF(Leases!$H12="",1,Leases!$H12)),IF(Leases!$E12&lt;=IF(Leases!$F12="",DATE(Properties!$C$5,12,31),Leases!$F12),ROUND(Leases!$G12*(DAY(EOMONTH(Leases!$E12,0))-DAY(Leases!$E12)+1)/DAY(EOMONTH(Leases!$E12,0)),2),0),IF(AND(DATE(Properties!$C$5,8,IF(Leases!$H12="",1,Leases!$H12))&gt;=Leases!$E12,DATE(Properties!$C$5,8,IF(Leases!$H12="",1,Leases!$H12))&lt;=IF(Leases!$F12="",DATE(Properties!$C$5,12,31),Leases!$F12)),Leases!$G12,0)))</f>
      </c>
      <c r="J12" s="22">
        <f>IF(OR(Leases!$A12="",Leases!$E12="",Leases!$G12=""),0,IF(AND(YEAR(Leases!$E12)=Properties!$C$5,MONTH(Leases!$E12)=9,DAY(Leases!$E12)&gt;IF(Leases!$H12="",1,Leases!$H12)),IF(Leases!$E12&lt;=IF(Leases!$F12="",DATE(Properties!$C$5,12,31),Leases!$F12),ROUND(Leases!$G12*(DAY(EOMONTH(Leases!$E12,0))-DAY(Leases!$E12)+1)/DAY(EOMONTH(Leases!$E12,0)),2),0),IF(AND(DATE(Properties!$C$5,9,IF(Leases!$H12="",1,Leases!$H12))&gt;=Leases!$E12,DATE(Properties!$C$5,9,IF(Leases!$H12="",1,Leases!$H12))&lt;=IF(Leases!$F12="",DATE(Properties!$C$5,12,31),Leases!$F12)),Leases!$G12,0)))</f>
      </c>
      <c r="K12" s="22">
        <f>IF(OR(Leases!$A12="",Leases!$E12="",Leases!$G12=""),0,IF(AND(YEAR(Leases!$E12)=Properties!$C$5,MONTH(Leases!$E12)=10,DAY(Leases!$E12)&gt;IF(Leases!$H12="",1,Leases!$H12)),IF(Leases!$E12&lt;=IF(Leases!$F12="",DATE(Properties!$C$5,12,31),Leases!$F12),ROUND(Leases!$G12*(DAY(EOMONTH(Leases!$E12,0))-DAY(Leases!$E12)+1)/DAY(EOMONTH(Leases!$E12,0)),2),0),IF(AND(DATE(Properties!$C$5,10,IF(Leases!$H12="",1,Leases!$H12))&gt;=Leases!$E12,DATE(Properties!$C$5,10,IF(Leases!$H12="",1,Leases!$H12))&lt;=IF(Leases!$F12="",DATE(Properties!$C$5,12,31),Leases!$F12)),Leases!$G12,0)))</f>
      </c>
      <c r="L12" s="22">
        <f>IF(OR(Leases!$A12="",Leases!$E12="",Leases!$G12=""),0,IF(AND(YEAR(Leases!$E12)=Properties!$C$5,MONTH(Leases!$E12)=11,DAY(Leases!$E12)&gt;IF(Leases!$H12="",1,Leases!$H12)),IF(Leases!$E12&lt;=IF(Leases!$F12="",DATE(Properties!$C$5,12,31),Leases!$F12),ROUND(Leases!$G12*(DAY(EOMONTH(Leases!$E12,0))-DAY(Leases!$E12)+1)/DAY(EOMONTH(Leases!$E12,0)),2),0),IF(AND(DATE(Properties!$C$5,11,IF(Leases!$H12="",1,Leases!$H12))&gt;=Leases!$E12,DATE(Properties!$C$5,11,IF(Leases!$H12="",1,Leases!$H12))&lt;=IF(Leases!$F12="",DATE(Properties!$C$5,12,31),Leases!$F12)),Leases!$G12,0)))</f>
      </c>
      <c r="M12" s="22">
        <f>IF(OR(Leases!$A12="",Leases!$E12="",Leases!$G12=""),0,IF(AND(YEAR(Leases!$E12)=Properties!$C$5,MONTH(Leases!$E12)=12,DAY(Leases!$E12)&gt;IF(Leases!$H12="",1,Leases!$H12)),IF(Leases!$E12&lt;=IF(Leases!$F12="",DATE(Properties!$C$5,12,31),Leases!$F12),ROUND(Leases!$G12*(DAY(EOMONTH(Leases!$E12,0))-DAY(Leases!$E12)+1)/DAY(EOMONTH(Leases!$E12,0)),2),0),IF(AND(DATE(Properties!$C$5,12,IF(Leases!$H12="",1,Leases!$H12))&gt;=Leases!$E12,DATE(Properties!$C$5,12,IF(Leases!$H12="",1,Leases!$H12))&lt;=IF(Leases!$F12="",DATE(Properties!$C$5,12,31),Leases!$F12)),Leases!$G12,0)))</f>
      </c>
      <c r="N12" s="28">
        <f>IF(B12=0,0,IF(AND(YEAR(Leases!$E12)=Properties!$C$5,MONTH(Leases!$E12)=1,DAY(Leases!$E12)&gt;IF(Leases!$H12="",1,Leases!$H12)),Leases!$E12,DATE(Properties!$C$5,1,IF(Leases!$H12="",1,Leases!$H12))))</f>
      </c>
      <c r="O12" s="28">
        <f>IF(C12=0,0,IF(AND(YEAR(Leases!$E12)=Properties!$C$5,MONTH(Leases!$E12)=2,DAY(Leases!$E12)&gt;IF(Leases!$H12="",1,Leases!$H12)),Leases!$E12,DATE(Properties!$C$5,2,IF(Leases!$H12="",1,Leases!$H12))))</f>
      </c>
      <c r="P12" s="28">
        <f>IF(D12=0,0,IF(AND(YEAR(Leases!$E12)=Properties!$C$5,MONTH(Leases!$E12)=3,DAY(Leases!$E12)&gt;IF(Leases!$H12="",1,Leases!$H12)),Leases!$E12,DATE(Properties!$C$5,3,IF(Leases!$H12="",1,Leases!$H12))))</f>
      </c>
      <c r="Q12" s="28">
        <f>IF(E12=0,0,IF(AND(YEAR(Leases!$E12)=Properties!$C$5,MONTH(Leases!$E12)=4,DAY(Leases!$E12)&gt;IF(Leases!$H12="",1,Leases!$H12)),Leases!$E12,DATE(Properties!$C$5,4,IF(Leases!$H12="",1,Leases!$H12))))</f>
      </c>
      <c r="R12" s="28">
        <f>IF(F12=0,0,IF(AND(YEAR(Leases!$E12)=Properties!$C$5,MONTH(Leases!$E12)=5,DAY(Leases!$E12)&gt;IF(Leases!$H12="",1,Leases!$H12)),Leases!$E12,DATE(Properties!$C$5,5,IF(Leases!$H12="",1,Leases!$H12))))</f>
      </c>
      <c r="S12" s="28">
        <f>IF(G12=0,0,IF(AND(YEAR(Leases!$E12)=Properties!$C$5,MONTH(Leases!$E12)=6,DAY(Leases!$E12)&gt;IF(Leases!$H12="",1,Leases!$H12)),Leases!$E12,DATE(Properties!$C$5,6,IF(Leases!$H12="",1,Leases!$H12))))</f>
      </c>
      <c r="T12" s="28">
        <f>IF(H12=0,0,IF(AND(YEAR(Leases!$E12)=Properties!$C$5,MONTH(Leases!$E12)=7,DAY(Leases!$E12)&gt;IF(Leases!$H12="",1,Leases!$H12)),Leases!$E12,DATE(Properties!$C$5,7,IF(Leases!$H12="",1,Leases!$H12))))</f>
      </c>
      <c r="U12" s="28">
        <f>IF(I12=0,0,IF(AND(YEAR(Leases!$E12)=Properties!$C$5,MONTH(Leases!$E12)=8,DAY(Leases!$E12)&gt;IF(Leases!$H12="",1,Leases!$H12)),Leases!$E12,DATE(Properties!$C$5,8,IF(Leases!$H12="",1,Leases!$H12))))</f>
      </c>
      <c r="V12" s="28">
        <f>IF(J12=0,0,IF(AND(YEAR(Leases!$E12)=Properties!$C$5,MONTH(Leases!$E12)=9,DAY(Leases!$E12)&gt;IF(Leases!$H12="",1,Leases!$H12)),Leases!$E12,DATE(Properties!$C$5,9,IF(Leases!$H12="",1,Leases!$H12))))</f>
      </c>
      <c r="W12" s="28">
        <f>IF(K12=0,0,IF(AND(YEAR(Leases!$E12)=Properties!$C$5,MONTH(Leases!$E12)=10,DAY(Leases!$E12)&gt;IF(Leases!$H12="",1,Leases!$H12)),Leases!$E12,DATE(Properties!$C$5,10,IF(Leases!$H12="",1,Leases!$H12))))</f>
      </c>
      <c r="X12" s="28">
        <f>IF(L12=0,0,IF(AND(YEAR(Leases!$E12)=Properties!$C$5,MONTH(Leases!$E12)=11,DAY(Leases!$E12)&gt;IF(Leases!$H12="",1,Leases!$H12)),Leases!$E12,DATE(Properties!$C$5,11,IF(Leases!$H12="",1,Leases!$H12))))</f>
      </c>
      <c r="Y12" s="28">
        <f>IF(M12=0,0,IF(AND(YEAR(Leases!$E12)=Properties!$C$5,MONTH(Leases!$E12)=12,DAY(Leases!$E12)&gt;IF(Leases!$H12="",1,Leases!$H12)),Leases!$E12,DATE(Properties!$C$5,12,IF(Leases!$H12="",1,Leases!$H12))))</f>
      </c>
      <c r="Z12" s="25">
        <f>SUM(B12:M12)</f>
      </c>
      <c r="AA12" s="22">
        <f>SUMPRODUCT((N12:Y12&lt;='Rent roll'!$C$4)*B12:M12)</f>
      </c>
      <c r="AB12" s="22">
        <f>IF(A12="",0,SUMIFS('Ledger entries'!$H$2:$H$3001,'Ledger entries'!$B$2:$B$3001,A12,'Ledger entries'!$A$2:$A$3001,"&lt;="&amp;'Rent roll'!$C$4))</f>
      </c>
      <c r="AC12" s="22">
        <f>IF(A12="",0,N(Leases!$L12)+AA12+AB12)</f>
      </c>
      <c r="AD12" s="22">
        <f>IF(A12="",0,N(Leases!$K12)+SUMIFS('Ledger entries'!$I$2:$I$3001,'Ledger entries'!$B$2:$B$3001,A12,'Ledger entries'!$A$2:$A$3001,"&lt;="&amp;'Rent roll'!$C$4))</f>
      </c>
    </row>
    <row r="13" spans="1:30" x14ac:dyDescent="0.25">
      <c r="A13" s="13">
        <f>Leases!A13</f>
      </c>
      <c r="B13" s="22">
        <f>IF(OR(Leases!$A13="",Leases!$E13="",Leases!$G13=""),0,IF(AND(YEAR(Leases!$E13)=Properties!$C$5,MONTH(Leases!$E13)=1,DAY(Leases!$E13)&gt;IF(Leases!$H13="",1,Leases!$H13)),IF(Leases!$E13&lt;=IF(Leases!$F13="",DATE(Properties!$C$5,12,31),Leases!$F13),ROUND(Leases!$G13*(DAY(EOMONTH(Leases!$E13,0))-DAY(Leases!$E13)+1)/DAY(EOMONTH(Leases!$E13,0)),2),0),IF(AND(DATE(Properties!$C$5,1,IF(Leases!$H13="",1,Leases!$H13))&gt;=Leases!$E13,DATE(Properties!$C$5,1,IF(Leases!$H13="",1,Leases!$H13))&lt;=IF(Leases!$F13="",DATE(Properties!$C$5,12,31),Leases!$F13)),Leases!$G13,0)))</f>
      </c>
      <c r="C13" s="22">
        <f>IF(OR(Leases!$A13="",Leases!$E13="",Leases!$G13=""),0,IF(AND(YEAR(Leases!$E13)=Properties!$C$5,MONTH(Leases!$E13)=2,DAY(Leases!$E13)&gt;IF(Leases!$H13="",1,Leases!$H13)),IF(Leases!$E13&lt;=IF(Leases!$F13="",DATE(Properties!$C$5,12,31),Leases!$F13),ROUND(Leases!$G13*(DAY(EOMONTH(Leases!$E13,0))-DAY(Leases!$E13)+1)/DAY(EOMONTH(Leases!$E13,0)),2),0),IF(AND(DATE(Properties!$C$5,2,IF(Leases!$H13="",1,Leases!$H13))&gt;=Leases!$E13,DATE(Properties!$C$5,2,IF(Leases!$H13="",1,Leases!$H13))&lt;=IF(Leases!$F13="",DATE(Properties!$C$5,12,31),Leases!$F13)),Leases!$G13,0)))</f>
      </c>
      <c r="D13" s="22">
        <f>IF(OR(Leases!$A13="",Leases!$E13="",Leases!$G13=""),0,IF(AND(YEAR(Leases!$E13)=Properties!$C$5,MONTH(Leases!$E13)=3,DAY(Leases!$E13)&gt;IF(Leases!$H13="",1,Leases!$H13)),IF(Leases!$E13&lt;=IF(Leases!$F13="",DATE(Properties!$C$5,12,31),Leases!$F13),ROUND(Leases!$G13*(DAY(EOMONTH(Leases!$E13,0))-DAY(Leases!$E13)+1)/DAY(EOMONTH(Leases!$E13,0)),2),0),IF(AND(DATE(Properties!$C$5,3,IF(Leases!$H13="",1,Leases!$H13))&gt;=Leases!$E13,DATE(Properties!$C$5,3,IF(Leases!$H13="",1,Leases!$H13))&lt;=IF(Leases!$F13="",DATE(Properties!$C$5,12,31),Leases!$F13)),Leases!$G13,0)))</f>
      </c>
      <c r="E13" s="22">
        <f>IF(OR(Leases!$A13="",Leases!$E13="",Leases!$G13=""),0,IF(AND(YEAR(Leases!$E13)=Properties!$C$5,MONTH(Leases!$E13)=4,DAY(Leases!$E13)&gt;IF(Leases!$H13="",1,Leases!$H13)),IF(Leases!$E13&lt;=IF(Leases!$F13="",DATE(Properties!$C$5,12,31),Leases!$F13),ROUND(Leases!$G13*(DAY(EOMONTH(Leases!$E13,0))-DAY(Leases!$E13)+1)/DAY(EOMONTH(Leases!$E13,0)),2),0),IF(AND(DATE(Properties!$C$5,4,IF(Leases!$H13="",1,Leases!$H13))&gt;=Leases!$E13,DATE(Properties!$C$5,4,IF(Leases!$H13="",1,Leases!$H13))&lt;=IF(Leases!$F13="",DATE(Properties!$C$5,12,31),Leases!$F13)),Leases!$G13,0)))</f>
      </c>
      <c r="F13" s="22">
        <f>IF(OR(Leases!$A13="",Leases!$E13="",Leases!$G13=""),0,IF(AND(YEAR(Leases!$E13)=Properties!$C$5,MONTH(Leases!$E13)=5,DAY(Leases!$E13)&gt;IF(Leases!$H13="",1,Leases!$H13)),IF(Leases!$E13&lt;=IF(Leases!$F13="",DATE(Properties!$C$5,12,31),Leases!$F13),ROUND(Leases!$G13*(DAY(EOMONTH(Leases!$E13,0))-DAY(Leases!$E13)+1)/DAY(EOMONTH(Leases!$E13,0)),2),0),IF(AND(DATE(Properties!$C$5,5,IF(Leases!$H13="",1,Leases!$H13))&gt;=Leases!$E13,DATE(Properties!$C$5,5,IF(Leases!$H13="",1,Leases!$H13))&lt;=IF(Leases!$F13="",DATE(Properties!$C$5,12,31),Leases!$F13)),Leases!$G13,0)))</f>
      </c>
      <c r="G13" s="22">
        <f>IF(OR(Leases!$A13="",Leases!$E13="",Leases!$G13=""),0,IF(AND(YEAR(Leases!$E13)=Properties!$C$5,MONTH(Leases!$E13)=6,DAY(Leases!$E13)&gt;IF(Leases!$H13="",1,Leases!$H13)),IF(Leases!$E13&lt;=IF(Leases!$F13="",DATE(Properties!$C$5,12,31),Leases!$F13),ROUND(Leases!$G13*(DAY(EOMONTH(Leases!$E13,0))-DAY(Leases!$E13)+1)/DAY(EOMONTH(Leases!$E13,0)),2),0),IF(AND(DATE(Properties!$C$5,6,IF(Leases!$H13="",1,Leases!$H13))&gt;=Leases!$E13,DATE(Properties!$C$5,6,IF(Leases!$H13="",1,Leases!$H13))&lt;=IF(Leases!$F13="",DATE(Properties!$C$5,12,31),Leases!$F13)),Leases!$G13,0)))</f>
      </c>
      <c r="H13" s="22">
        <f>IF(OR(Leases!$A13="",Leases!$E13="",Leases!$G13=""),0,IF(AND(YEAR(Leases!$E13)=Properties!$C$5,MONTH(Leases!$E13)=7,DAY(Leases!$E13)&gt;IF(Leases!$H13="",1,Leases!$H13)),IF(Leases!$E13&lt;=IF(Leases!$F13="",DATE(Properties!$C$5,12,31),Leases!$F13),ROUND(Leases!$G13*(DAY(EOMONTH(Leases!$E13,0))-DAY(Leases!$E13)+1)/DAY(EOMONTH(Leases!$E13,0)),2),0),IF(AND(DATE(Properties!$C$5,7,IF(Leases!$H13="",1,Leases!$H13))&gt;=Leases!$E13,DATE(Properties!$C$5,7,IF(Leases!$H13="",1,Leases!$H13))&lt;=IF(Leases!$F13="",DATE(Properties!$C$5,12,31),Leases!$F13)),Leases!$G13,0)))</f>
      </c>
      <c r="I13" s="22">
        <f>IF(OR(Leases!$A13="",Leases!$E13="",Leases!$G13=""),0,IF(AND(YEAR(Leases!$E13)=Properties!$C$5,MONTH(Leases!$E13)=8,DAY(Leases!$E13)&gt;IF(Leases!$H13="",1,Leases!$H13)),IF(Leases!$E13&lt;=IF(Leases!$F13="",DATE(Properties!$C$5,12,31),Leases!$F13),ROUND(Leases!$G13*(DAY(EOMONTH(Leases!$E13,0))-DAY(Leases!$E13)+1)/DAY(EOMONTH(Leases!$E13,0)),2),0),IF(AND(DATE(Properties!$C$5,8,IF(Leases!$H13="",1,Leases!$H13))&gt;=Leases!$E13,DATE(Properties!$C$5,8,IF(Leases!$H13="",1,Leases!$H13))&lt;=IF(Leases!$F13="",DATE(Properties!$C$5,12,31),Leases!$F13)),Leases!$G13,0)))</f>
      </c>
      <c r="J13" s="22">
        <f>IF(OR(Leases!$A13="",Leases!$E13="",Leases!$G13=""),0,IF(AND(YEAR(Leases!$E13)=Properties!$C$5,MONTH(Leases!$E13)=9,DAY(Leases!$E13)&gt;IF(Leases!$H13="",1,Leases!$H13)),IF(Leases!$E13&lt;=IF(Leases!$F13="",DATE(Properties!$C$5,12,31),Leases!$F13),ROUND(Leases!$G13*(DAY(EOMONTH(Leases!$E13,0))-DAY(Leases!$E13)+1)/DAY(EOMONTH(Leases!$E13,0)),2),0),IF(AND(DATE(Properties!$C$5,9,IF(Leases!$H13="",1,Leases!$H13))&gt;=Leases!$E13,DATE(Properties!$C$5,9,IF(Leases!$H13="",1,Leases!$H13))&lt;=IF(Leases!$F13="",DATE(Properties!$C$5,12,31),Leases!$F13)),Leases!$G13,0)))</f>
      </c>
      <c r="K13" s="22">
        <f>IF(OR(Leases!$A13="",Leases!$E13="",Leases!$G13=""),0,IF(AND(YEAR(Leases!$E13)=Properties!$C$5,MONTH(Leases!$E13)=10,DAY(Leases!$E13)&gt;IF(Leases!$H13="",1,Leases!$H13)),IF(Leases!$E13&lt;=IF(Leases!$F13="",DATE(Properties!$C$5,12,31),Leases!$F13),ROUND(Leases!$G13*(DAY(EOMONTH(Leases!$E13,0))-DAY(Leases!$E13)+1)/DAY(EOMONTH(Leases!$E13,0)),2),0),IF(AND(DATE(Properties!$C$5,10,IF(Leases!$H13="",1,Leases!$H13))&gt;=Leases!$E13,DATE(Properties!$C$5,10,IF(Leases!$H13="",1,Leases!$H13))&lt;=IF(Leases!$F13="",DATE(Properties!$C$5,12,31),Leases!$F13)),Leases!$G13,0)))</f>
      </c>
      <c r="L13" s="22">
        <f>IF(OR(Leases!$A13="",Leases!$E13="",Leases!$G13=""),0,IF(AND(YEAR(Leases!$E13)=Properties!$C$5,MONTH(Leases!$E13)=11,DAY(Leases!$E13)&gt;IF(Leases!$H13="",1,Leases!$H13)),IF(Leases!$E13&lt;=IF(Leases!$F13="",DATE(Properties!$C$5,12,31),Leases!$F13),ROUND(Leases!$G13*(DAY(EOMONTH(Leases!$E13,0))-DAY(Leases!$E13)+1)/DAY(EOMONTH(Leases!$E13,0)),2),0),IF(AND(DATE(Properties!$C$5,11,IF(Leases!$H13="",1,Leases!$H13))&gt;=Leases!$E13,DATE(Properties!$C$5,11,IF(Leases!$H13="",1,Leases!$H13))&lt;=IF(Leases!$F13="",DATE(Properties!$C$5,12,31),Leases!$F13)),Leases!$G13,0)))</f>
      </c>
      <c r="M13" s="22">
        <f>IF(OR(Leases!$A13="",Leases!$E13="",Leases!$G13=""),0,IF(AND(YEAR(Leases!$E13)=Properties!$C$5,MONTH(Leases!$E13)=12,DAY(Leases!$E13)&gt;IF(Leases!$H13="",1,Leases!$H13)),IF(Leases!$E13&lt;=IF(Leases!$F13="",DATE(Properties!$C$5,12,31),Leases!$F13),ROUND(Leases!$G13*(DAY(EOMONTH(Leases!$E13,0))-DAY(Leases!$E13)+1)/DAY(EOMONTH(Leases!$E13,0)),2),0),IF(AND(DATE(Properties!$C$5,12,IF(Leases!$H13="",1,Leases!$H13))&gt;=Leases!$E13,DATE(Properties!$C$5,12,IF(Leases!$H13="",1,Leases!$H13))&lt;=IF(Leases!$F13="",DATE(Properties!$C$5,12,31),Leases!$F13)),Leases!$G13,0)))</f>
      </c>
      <c r="N13" s="28">
        <f>IF(B13=0,0,IF(AND(YEAR(Leases!$E13)=Properties!$C$5,MONTH(Leases!$E13)=1,DAY(Leases!$E13)&gt;IF(Leases!$H13="",1,Leases!$H13)),Leases!$E13,DATE(Properties!$C$5,1,IF(Leases!$H13="",1,Leases!$H13))))</f>
      </c>
      <c r="O13" s="28">
        <f>IF(C13=0,0,IF(AND(YEAR(Leases!$E13)=Properties!$C$5,MONTH(Leases!$E13)=2,DAY(Leases!$E13)&gt;IF(Leases!$H13="",1,Leases!$H13)),Leases!$E13,DATE(Properties!$C$5,2,IF(Leases!$H13="",1,Leases!$H13))))</f>
      </c>
      <c r="P13" s="28">
        <f>IF(D13=0,0,IF(AND(YEAR(Leases!$E13)=Properties!$C$5,MONTH(Leases!$E13)=3,DAY(Leases!$E13)&gt;IF(Leases!$H13="",1,Leases!$H13)),Leases!$E13,DATE(Properties!$C$5,3,IF(Leases!$H13="",1,Leases!$H13))))</f>
      </c>
      <c r="Q13" s="28">
        <f>IF(E13=0,0,IF(AND(YEAR(Leases!$E13)=Properties!$C$5,MONTH(Leases!$E13)=4,DAY(Leases!$E13)&gt;IF(Leases!$H13="",1,Leases!$H13)),Leases!$E13,DATE(Properties!$C$5,4,IF(Leases!$H13="",1,Leases!$H13))))</f>
      </c>
      <c r="R13" s="28">
        <f>IF(F13=0,0,IF(AND(YEAR(Leases!$E13)=Properties!$C$5,MONTH(Leases!$E13)=5,DAY(Leases!$E13)&gt;IF(Leases!$H13="",1,Leases!$H13)),Leases!$E13,DATE(Properties!$C$5,5,IF(Leases!$H13="",1,Leases!$H13))))</f>
      </c>
      <c r="S13" s="28">
        <f>IF(G13=0,0,IF(AND(YEAR(Leases!$E13)=Properties!$C$5,MONTH(Leases!$E13)=6,DAY(Leases!$E13)&gt;IF(Leases!$H13="",1,Leases!$H13)),Leases!$E13,DATE(Properties!$C$5,6,IF(Leases!$H13="",1,Leases!$H13))))</f>
      </c>
      <c r="T13" s="28">
        <f>IF(H13=0,0,IF(AND(YEAR(Leases!$E13)=Properties!$C$5,MONTH(Leases!$E13)=7,DAY(Leases!$E13)&gt;IF(Leases!$H13="",1,Leases!$H13)),Leases!$E13,DATE(Properties!$C$5,7,IF(Leases!$H13="",1,Leases!$H13))))</f>
      </c>
      <c r="U13" s="28">
        <f>IF(I13=0,0,IF(AND(YEAR(Leases!$E13)=Properties!$C$5,MONTH(Leases!$E13)=8,DAY(Leases!$E13)&gt;IF(Leases!$H13="",1,Leases!$H13)),Leases!$E13,DATE(Properties!$C$5,8,IF(Leases!$H13="",1,Leases!$H13))))</f>
      </c>
      <c r="V13" s="28">
        <f>IF(J13=0,0,IF(AND(YEAR(Leases!$E13)=Properties!$C$5,MONTH(Leases!$E13)=9,DAY(Leases!$E13)&gt;IF(Leases!$H13="",1,Leases!$H13)),Leases!$E13,DATE(Properties!$C$5,9,IF(Leases!$H13="",1,Leases!$H13))))</f>
      </c>
      <c r="W13" s="28">
        <f>IF(K13=0,0,IF(AND(YEAR(Leases!$E13)=Properties!$C$5,MONTH(Leases!$E13)=10,DAY(Leases!$E13)&gt;IF(Leases!$H13="",1,Leases!$H13)),Leases!$E13,DATE(Properties!$C$5,10,IF(Leases!$H13="",1,Leases!$H13))))</f>
      </c>
      <c r="X13" s="28">
        <f>IF(L13=0,0,IF(AND(YEAR(Leases!$E13)=Properties!$C$5,MONTH(Leases!$E13)=11,DAY(Leases!$E13)&gt;IF(Leases!$H13="",1,Leases!$H13)),Leases!$E13,DATE(Properties!$C$5,11,IF(Leases!$H13="",1,Leases!$H13))))</f>
      </c>
      <c r="Y13" s="28">
        <f>IF(M13=0,0,IF(AND(YEAR(Leases!$E13)=Properties!$C$5,MONTH(Leases!$E13)=12,DAY(Leases!$E13)&gt;IF(Leases!$H13="",1,Leases!$H13)),Leases!$E13,DATE(Properties!$C$5,12,IF(Leases!$H13="",1,Leases!$H13))))</f>
      </c>
      <c r="Z13" s="25">
        <f>SUM(B13:M13)</f>
      </c>
      <c r="AA13" s="22">
        <f>SUMPRODUCT((N13:Y13&lt;='Rent roll'!$C$4)*B13:M13)</f>
      </c>
      <c r="AB13" s="22">
        <f>IF(A13="",0,SUMIFS('Ledger entries'!$H$2:$H$3001,'Ledger entries'!$B$2:$B$3001,A13,'Ledger entries'!$A$2:$A$3001,"&lt;="&amp;'Rent roll'!$C$4))</f>
      </c>
      <c r="AC13" s="22">
        <f>IF(A13="",0,N(Leases!$L13)+AA13+AB13)</f>
      </c>
      <c r="AD13" s="22">
        <f>IF(A13="",0,N(Leases!$K13)+SUMIFS('Ledger entries'!$I$2:$I$3001,'Ledger entries'!$B$2:$B$3001,A13,'Ledger entries'!$A$2:$A$3001,"&lt;="&amp;'Rent roll'!$C$4))</f>
      </c>
    </row>
    <row r="14" spans="1:30" x14ac:dyDescent="0.25">
      <c r="A14" s="13">
        <f>Leases!A14</f>
      </c>
      <c r="B14" s="22">
        <f>IF(OR(Leases!$A14="",Leases!$E14="",Leases!$G14=""),0,IF(AND(YEAR(Leases!$E14)=Properties!$C$5,MONTH(Leases!$E14)=1,DAY(Leases!$E14)&gt;IF(Leases!$H14="",1,Leases!$H14)),IF(Leases!$E14&lt;=IF(Leases!$F14="",DATE(Properties!$C$5,12,31),Leases!$F14),ROUND(Leases!$G14*(DAY(EOMONTH(Leases!$E14,0))-DAY(Leases!$E14)+1)/DAY(EOMONTH(Leases!$E14,0)),2),0),IF(AND(DATE(Properties!$C$5,1,IF(Leases!$H14="",1,Leases!$H14))&gt;=Leases!$E14,DATE(Properties!$C$5,1,IF(Leases!$H14="",1,Leases!$H14))&lt;=IF(Leases!$F14="",DATE(Properties!$C$5,12,31),Leases!$F14)),Leases!$G14,0)))</f>
      </c>
      <c r="C14" s="22">
        <f>IF(OR(Leases!$A14="",Leases!$E14="",Leases!$G14=""),0,IF(AND(YEAR(Leases!$E14)=Properties!$C$5,MONTH(Leases!$E14)=2,DAY(Leases!$E14)&gt;IF(Leases!$H14="",1,Leases!$H14)),IF(Leases!$E14&lt;=IF(Leases!$F14="",DATE(Properties!$C$5,12,31),Leases!$F14),ROUND(Leases!$G14*(DAY(EOMONTH(Leases!$E14,0))-DAY(Leases!$E14)+1)/DAY(EOMONTH(Leases!$E14,0)),2),0),IF(AND(DATE(Properties!$C$5,2,IF(Leases!$H14="",1,Leases!$H14))&gt;=Leases!$E14,DATE(Properties!$C$5,2,IF(Leases!$H14="",1,Leases!$H14))&lt;=IF(Leases!$F14="",DATE(Properties!$C$5,12,31),Leases!$F14)),Leases!$G14,0)))</f>
      </c>
      <c r="D14" s="22">
        <f>IF(OR(Leases!$A14="",Leases!$E14="",Leases!$G14=""),0,IF(AND(YEAR(Leases!$E14)=Properties!$C$5,MONTH(Leases!$E14)=3,DAY(Leases!$E14)&gt;IF(Leases!$H14="",1,Leases!$H14)),IF(Leases!$E14&lt;=IF(Leases!$F14="",DATE(Properties!$C$5,12,31),Leases!$F14),ROUND(Leases!$G14*(DAY(EOMONTH(Leases!$E14,0))-DAY(Leases!$E14)+1)/DAY(EOMONTH(Leases!$E14,0)),2),0),IF(AND(DATE(Properties!$C$5,3,IF(Leases!$H14="",1,Leases!$H14))&gt;=Leases!$E14,DATE(Properties!$C$5,3,IF(Leases!$H14="",1,Leases!$H14))&lt;=IF(Leases!$F14="",DATE(Properties!$C$5,12,31),Leases!$F14)),Leases!$G14,0)))</f>
      </c>
      <c r="E14" s="22">
        <f>IF(OR(Leases!$A14="",Leases!$E14="",Leases!$G14=""),0,IF(AND(YEAR(Leases!$E14)=Properties!$C$5,MONTH(Leases!$E14)=4,DAY(Leases!$E14)&gt;IF(Leases!$H14="",1,Leases!$H14)),IF(Leases!$E14&lt;=IF(Leases!$F14="",DATE(Properties!$C$5,12,31),Leases!$F14),ROUND(Leases!$G14*(DAY(EOMONTH(Leases!$E14,0))-DAY(Leases!$E14)+1)/DAY(EOMONTH(Leases!$E14,0)),2),0),IF(AND(DATE(Properties!$C$5,4,IF(Leases!$H14="",1,Leases!$H14))&gt;=Leases!$E14,DATE(Properties!$C$5,4,IF(Leases!$H14="",1,Leases!$H14))&lt;=IF(Leases!$F14="",DATE(Properties!$C$5,12,31),Leases!$F14)),Leases!$G14,0)))</f>
      </c>
      <c r="F14" s="22">
        <f>IF(OR(Leases!$A14="",Leases!$E14="",Leases!$G14=""),0,IF(AND(YEAR(Leases!$E14)=Properties!$C$5,MONTH(Leases!$E14)=5,DAY(Leases!$E14)&gt;IF(Leases!$H14="",1,Leases!$H14)),IF(Leases!$E14&lt;=IF(Leases!$F14="",DATE(Properties!$C$5,12,31),Leases!$F14),ROUND(Leases!$G14*(DAY(EOMONTH(Leases!$E14,0))-DAY(Leases!$E14)+1)/DAY(EOMONTH(Leases!$E14,0)),2),0),IF(AND(DATE(Properties!$C$5,5,IF(Leases!$H14="",1,Leases!$H14))&gt;=Leases!$E14,DATE(Properties!$C$5,5,IF(Leases!$H14="",1,Leases!$H14))&lt;=IF(Leases!$F14="",DATE(Properties!$C$5,12,31),Leases!$F14)),Leases!$G14,0)))</f>
      </c>
      <c r="G14" s="22">
        <f>IF(OR(Leases!$A14="",Leases!$E14="",Leases!$G14=""),0,IF(AND(YEAR(Leases!$E14)=Properties!$C$5,MONTH(Leases!$E14)=6,DAY(Leases!$E14)&gt;IF(Leases!$H14="",1,Leases!$H14)),IF(Leases!$E14&lt;=IF(Leases!$F14="",DATE(Properties!$C$5,12,31),Leases!$F14),ROUND(Leases!$G14*(DAY(EOMONTH(Leases!$E14,0))-DAY(Leases!$E14)+1)/DAY(EOMONTH(Leases!$E14,0)),2),0),IF(AND(DATE(Properties!$C$5,6,IF(Leases!$H14="",1,Leases!$H14))&gt;=Leases!$E14,DATE(Properties!$C$5,6,IF(Leases!$H14="",1,Leases!$H14))&lt;=IF(Leases!$F14="",DATE(Properties!$C$5,12,31),Leases!$F14)),Leases!$G14,0)))</f>
      </c>
      <c r="H14" s="22">
        <f>IF(OR(Leases!$A14="",Leases!$E14="",Leases!$G14=""),0,IF(AND(YEAR(Leases!$E14)=Properties!$C$5,MONTH(Leases!$E14)=7,DAY(Leases!$E14)&gt;IF(Leases!$H14="",1,Leases!$H14)),IF(Leases!$E14&lt;=IF(Leases!$F14="",DATE(Properties!$C$5,12,31),Leases!$F14),ROUND(Leases!$G14*(DAY(EOMONTH(Leases!$E14,0))-DAY(Leases!$E14)+1)/DAY(EOMONTH(Leases!$E14,0)),2),0),IF(AND(DATE(Properties!$C$5,7,IF(Leases!$H14="",1,Leases!$H14))&gt;=Leases!$E14,DATE(Properties!$C$5,7,IF(Leases!$H14="",1,Leases!$H14))&lt;=IF(Leases!$F14="",DATE(Properties!$C$5,12,31),Leases!$F14)),Leases!$G14,0)))</f>
      </c>
      <c r="I14" s="22">
        <f>IF(OR(Leases!$A14="",Leases!$E14="",Leases!$G14=""),0,IF(AND(YEAR(Leases!$E14)=Properties!$C$5,MONTH(Leases!$E14)=8,DAY(Leases!$E14)&gt;IF(Leases!$H14="",1,Leases!$H14)),IF(Leases!$E14&lt;=IF(Leases!$F14="",DATE(Properties!$C$5,12,31),Leases!$F14),ROUND(Leases!$G14*(DAY(EOMONTH(Leases!$E14,0))-DAY(Leases!$E14)+1)/DAY(EOMONTH(Leases!$E14,0)),2),0),IF(AND(DATE(Properties!$C$5,8,IF(Leases!$H14="",1,Leases!$H14))&gt;=Leases!$E14,DATE(Properties!$C$5,8,IF(Leases!$H14="",1,Leases!$H14))&lt;=IF(Leases!$F14="",DATE(Properties!$C$5,12,31),Leases!$F14)),Leases!$G14,0)))</f>
      </c>
      <c r="J14" s="22">
        <f>IF(OR(Leases!$A14="",Leases!$E14="",Leases!$G14=""),0,IF(AND(YEAR(Leases!$E14)=Properties!$C$5,MONTH(Leases!$E14)=9,DAY(Leases!$E14)&gt;IF(Leases!$H14="",1,Leases!$H14)),IF(Leases!$E14&lt;=IF(Leases!$F14="",DATE(Properties!$C$5,12,31),Leases!$F14),ROUND(Leases!$G14*(DAY(EOMONTH(Leases!$E14,0))-DAY(Leases!$E14)+1)/DAY(EOMONTH(Leases!$E14,0)),2),0),IF(AND(DATE(Properties!$C$5,9,IF(Leases!$H14="",1,Leases!$H14))&gt;=Leases!$E14,DATE(Properties!$C$5,9,IF(Leases!$H14="",1,Leases!$H14))&lt;=IF(Leases!$F14="",DATE(Properties!$C$5,12,31),Leases!$F14)),Leases!$G14,0)))</f>
      </c>
      <c r="K14" s="22">
        <f>IF(OR(Leases!$A14="",Leases!$E14="",Leases!$G14=""),0,IF(AND(YEAR(Leases!$E14)=Properties!$C$5,MONTH(Leases!$E14)=10,DAY(Leases!$E14)&gt;IF(Leases!$H14="",1,Leases!$H14)),IF(Leases!$E14&lt;=IF(Leases!$F14="",DATE(Properties!$C$5,12,31),Leases!$F14),ROUND(Leases!$G14*(DAY(EOMONTH(Leases!$E14,0))-DAY(Leases!$E14)+1)/DAY(EOMONTH(Leases!$E14,0)),2),0),IF(AND(DATE(Properties!$C$5,10,IF(Leases!$H14="",1,Leases!$H14))&gt;=Leases!$E14,DATE(Properties!$C$5,10,IF(Leases!$H14="",1,Leases!$H14))&lt;=IF(Leases!$F14="",DATE(Properties!$C$5,12,31),Leases!$F14)),Leases!$G14,0)))</f>
      </c>
      <c r="L14" s="22">
        <f>IF(OR(Leases!$A14="",Leases!$E14="",Leases!$G14=""),0,IF(AND(YEAR(Leases!$E14)=Properties!$C$5,MONTH(Leases!$E14)=11,DAY(Leases!$E14)&gt;IF(Leases!$H14="",1,Leases!$H14)),IF(Leases!$E14&lt;=IF(Leases!$F14="",DATE(Properties!$C$5,12,31),Leases!$F14),ROUND(Leases!$G14*(DAY(EOMONTH(Leases!$E14,0))-DAY(Leases!$E14)+1)/DAY(EOMONTH(Leases!$E14,0)),2),0),IF(AND(DATE(Properties!$C$5,11,IF(Leases!$H14="",1,Leases!$H14))&gt;=Leases!$E14,DATE(Properties!$C$5,11,IF(Leases!$H14="",1,Leases!$H14))&lt;=IF(Leases!$F14="",DATE(Properties!$C$5,12,31),Leases!$F14)),Leases!$G14,0)))</f>
      </c>
      <c r="M14" s="22">
        <f>IF(OR(Leases!$A14="",Leases!$E14="",Leases!$G14=""),0,IF(AND(YEAR(Leases!$E14)=Properties!$C$5,MONTH(Leases!$E14)=12,DAY(Leases!$E14)&gt;IF(Leases!$H14="",1,Leases!$H14)),IF(Leases!$E14&lt;=IF(Leases!$F14="",DATE(Properties!$C$5,12,31),Leases!$F14),ROUND(Leases!$G14*(DAY(EOMONTH(Leases!$E14,0))-DAY(Leases!$E14)+1)/DAY(EOMONTH(Leases!$E14,0)),2),0),IF(AND(DATE(Properties!$C$5,12,IF(Leases!$H14="",1,Leases!$H14))&gt;=Leases!$E14,DATE(Properties!$C$5,12,IF(Leases!$H14="",1,Leases!$H14))&lt;=IF(Leases!$F14="",DATE(Properties!$C$5,12,31),Leases!$F14)),Leases!$G14,0)))</f>
      </c>
      <c r="N14" s="28">
        <f>IF(B14=0,0,IF(AND(YEAR(Leases!$E14)=Properties!$C$5,MONTH(Leases!$E14)=1,DAY(Leases!$E14)&gt;IF(Leases!$H14="",1,Leases!$H14)),Leases!$E14,DATE(Properties!$C$5,1,IF(Leases!$H14="",1,Leases!$H14))))</f>
      </c>
      <c r="O14" s="28">
        <f>IF(C14=0,0,IF(AND(YEAR(Leases!$E14)=Properties!$C$5,MONTH(Leases!$E14)=2,DAY(Leases!$E14)&gt;IF(Leases!$H14="",1,Leases!$H14)),Leases!$E14,DATE(Properties!$C$5,2,IF(Leases!$H14="",1,Leases!$H14))))</f>
      </c>
      <c r="P14" s="28">
        <f>IF(D14=0,0,IF(AND(YEAR(Leases!$E14)=Properties!$C$5,MONTH(Leases!$E14)=3,DAY(Leases!$E14)&gt;IF(Leases!$H14="",1,Leases!$H14)),Leases!$E14,DATE(Properties!$C$5,3,IF(Leases!$H14="",1,Leases!$H14))))</f>
      </c>
      <c r="Q14" s="28">
        <f>IF(E14=0,0,IF(AND(YEAR(Leases!$E14)=Properties!$C$5,MONTH(Leases!$E14)=4,DAY(Leases!$E14)&gt;IF(Leases!$H14="",1,Leases!$H14)),Leases!$E14,DATE(Properties!$C$5,4,IF(Leases!$H14="",1,Leases!$H14))))</f>
      </c>
      <c r="R14" s="28">
        <f>IF(F14=0,0,IF(AND(YEAR(Leases!$E14)=Properties!$C$5,MONTH(Leases!$E14)=5,DAY(Leases!$E14)&gt;IF(Leases!$H14="",1,Leases!$H14)),Leases!$E14,DATE(Properties!$C$5,5,IF(Leases!$H14="",1,Leases!$H14))))</f>
      </c>
      <c r="S14" s="28">
        <f>IF(G14=0,0,IF(AND(YEAR(Leases!$E14)=Properties!$C$5,MONTH(Leases!$E14)=6,DAY(Leases!$E14)&gt;IF(Leases!$H14="",1,Leases!$H14)),Leases!$E14,DATE(Properties!$C$5,6,IF(Leases!$H14="",1,Leases!$H14))))</f>
      </c>
      <c r="T14" s="28">
        <f>IF(H14=0,0,IF(AND(YEAR(Leases!$E14)=Properties!$C$5,MONTH(Leases!$E14)=7,DAY(Leases!$E14)&gt;IF(Leases!$H14="",1,Leases!$H14)),Leases!$E14,DATE(Properties!$C$5,7,IF(Leases!$H14="",1,Leases!$H14))))</f>
      </c>
      <c r="U14" s="28">
        <f>IF(I14=0,0,IF(AND(YEAR(Leases!$E14)=Properties!$C$5,MONTH(Leases!$E14)=8,DAY(Leases!$E14)&gt;IF(Leases!$H14="",1,Leases!$H14)),Leases!$E14,DATE(Properties!$C$5,8,IF(Leases!$H14="",1,Leases!$H14))))</f>
      </c>
      <c r="V14" s="28">
        <f>IF(J14=0,0,IF(AND(YEAR(Leases!$E14)=Properties!$C$5,MONTH(Leases!$E14)=9,DAY(Leases!$E14)&gt;IF(Leases!$H14="",1,Leases!$H14)),Leases!$E14,DATE(Properties!$C$5,9,IF(Leases!$H14="",1,Leases!$H14))))</f>
      </c>
      <c r="W14" s="28">
        <f>IF(K14=0,0,IF(AND(YEAR(Leases!$E14)=Properties!$C$5,MONTH(Leases!$E14)=10,DAY(Leases!$E14)&gt;IF(Leases!$H14="",1,Leases!$H14)),Leases!$E14,DATE(Properties!$C$5,10,IF(Leases!$H14="",1,Leases!$H14))))</f>
      </c>
      <c r="X14" s="28">
        <f>IF(L14=0,0,IF(AND(YEAR(Leases!$E14)=Properties!$C$5,MONTH(Leases!$E14)=11,DAY(Leases!$E14)&gt;IF(Leases!$H14="",1,Leases!$H14)),Leases!$E14,DATE(Properties!$C$5,11,IF(Leases!$H14="",1,Leases!$H14))))</f>
      </c>
      <c r="Y14" s="28">
        <f>IF(M14=0,0,IF(AND(YEAR(Leases!$E14)=Properties!$C$5,MONTH(Leases!$E14)=12,DAY(Leases!$E14)&gt;IF(Leases!$H14="",1,Leases!$H14)),Leases!$E14,DATE(Properties!$C$5,12,IF(Leases!$H14="",1,Leases!$H14))))</f>
      </c>
      <c r="Z14" s="25">
        <f>SUM(B14:M14)</f>
      </c>
      <c r="AA14" s="22">
        <f>SUMPRODUCT((N14:Y14&lt;='Rent roll'!$C$4)*B14:M14)</f>
      </c>
      <c r="AB14" s="22">
        <f>IF(A14="",0,SUMIFS('Ledger entries'!$H$2:$H$3001,'Ledger entries'!$B$2:$B$3001,A14,'Ledger entries'!$A$2:$A$3001,"&lt;="&amp;'Rent roll'!$C$4))</f>
      </c>
      <c r="AC14" s="22">
        <f>IF(A14="",0,N(Leases!$L14)+AA14+AB14)</f>
      </c>
      <c r="AD14" s="22">
        <f>IF(A14="",0,N(Leases!$K14)+SUMIFS('Ledger entries'!$I$2:$I$3001,'Ledger entries'!$B$2:$B$3001,A14,'Ledger entries'!$A$2:$A$3001,"&lt;="&amp;'Rent roll'!$C$4))</f>
      </c>
    </row>
    <row r="15" spans="1:30" x14ac:dyDescent="0.25">
      <c r="A15" s="13">
        <f>Leases!A15</f>
      </c>
      <c r="B15" s="22">
        <f>IF(OR(Leases!$A15="",Leases!$E15="",Leases!$G15=""),0,IF(AND(YEAR(Leases!$E15)=Properties!$C$5,MONTH(Leases!$E15)=1,DAY(Leases!$E15)&gt;IF(Leases!$H15="",1,Leases!$H15)),IF(Leases!$E15&lt;=IF(Leases!$F15="",DATE(Properties!$C$5,12,31),Leases!$F15),ROUND(Leases!$G15*(DAY(EOMONTH(Leases!$E15,0))-DAY(Leases!$E15)+1)/DAY(EOMONTH(Leases!$E15,0)),2),0),IF(AND(DATE(Properties!$C$5,1,IF(Leases!$H15="",1,Leases!$H15))&gt;=Leases!$E15,DATE(Properties!$C$5,1,IF(Leases!$H15="",1,Leases!$H15))&lt;=IF(Leases!$F15="",DATE(Properties!$C$5,12,31),Leases!$F15)),Leases!$G15,0)))</f>
      </c>
      <c r="C15" s="22">
        <f>IF(OR(Leases!$A15="",Leases!$E15="",Leases!$G15=""),0,IF(AND(YEAR(Leases!$E15)=Properties!$C$5,MONTH(Leases!$E15)=2,DAY(Leases!$E15)&gt;IF(Leases!$H15="",1,Leases!$H15)),IF(Leases!$E15&lt;=IF(Leases!$F15="",DATE(Properties!$C$5,12,31),Leases!$F15),ROUND(Leases!$G15*(DAY(EOMONTH(Leases!$E15,0))-DAY(Leases!$E15)+1)/DAY(EOMONTH(Leases!$E15,0)),2),0),IF(AND(DATE(Properties!$C$5,2,IF(Leases!$H15="",1,Leases!$H15))&gt;=Leases!$E15,DATE(Properties!$C$5,2,IF(Leases!$H15="",1,Leases!$H15))&lt;=IF(Leases!$F15="",DATE(Properties!$C$5,12,31),Leases!$F15)),Leases!$G15,0)))</f>
      </c>
      <c r="D15" s="22">
        <f>IF(OR(Leases!$A15="",Leases!$E15="",Leases!$G15=""),0,IF(AND(YEAR(Leases!$E15)=Properties!$C$5,MONTH(Leases!$E15)=3,DAY(Leases!$E15)&gt;IF(Leases!$H15="",1,Leases!$H15)),IF(Leases!$E15&lt;=IF(Leases!$F15="",DATE(Properties!$C$5,12,31),Leases!$F15),ROUND(Leases!$G15*(DAY(EOMONTH(Leases!$E15,0))-DAY(Leases!$E15)+1)/DAY(EOMONTH(Leases!$E15,0)),2),0),IF(AND(DATE(Properties!$C$5,3,IF(Leases!$H15="",1,Leases!$H15))&gt;=Leases!$E15,DATE(Properties!$C$5,3,IF(Leases!$H15="",1,Leases!$H15))&lt;=IF(Leases!$F15="",DATE(Properties!$C$5,12,31),Leases!$F15)),Leases!$G15,0)))</f>
      </c>
      <c r="E15" s="22">
        <f>IF(OR(Leases!$A15="",Leases!$E15="",Leases!$G15=""),0,IF(AND(YEAR(Leases!$E15)=Properties!$C$5,MONTH(Leases!$E15)=4,DAY(Leases!$E15)&gt;IF(Leases!$H15="",1,Leases!$H15)),IF(Leases!$E15&lt;=IF(Leases!$F15="",DATE(Properties!$C$5,12,31),Leases!$F15),ROUND(Leases!$G15*(DAY(EOMONTH(Leases!$E15,0))-DAY(Leases!$E15)+1)/DAY(EOMONTH(Leases!$E15,0)),2),0),IF(AND(DATE(Properties!$C$5,4,IF(Leases!$H15="",1,Leases!$H15))&gt;=Leases!$E15,DATE(Properties!$C$5,4,IF(Leases!$H15="",1,Leases!$H15))&lt;=IF(Leases!$F15="",DATE(Properties!$C$5,12,31),Leases!$F15)),Leases!$G15,0)))</f>
      </c>
      <c r="F15" s="22">
        <f>IF(OR(Leases!$A15="",Leases!$E15="",Leases!$G15=""),0,IF(AND(YEAR(Leases!$E15)=Properties!$C$5,MONTH(Leases!$E15)=5,DAY(Leases!$E15)&gt;IF(Leases!$H15="",1,Leases!$H15)),IF(Leases!$E15&lt;=IF(Leases!$F15="",DATE(Properties!$C$5,12,31),Leases!$F15),ROUND(Leases!$G15*(DAY(EOMONTH(Leases!$E15,0))-DAY(Leases!$E15)+1)/DAY(EOMONTH(Leases!$E15,0)),2),0),IF(AND(DATE(Properties!$C$5,5,IF(Leases!$H15="",1,Leases!$H15))&gt;=Leases!$E15,DATE(Properties!$C$5,5,IF(Leases!$H15="",1,Leases!$H15))&lt;=IF(Leases!$F15="",DATE(Properties!$C$5,12,31),Leases!$F15)),Leases!$G15,0)))</f>
      </c>
      <c r="G15" s="22">
        <f>IF(OR(Leases!$A15="",Leases!$E15="",Leases!$G15=""),0,IF(AND(YEAR(Leases!$E15)=Properties!$C$5,MONTH(Leases!$E15)=6,DAY(Leases!$E15)&gt;IF(Leases!$H15="",1,Leases!$H15)),IF(Leases!$E15&lt;=IF(Leases!$F15="",DATE(Properties!$C$5,12,31),Leases!$F15),ROUND(Leases!$G15*(DAY(EOMONTH(Leases!$E15,0))-DAY(Leases!$E15)+1)/DAY(EOMONTH(Leases!$E15,0)),2),0),IF(AND(DATE(Properties!$C$5,6,IF(Leases!$H15="",1,Leases!$H15))&gt;=Leases!$E15,DATE(Properties!$C$5,6,IF(Leases!$H15="",1,Leases!$H15))&lt;=IF(Leases!$F15="",DATE(Properties!$C$5,12,31),Leases!$F15)),Leases!$G15,0)))</f>
      </c>
      <c r="H15" s="22">
        <f>IF(OR(Leases!$A15="",Leases!$E15="",Leases!$G15=""),0,IF(AND(YEAR(Leases!$E15)=Properties!$C$5,MONTH(Leases!$E15)=7,DAY(Leases!$E15)&gt;IF(Leases!$H15="",1,Leases!$H15)),IF(Leases!$E15&lt;=IF(Leases!$F15="",DATE(Properties!$C$5,12,31),Leases!$F15),ROUND(Leases!$G15*(DAY(EOMONTH(Leases!$E15,0))-DAY(Leases!$E15)+1)/DAY(EOMONTH(Leases!$E15,0)),2),0),IF(AND(DATE(Properties!$C$5,7,IF(Leases!$H15="",1,Leases!$H15))&gt;=Leases!$E15,DATE(Properties!$C$5,7,IF(Leases!$H15="",1,Leases!$H15))&lt;=IF(Leases!$F15="",DATE(Properties!$C$5,12,31),Leases!$F15)),Leases!$G15,0)))</f>
      </c>
      <c r="I15" s="22">
        <f>IF(OR(Leases!$A15="",Leases!$E15="",Leases!$G15=""),0,IF(AND(YEAR(Leases!$E15)=Properties!$C$5,MONTH(Leases!$E15)=8,DAY(Leases!$E15)&gt;IF(Leases!$H15="",1,Leases!$H15)),IF(Leases!$E15&lt;=IF(Leases!$F15="",DATE(Properties!$C$5,12,31),Leases!$F15),ROUND(Leases!$G15*(DAY(EOMONTH(Leases!$E15,0))-DAY(Leases!$E15)+1)/DAY(EOMONTH(Leases!$E15,0)),2),0),IF(AND(DATE(Properties!$C$5,8,IF(Leases!$H15="",1,Leases!$H15))&gt;=Leases!$E15,DATE(Properties!$C$5,8,IF(Leases!$H15="",1,Leases!$H15))&lt;=IF(Leases!$F15="",DATE(Properties!$C$5,12,31),Leases!$F15)),Leases!$G15,0)))</f>
      </c>
      <c r="J15" s="22">
        <f>IF(OR(Leases!$A15="",Leases!$E15="",Leases!$G15=""),0,IF(AND(YEAR(Leases!$E15)=Properties!$C$5,MONTH(Leases!$E15)=9,DAY(Leases!$E15)&gt;IF(Leases!$H15="",1,Leases!$H15)),IF(Leases!$E15&lt;=IF(Leases!$F15="",DATE(Properties!$C$5,12,31),Leases!$F15),ROUND(Leases!$G15*(DAY(EOMONTH(Leases!$E15,0))-DAY(Leases!$E15)+1)/DAY(EOMONTH(Leases!$E15,0)),2),0),IF(AND(DATE(Properties!$C$5,9,IF(Leases!$H15="",1,Leases!$H15))&gt;=Leases!$E15,DATE(Properties!$C$5,9,IF(Leases!$H15="",1,Leases!$H15))&lt;=IF(Leases!$F15="",DATE(Properties!$C$5,12,31),Leases!$F15)),Leases!$G15,0)))</f>
      </c>
      <c r="K15" s="22">
        <f>IF(OR(Leases!$A15="",Leases!$E15="",Leases!$G15=""),0,IF(AND(YEAR(Leases!$E15)=Properties!$C$5,MONTH(Leases!$E15)=10,DAY(Leases!$E15)&gt;IF(Leases!$H15="",1,Leases!$H15)),IF(Leases!$E15&lt;=IF(Leases!$F15="",DATE(Properties!$C$5,12,31),Leases!$F15),ROUND(Leases!$G15*(DAY(EOMONTH(Leases!$E15,0))-DAY(Leases!$E15)+1)/DAY(EOMONTH(Leases!$E15,0)),2),0),IF(AND(DATE(Properties!$C$5,10,IF(Leases!$H15="",1,Leases!$H15))&gt;=Leases!$E15,DATE(Properties!$C$5,10,IF(Leases!$H15="",1,Leases!$H15))&lt;=IF(Leases!$F15="",DATE(Properties!$C$5,12,31),Leases!$F15)),Leases!$G15,0)))</f>
      </c>
      <c r="L15" s="22">
        <f>IF(OR(Leases!$A15="",Leases!$E15="",Leases!$G15=""),0,IF(AND(YEAR(Leases!$E15)=Properties!$C$5,MONTH(Leases!$E15)=11,DAY(Leases!$E15)&gt;IF(Leases!$H15="",1,Leases!$H15)),IF(Leases!$E15&lt;=IF(Leases!$F15="",DATE(Properties!$C$5,12,31),Leases!$F15),ROUND(Leases!$G15*(DAY(EOMONTH(Leases!$E15,0))-DAY(Leases!$E15)+1)/DAY(EOMONTH(Leases!$E15,0)),2),0),IF(AND(DATE(Properties!$C$5,11,IF(Leases!$H15="",1,Leases!$H15))&gt;=Leases!$E15,DATE(Properties!$C$5,11,IF(Leases!$H15="",1,Leases!$H15))&lt;=IF(Leases!$F15="",DATE(Properties!$C$5,12,31),Leases!$F15)),Leases!$G15,0)))</f>
      </c>
      <c r="M15" s="22">
        <f>IF(OR(Leases!$A15="",Leases!$E15="",Leases!$G15=""),0,IF(AND(YEAR(Leases!$E15)=Properties!$C$5,MONTH(Leases!$E15)=12,DAY(Leases!$E15)&gt;IF(Leases!$H15="",1,Leases!$H15)),IF(Leases!$E15&lt;=IF(Leases!$F15="",DATE(Properties!$C$5,12,31),Leases!$F15),ROUND(Leases!$G15*(DAY(EOMONTH(Leases!$E15,0))-DAY(Leases!$E15)+1)/DAY(EOMONTH(Leases!$E15,0)),2),0),IF(AND(DATE(Properties!$C$5,12,IF(Leases!$H15="",1,Leases!$H15))&gt;=Leases!$E15,DATE(Properties!$C$5,12,IF(Leases!$H15="",1,Leases!$H15))&lt;=IF(Leases!$F15="",DATE(Properties!$C$5,12,31),Leases!$F15)),Leases!$G15,0)))</f>
      </c>
      <c r="N15" s="28">
        <f>IF(B15=0,0,IF(AND(YEAR(Leases!$E15)=Properties!$C$5,MONTH(Leases!$E15)=1,DAY(Leases!$E15)&gt;IF(Leases!$H15="",1,Leases!$H15)),Leases!$E15,DATE(Properties!$C$5,1,IF(Leases!$H15="",1,Leases!$H15))))</f>
      </c>
      <c r="O15" s="28">
        <f>IF(C15=0,0,IF(AND(YEAR(Leases!$E15)=Properties!$C$5,MONTH(Leases!$E15)=2,DAY(Leases!$E15)&gt;IF(Leases!$H15="",1,Leases!$H15)),Leases!$E15,DATE(Properties!$C$5,2,IF(Leases!$H15="",1,Leases!$H15))))</f>
      </c>
      <c r="P15" s="28">
        <f>IF(D15=0,0,IF(AND(YEAR(Leases!$E15)=Properties!$C$5,MONTH(Leases!$E15)=3,DAY(Leases!$E15)&gt;IF(Leases!$H15="",1,Leases!$H15)),Leases!$E15,DATE(Properties!$C$5,3,IF(Leases!$H15="",1,Leases!$H15))))</f>
      </c>
      <c r="Q15" s="28">
        <f>IF(E15=0,0,IF(AND(YEAR(Leases!$E15)=Properties!$C$5,MONTH(Leases!$E15)=4,DAY(Leases!$E15)&gt;IF(Leases!$H15="",1,Leases!$H15)),Leases!$E15,DATE(Properties!$C$5,4,IF(Leases!$H15="",1,Leases!$H15))))</f>
      </c>
      <c r="R15" s="28">
        <f>IF(F15=0,0,IF(AND(YEAR(Leases!$E15)=Properties!$C$5,MONTH(Leases!$E15)=5,DAY(Leases!$E15)&gt;IF(Leases!$H15="",1,Leases!$H15)),Leases!$E15,DATE(Properties!$C$5,5,IF(Leases!$H15="",1,Leases!$H15))))</f>
      </c>
      <c r="S15" s="28">
        <f>IF(G15=0,0,IF(AND(YEAR(Leases!$E15)=Properties!$C$5,MONTH(Leases!$E15)=6,DAY(Leases!$E15)&gt;IF(Leases!$H15="",1,Leases!$H15)),Leases!$E15,DATE(Properties!$C$5,6,IF(Leases!$H15="",1,Leases!$H15))))</f>
      </c>
      <c r="T15" s="28">
        <f>IF(H15=0,0,IF(AND(YEAR(Leases!$E15)=Properties!$C$5,MONTH(Leases!$E15)=7,DAY(Leases!$E15)&gt;IF(Leases!$H15="",1,Leases!$H15)),Leases!$E15,DATE(Properties!$C$5,7,IF(Leases!$H15="",1,Leases!$H15))))</f>
      </c>
      <c r="U15" s="28">
        <f>IF(I15=0,0,IF(AND(YEAR(Leases!$E15)=Properties!$C$5,MONTH(Leases!$E15)=8,DAY(Leases!$E15)&gt;IF(Leases!$H15="",1,Leases!$H15)),Leases!$E15,DATE(Properties!$C$5,8,IF(Leases!$H15="",1,Leases!$H15))))</f>
      </c>
      <c r="V15" s="28">
        <f>IF(J15=0,0,IF(AND(YEAR(Leases!$E15)=Properties!$C$5,MONTH(Leases!$E15)=9,DAY(Leases!$E15)&gt;IF(Leases!$H15="",1,Leases!$H15)),Leases!$E15,DATE(Properties!$C$5,9,IF(Leases!$H15="",1,Leases!$H15))))</f>
      </c>
      <c r="W15" s="28">
        <f>IF(K15=0,0,IF(AND(YEAR(Leases!$E15)=Properties!$C$5,MONTH(Leases!$E15)=10,DAY(Leases!$E15)&gt;IF(Leases!$H15="",1,Leases!$H15)),Leases!$E15,DATE(Properties!$C$5,10,IF(Leases!$H15="",1,Leases!$H15))))</f>
      </c>
      <c r="X15" s="28">
        <f>IF(L15=0,0,IF(AND(YEAR(Leases!$E15)=Properties!$C$5,MONTH(Leases!$E15)=11,DAY(Leases!$E15)&gt;IF(Leases!$H15="",1,Leases!$H15)),Leases!$E15,DATE(Properties!$C$5,11,IF(Leases!$H15="",1,Leases!$H15))))</f>
      </c>
      <c r="Y15" s="28">
        <f>IF(M15=0,0,IF(AND(YEAR(Leases!$E15)=Properties!$C$5,MONTH(Leases!$E15)=12,DAY(Leases!$E15)&gt;IF(Leases!$H15="",1,Leases!$H15)),Leases!$E15,DATE(Properties!$C$5,12,IF(Leases!$H15="",1,Leases!$H15))))</f>
      </c>
      <c r="Z15" s="25">
        <f>SUM(B15:M15)</f>
      </c>
      <c r="AA15" s="22">
        <f>SUMPRODUCT((N15:Y15&lt;='Rent roll'!$C$4)*B15:M15)</f>
      </c>
      <c r="AB15" s="22">
        <f>IF(A15="",0,SUMIFS('Ledger entries'!$H$2:$H$3001,'Ledger entries'!$B$2:$B$3001,A15,'Ledger entries'!$A$2:$A$3001,"&lt;="&amp;'Rent roll'!$C$4))</f>
      </c>
      <c r="AC15" s="22">
        <f>IF(A15="",0,N(Leases!$L15)+AA15+AB15)</f>
      </c>
      <c r="AD15" s="22">
        <f>IF(A15="",0,N(Leases!$K15)+SUMIFS('Ledger entries'!$I$2:$I$3001,'Ledger entries'!$B$2:$B$3001,A15,'Ledger entries'!$A$2:$A$3001,"&lt;="&amp;'Rent roll'!$C$4))</f>
      </c>
    </row>
    <row r="16" spans="1:30" x14ac:dyDescent="0.25">
      <c r="A16" s="13">
        <f>Leases!A16</f>
      </c>
      <c r="B16" s="22">
        <f>IF(OR(Leases!$A16="",Leases!$E16="",Leases!$G16=""),0,IF(AND(YEAR(Leases!$E16)=Properties!$C$5,MONTH(Leases!$E16)=1,DAY(Leases!$E16)&gt;IF(Leases!$H16="",1,Leases!$H16)),IF(Leases!$E16&lt;=IF(Leases!$F16="",DATE(Properties!$C$5,12,31),Leases!$F16),ROUND(Leases!$G16*(DAY(EOMONTH(Leases!$E16,0))-DAY(Leases!$E16)+1)/DAY(EOMONTH(Leases!$E16,0)),2),0),IF(AND(DATE(Properties!$C$5,1,IF(Leases!$H16="",1,Leases!$H16))&gt;=Leases!$E16,DATE(Properties!$C$5,1,IF(Leases!$H16="",1,Leases!$H16))&lt;=IF(Leases!$F16="",DATE(Properties!$C$5,12,31),Leases!$F16)),Leases!$G16,0)))</f>
      </c>
      <c r="C16" s="22">
        <f>IF(OR(Leases!$A16="",Leases!$E16="",Leases!$G16=""),0,IF(AND(YEAR(Leases!$E16)=Properties!$C$5,MONTH(Leases!$E16)=2,DAY(Leases!$E16)&gt;IF(Leases!$H16="",1,Leases!$H16)),IF(Leases!$E16&lt;=IF(Leases!$F16="",DATE(Properties!$C$5,12,31),Leases!$F16),ROUND(Leases!$G16*(DAY(EOMONTH(Leases!$E16,0))-DAY(Leases!$E16)+1)/DAY(EOMONTH(Leases!$E16,0)),2),0),IF(AND(DATE(Properties!$C$5,2,IF(Leases!$H16="",1,Leases!$H16))&gt;=Leases!$E16,DATE(Properties!$C$5,2,IF(Leases!$H16="",1,Leases!$H16))&lt;=IF(Leases!$F16="",DATE(Properties!$C$5,12,31),Leases!$F16)),Leases!$G16,0)))</f>
      </c>
      <c r="D16" s="22">
        <f>IF(OR(Leases!$A16="",Leases!$E16="",Leases!$G16=""),0,IF(AND(YEAR(Leases!$E16)=Properties!$C$5,MONTH(Leases!$E16)=3,DAY(Leases!$E16)&gt;IF(Leases!$H16="",1,Leases!$H16)),IF(Leases!$E16&lt;=IF(Leases!$F16="",DATE(Properties!$C$5,12,31),Leases!$F16),ROUND(Leases!$G16*(DAY(EOMONTH(Leases!$E16,0))-DAY(Leases!$E16)+1)/DAY(EOMONTH(Leases!$E16,0)),2),0),IF(AND(DATE(Properties!$C$5,3,IF(Leases!$H16="",1,Leases!$H16))&gt;=Leases!$E16,DATE(Properties!$C$5,3,IF(Leases!$H16="",1,Leases!$H16))&lt;=IF(Leases!$F16="",DATE(Properties!$C$5,12,31),Leases!$F16)),Leases!$G16,0)))</f>
      </c>
      <c r="E16" s="22">
        <f>IF(OR(Leases!$A16="",Leases!$E16="",Leases!$G16=""),0,IF(AND(YEAR(Leases!$E16)=Properties!$C$5,MONTH(Leases!$E16)=4,DAY(Leases!$E16)&gt;IF(Leases!$H16="",1,Leases!$H16)),IF(Leases!$E16&lt;=IF(Leases!$F16="",DATE(Properties!$C$5,12,31),Leases!$F16),ROUND(Leases!$G16*(DAY(EOMONTH(Leases!$E16,0))-DAY(Leases!$E16)+1)/DAY(EOMONTH(Leases!$E16,0)),2),0),IF(AND(DATE(Properties!$C$5,4,IF(Leases!$H16="",1,Leases!$H16))&gt;=Leases!$E16,DATE(Properties!$C$5,4,IF(Leases!$H16="",1,Leases!$H16))&lt;=IF(Leases!$F16="",DATE(Properties!$C$5,12,31),Leases!$F16)),Leases!$G16,0)))</f>
      </c>
      <c r="F16" s="22">
        <f>IF(OR(Leases!$A16="",Leases!$E16="",Leases!$G16=""),0,IF(AND(YEAR(Leases!$E16)=Properties!$C$5,MONTH(Leases!$E16)=5,DAY(Leases!$E16)&gt;IF(Leases!$H16="",1,Leases!$H16)),IF(Leases!$E16&lt;=IF(Leases!$F16="",DATE(Properties!$C$5,12,31),Leases!$F16),ROUND(Leases!$G16*(DAY(EOMONTH(Leases!$E16,0))-DAY(Leases!$E16)+1)/DAY(EOMONTH(Leases!$E16,0)),2),0),IF(AND(DATE(Properties!$C$5,5,IF(Leases!$H16="",1,Leases!$H16))&gt;=Leases!$E16,DATE(Properties!$C$5,5,IF(Leases!$H16="",1,Leases!$H16))&lt;=IF(Leases!$F16="",DATE(Properties!$C$5,12,31),Leases!$F16)),Leases!$G16,0)))</f>
      </c>
      <c r="G16" s="22">
        <f>IF(OR(Leases!$A16="",Leases!$E16="",Leases!$G16=""),0,IF(AND(YEAR(Leases!$E16)=Properties!$C$5,MONTH(Leases!$E16)=6,DAY(Leases!$E16)&gt;IF(Leases!$H16="",1,Leases!$H16)),IF(Leases!$E16&lt;=IF(Leases!$F16="",DATE(Properties!$C$5,12,31),Leases!$F16),ROUND(Leases!$G16*(DAY(EOMONTH(Leases!$E16,0))-DAY(Leases!$E16)+1)/DAY(EOMONTH(Leases!$E16,0)),2),0),IF(AND(DATE(Properties!$C$5,6,IF(Leases!$H16="",1,Leases!$H16))&gt;=Leases!$E16,DATE(Properties!$C$5,6,IF(Leases!$H16="",1,Leases!$H16))&lt;=IF(Leases!$F16="",DATE(Properties!$C$5,12,31),Leases!$F16)),Leases!$G16,0)))</f>
      </c>
      <c r="H16" s="22">
        <f>IF(OR(Leases!$A16="",Leases!$E16="",Leases!$G16=""),0,IF(AND(YEAR(Leases!$E16)=Properties!$C$5,MONTH(Leases!$E16)=7,DAY(Leases!$E16)&gt;IF(Leases!$H16="",1,Leases!$H16)),IF(Leases!$E16&lt;=IF(Leases!$F16="",DATE(Properties!$C$5,12,31),Leases!$F16),ROUND(Leases!$G16*(DAY(EOMONTH(Leases!$E16,0))-DAY(Leases!$E16)+1)/DAY(EOMONTH(Leases!$E16,0)),2),0),IF(AND(DATE(Properties!$C$5,7,IF(Leases!$H16="",1,Leases!$H16))&gt;=Leases!$E16,DATE(Properties!$C$5,7,IF(Leases!$H16="",1,Leases!$H16))&lt;=IF(Leases!$F16="",DATE(Properties!$C$5,12,31),Leases!$F16)),Leases!$G16,0)))</f>
      </c>
      <c r="I16" s="22">
        <f>IF(OR(Leases!$A16="",Leases!$E16="",Leases!$G16=""),0,IF(AND(YEAR(Leases!$E16)=Properties!$C$5,MONTH(Leases!$E16)=8,DAY(Leases!$E16)&gt;IF(Leases!$H16="",1,Leases!$H16)),IF(Leases!$E16&lt;=IF(Leases!$F16="",DATE(Properties!$C$5,12,31),Leases!$F16),ROUND(Leases!$G16*(DAY(EOMONTH(Leases!$E16,0))-DAY(Leases!$E16)+1)/DAY(EOMONTH(Leases!$E16,0)),2),0),IF(AND(DATE(Properties!$C$5,8,IF(Leases!$H16="",1,Leases!$H16))&gt;=Leases!$E16,DATE(Properties!$C$5,8,IF(Leases!$H16="",1,Leases!$H16))&lt;=IF(Leases!$F16="",DATE(Properties!$C$5,12,31),Leases!$F16)),Leases!$G16,0)))</f>
      </c>
      <c r="J16" s="22">
        <f>IF(OR(Leases!$A16="",Leases!$E16="",Leases!$G16=""),0,IF(AND(YEAR(Leases!$E16)=Properties!$C$5,MONTH(Leases!$E16)=9,DAY(Leases!$E16)&gt;IF(Leases!$H16="",1,Leases!$H16)),IF(Leases!$E16&lt;=IF(Leases!$F16="",DATE(Properties!$C$5,12,31),Leases!$F16),ROUND(Leases!$G16*(DAY(EOMONTH(Leases!$E16,0))-DAY(Leases!$E16)+1)/DAY(EOMONTH(Leases!$E16,0)),2),0),IF(AND(DATE(Properties!$C$5,9,IF(Leases!$H16="",1,Leases!$H16))&gt;=Leases!$E16,DATE(Properties!$C$5,9,IF(Leases!$H16="",1,Leases!$H16))&lt;=IF(Leases!$F16="",DATE(Properties!$C$5,12,31),Leases!$F16)),Leases!$G16,0)))</f>
      </c>
      <c r="K16" s="22">
        <f>IF(OR(Leases!$A16="",Leases!$E16="",Leases!$G16=""),0,IF(AND(YEAR(Leases!$E16)=Properties!$C$5,MONTH(Leases!$E16)=10,DAY(Leases!$E16)&gt;IF(Leases!$H16="",1,Leases!$H16)),IF(Leases!$E16&lt;=IF(Leases!$F16="",DATE(Properties!$C$5,12,31),Leases!$F16),ROUND(Leases!$G16*(DAY(EOMONTH(Leases!$E16,0))-DAY(Leases!$E16)+1)/DAY(EOMONTH(Leases!$E16,0)),2),0),IF(AND(DATE(Properties!$C$5,10,IF(Leases!$H16="",1,Leases!$H16))&gt;=Leases!$E16,DATE(Properties!$C$5,10,IF(Leases!$H16="",1,Leases!$H16))&lt;=IF(Leases!$F16="",DATE(Properties!$C$5,12,31),Leases!$F16)),Leases!$G16,0)))</f>
      </c>
      <c r="L16" s="22">
        <f>IF(OR(Leases!$A16="",Leases!$E16="",Leases!$G16=""),0,IF(AND(YEAR(Leases!$E16)=Properties!$C$5,MONTH(Leases!$E16)=11,DAY(Leases!$E16)&gt;IF(Leases!$H16="",1,Leases!$H16)),IF(Leases!$E16&lt;=IF(Leases!$F16="",DATE(Properties!$C$5,12,31),Leases!$F16),ROUND(Leases!$G16*(DAY(EOMONTH(Leases!$E16,0))-DAY(Leases!$E16)+1)/DAY(EOMONTH(Leases!$E16,0)),2),0),IF(AND(DATE(Properties!$C$5,11,IF(Leases!$H16="",1,Leases!$H16))&gt;=Leases!$E16,DATE(Properties!$C$5,11,IF(Leases!$H16="",1,Leases!$H16))&lt;=IF(Leases!$F16="",DATE(Properties!$C$5,12,31),Leases!$F16)),Leases!$G16,0)))</f>
      </c>
      <c r="M16" s="22">
        <f>IF(OR(Leases!$A16="",Leases!$E16="",Leases!$G16=""),0,IF(AND(YEAR(Leases!$E16)=Properties!$C$5,MONTH(Leases!$E16)=12,DAY(Leases!$E16)&gt;IF(Leases!$H16="",1,Leases!$H16)),IF(Leases!$E16&lt;=IF(Leases!$F16="",DATE(Properties!$C$5,12,31),Leases!$F16),ROUND(Leases!$G16*(DAY(EOMONTH(Leases!$E16,0))-DAY(Leases!$E16)+1)/DAY(EOMONTH(Leases!$E16,0)),2),0),IF(AND(DATE(Properties!$C$5,12,IF(Leases!$H16="",1,Leases!$H16))&gt;=Leases!$E16,DATE(Properties!$C$5,12,IF(Leases!$H16="",1,Leases!$H16))&lt;=IF(Leases!$F16="",DATE(Properties!$C$5,12,31),Leases!$F16)),Leases!$G16,0)))</f>
      </c>
      <c r="N16" s="28">
        <f>IF(B16=0,0,IF(AND(YEAR(Leases!$E16)=Properties!$C$5,MONTH(Leases!$E16)=1,DAY(Leases!$E16)&gt;IF(Leases!$H16="",1,Leases!$H16)),Leases!$E16,DATE(Properties!$C$5,1,IF(Leases!$H16="",1,Leases!$H16))))</f>
      </c>
      <c r="O16" s="28">
        <f>IF(C16=0,0,IF(AND(YEAR(Leases!$E16)=Properties!$C$5,MONTH(Leases!$E16)=2,DAY(Leases!$E16)&gt;IF(Leases!$H16="",1,Leases!$H16)),Leases!$E16,DATE(Properties!$C$5,2,IF(Leases!$H16="",1,Leases!$H16))))</f>
      </c>
      <c r="P16" s="28">
        <f>IF(D16=0,0,IF(AND(YEAR(Leases!$E16)=Properties!$C$5,MONTH(Leases!$E16)=3,DAY(Leases!$E16)&gt;IF(Leases!$H16="",1,Leases!$H16)),Leases!$E16,DATE(Properties!$C$5,3,IF(Leases!$H16="",1,Leases!$H16))))</f>
      </c>
      <c r="Q16" s="28">
        <f>IF(E16=0,0,IF(AND(YEAR(Leases!$E16)=Properties!$C$5,MONTH(Leases!$E16)=4,DAY(Leases!$E16)&gt;IF(Leases!$H16="",1,Leases!$H16)),Leases!$E16,DATE(Properties!$C$5,4,IF(Leases!$H16="",1,Leases!$H16))))</f>
      </c>
      <c r="R16" s="28">
        <f>IF(F16=0,0,IF(AND(YEAR(Leases!$E16)=Properties!$C$5,MONTH(Leases!$E16)=5,DAY(Leases!$E16)&gt;IF(Leases!$H16="",1,Leases!$H16)),Leases!$E16,DATE(Properties!$C$5,5,IF(Leases!$H16="",1,Leases!$H16))))</f>
      </c>
      <c r="S16" s="28">
        <f>IF(G16=0,0,IF(AND(YEAR(Leases!$E16)=Properties!$C$5,MONTH(Leases!$E16)=6,DAY(Leases!$E16)&gt;IF(Leases!$H16="",1,Leases!$H16)),Leases!$E16,DATE(Properties!$C$5,6,IF(Leases!$H16="",1,Leases!$H16))))</f>
      </c>
      <c r="T16" s="28">
        <f>IF(H16=0,0,IF(AND(YEAR(Leases!$E16)=Properties!$C$5,MONTH(Leases!$E16)=7,DAY(Leases!$E16)&gt;IF(Leases!$H16="",1,Leases!$H16)),Leases!$E16,DATE(Properties!$C$5,7,IF(Leases!$H16="",1,Leases!$H16))))</f>
      </c>
      <c r="U16" s="28">
        <f>IF(I16=0,0,IF(AND(YEAR(Leases!$E16)=Properties!$C$5,MONTH(Leases!$E16)=8,DAY(Leases!$E16)&gt;IF(Leases!$H16="",1,Leases!$H16)),Leases!$E16,DATE(Properties!$C$5,8,IF(Leases!$H16="",1,Leases!$H16))))</f>
      </c>
      <c r="V16" s="28">
        <f>IF(J16=0,0,IF(AND(YEAR(Leases!$E16)=Properties!$C$5,MONTH(Leases!$E16)=9,DAY(Leases!$E16)&gt;IF(Leases!$H16="",1,Leases!$H16)),Leases!$E16,DATE(Properties!$C$5,9,IF(Leases!$H16="",1,Leases!$H16))))</f>
      </c>
      <c r="W16" s="28">
        <f>IF(K16=0,0,IF(AND(YEAR(Leases!$E16)=Properties!$C$5,MONTH(Leases!$E16)=10,DAY(Leases!$E16)&gt;IF(Leases!$H16="",1,Leases!$H16)),Leases!$E16,DATE(Properties!$C$5,10,IF(Leases!$H16="",1,Leases!$H16))))</f>
      </c>
      <c r="X16" s="28">
        <f>IF(L16=0,0,IF(AND(YEAR(Leases!$E16)=Properties!$C$5,MONTH(Leases!$E16)=11,DAY(Leases!$E16)&gt;IF(Leases!$H16="",1,Leases!$H16)),Leases!$E16,DATE(Properties!$C$5,11,IF(Leases!$H16="",1,Leases!$H16))))</f>
      </c>
      <c r="Y16" s="28">
        <f>IF(M16=0,0,IF(AND(YEAR(Leases!$E16)=Properties!$C$5,MONTH(Leases!$E16)=12,DAY(Leases!$E16)&gt;IF(Leases!$H16="",1,Leases!$H16)),Leases!$E16,DATE(Properties!$C$5,12,IF(Leases!$H16="",1,Leases!$H16))))</f>
      </c>
      <c r="Z16" s="25">
        <f>SUM(B16:M16)</f>
      </c>
      <c r="AA16" s="22">
        <f>SUMPRODUCT((N16:Y16&lt;='Rent roll'!$C$4)*B16:M16)</f>
      </c>
      <c r="AB16" s="22">
        <f>IF(A16="",0,SUMIFS('Ledger entries'!$H$2:$H$3001,'Ledger entries'!$B$2:$B$3001,A16,'Ledger entries'!$A$2:$A$3001,"&lt;="&amp;'Rent roll'!$C$4))</f>
      </c>
      <c r="AC16" s="22">
        <f>IF(A16="",0,N(Leases!$L16)+AA16+AB16)</f>
      </c>
      <c r="AD16" s="22">
        <f>IF(A16="",0,N(Leases!$K16)+SUMIFS('Ledger entries'!$I$2:$I$3001,'Ledger entries'!$B$2:$B$3001,A16,'Ledger entries'!$A$2:$A$3001,"&lt;="&amp;'Rent roll'!$C$4))</f>
      </c>
    </row>
    <row r="17" spans="1:30" x14ac:dyDescent="0.25">
      <c r="A17" s="13">
        <f>Leases!A17</f>
      </c>
      <c r="B17" s="22">
        <f>IF(OR(Leases!$A17="",Leases!$E17="",Leases!$G17=""),0,IF(AND(YEAR(Leases!$E17)=Properties!$C$5,MONTH(Leases!$E17)=1,DAY(Leases!$E17)&gt;IF(Leases!$H17="",1,Leases!$H17)),IF(Leases!$E17&lt;=IF(Leases!$F17="",DATE(Properties!$C$5,12,31),Leases!$F17),ROUND(Leases!$G17*(DAY(EOMONTH(Leases!$E17,0))-DAY(Leases!$E17)+1)/DAY(EOMONTH(Leases!$E17,0)),2),0),IF(AND(DATE(Properties!$C$5,1,IF(Leases!$H17="",1,Leases!$H17))&gt;=Leases!$E17,DATE(Properties!$C$5,1,IF(Leases!$H17="",1,Leases!$H17))&lt;=IF(Leases!$F17="",DATE(Properties!$C$5,12,31),Leases!$F17)),Leases!$G17,0)))</f>
      </c>
      <c r="C17" s="22">
        <f>IF(OR(Leases!$A17="",Leases!$E17="",Leases!$G17=""),0,IF(AND(YEAR(Leases!$E17)=Properties!$C$5,MONTH(Leases!$E17)=2,DAY(Leases!$E17)&gt;IF(Leases!$H17="",1,Leases!$H17)),IF(Leases!$E17&lt;=IF(Leases!$F17="",DATE(Properties!$C$5,12,31),Leases!$F17),ROUND(Leases!$G17*(DAY(EOMONTH(Leases!$E17,0))-DAY(Leases!$E17)+1)/DAY(EOMONTH(Leases!$E17,0)),2),0),IF(AND(DATE(Properties!$C$5,2,IF(Leases!$H17="",1,Leases!$H17))&gt;=Leases!$E17,DATE(Properties!$C$5,2,IF(Leases!$H17="",1,Leases!$H17))&lt;=IF(Leases!$F17="",DATE(Properties!$C$5,12,31),Leases!$F17)),Leases!$G17,0)))</f>
      </c>
      <c r="D17" s="22">
        <f>IF(OR(Leases!$A17="",Leases!$E17="",Leases!$G17=""),0,IF(AND(YEAR(Leases!$E17)=Properties!$C$5,MONTH(Leases!$E17)=3,DAY(Leases!$E17)&gt;IF(Leases!$H17="",1,Leases!$H17)),IF(Leases!$E17&lt;=IF(Leases!$F17="",DATE(Properties!$C$5,12,31),Leases!$F17),ROUND(Leases!$G17*(DAY(EOMONTH(Leases!$E17,0))-DAY(Leases!$E17)+1)/DAY(EOMONTH(Leases!$E17,0)),2),0),IF(AND(DATE(Properties!$C$5,3,IF(Leases!$H17="",1,Leases!$H17))&gt;=Leases!$E17,DATE(Properties!$C$5,3,IF(Leases!$H17="",1,Leases!$H17))&lt;=IF(Leases!$F17="",DATE(Properties!$C$5,12,31),Leases!$F17)),Leases!$G17,0)))</f>
      </c>
      <c r="E17" s="22">
        <f>IF(OR(Leases!$A17="",Leases!$E17="",Leases!$G17=""),0,IF(AND(YEAR(Leases!$E17)=Properties!$C$5,MONTH(Leases!$E17)=4,DAY(Leases!$E17)&gt;IF(Leases!$H17="",1,Leases!$H17)),IF(Leases!$E17&lt;=IF(Leases!$F17="",DATE(Properties!$C$5,12,31),Leases!$F17),ROUND(Leases!$G17*(DAY(EOMONTH(Leases!$E17,0))-DAY(Leases!$E17)+1)/DAY(EOMONTH(Leases!$E17,0)),2),0),IF(AND(DATE(Properties!$C$5,4,IF(Leases!$H17="",1,Leases!$H17))&gt;=Leases!$E17,DATE(Properties!$C$5,4,IF(Leases!$H17="",1,Leases!$H17))&lt;=IF(Leases!$F17="",DATE(Properties!$C$5,12,31),Leases!$F17)),Leases!$G17,0)))</f>
      </c>
      <c r="F17" s="22">
        <f>IF(OR(Leases!$A17="",Leases!$E17="",Leases!$G17=""),0,IF(AND(YEAR(Leases!$E17)=Properties!$C$5,MONTH(Leases!$E17)=5,DAY(Leases!$E17)&gt;IF(Leases!$H17="",1,Leases!$H17)),IF(Leases!$E17&lt;=IF(Leases!$F17="",DATE(Properties!$C$5,12,31),Leases!$F17),ROUND(Leases!$G17*(DAY(EOMONTH(Leases!$E17,0))-DAY(Leases!$E17)+1)/DAY(EOMONTH(Leases!$E17,0)),2),0),IF(AND(DATE(Properties!$C$5,5,IF(Leases!$H17="",1,Leases!$H17))&gt;=Leases!$E17,DATE(Properties!$C$5,5,IF(Leases!$H17="",1,Leases!$H17))&lt;=IF(Leases!$F17="",DATE(Properties!$C$5,12,31),Leases!$F17)),Leases!$G17,0)))</f>
      </c>
      <c r="G17" s="22">
        <f>IF(OR(Leases!$A17="",Leases!$E17="",Leases!$G17=""),0,IF(AND(YEAR(Leases!$E17)=Properties!$C$5,MONTH(Leases!$E17)=6,DAY(Leases!$E17)&gt;IF(Leases!$H17="",1,Leases!$H17)),IF(Leases!$E17&lt;=IF(Leases!$F17="",DATE(Properties!$C$5,12,31),Leases!$F17),ROUND(Leases!$G17*(DAY(EOMONTH(Leases!$E17,0))-DAY(Leases!$E17)+1)/DAY(EOMONTH(Leases!$E17,0)),2),0),IF(AND(DATE(Properties!$C$5,6,IF(Leases!$H17="",1,Leases!$H17))&gt;=Leases!$E17,DATE(Properties!$C$5,6,IF(Leases!$H17="",1,Leases!$H17))&lt;=IF(Leases!$F17="",DATE(Properties!$C$5,12,31),Leases!$F17)),Leases!$G17,0)))</f>
      </c>
      <c r="H17" s="22">
        <f>IF(OR(Leases!$A17="",Leases!$E17="",Leases!$G17=""),0,IF(AND(YEAR(Leases!$E17)=Properties!$C$5,MONTH(Leases!$E17)=7,DAY(Leases!$E17)&gt;IF(Leases!$H17="",1,Leases!$H17)),IF(Leases!$E17&lt;=IF(Leases!$F17="",DATE(Properties!$C$5,12,31),Leases!$F17),ROUND(Leases!$G17*(DAY(EOMONTH(Leases!$E17,0))-DAY(Leases!$E17)+1)/DAY(EOMONTH(Leases!$E17,0)),2),0),IF(AND(DATE(Properties!$C$5,7,IF(Leases!$H17="",1,Leases!$H17))&gt;=Leases!$E17,DATE(Properties!$C$5,7,IF(Leases!$H17="",1,Leases!$H17))&lt;=IF(Leases!$F17="",DATE(Properties!$C$5,12,31),Leases!$F17)),Leases!$G17,0)))</f>
      </c>
      <c r="I17" s="22">
        <f>IF(OR(Leases!$A17="",Leases!$E17="",Leases!$G17=""),0,IF(AND(YEAR(Leases!$E17)=Properties!$C$5,MONTH(Leases!$E17)=8,DAY(Leases!$E17)&gt;IF(Leases!$H17="",1,Leases!$H17)),IF(Leases!$E17&lt;=IF(Leases!$F17="",DATE(Properties!$C$5,12,31),Leases!$F17),ROUND(Leases!$G17*(DAY(EOMONTH(Leases!$E17,0))-DAY(Leases!$E17)+1)/DAY(EOMONTH(Leases!$E17,0)),2),0),IF(AND(DATE(Properties!$C$5,8,IF(Leases!$H17="",1,Leases!$H17))&gt;=Leases!$E17,DATE(Properties!$C$5,8,IF(Leases!$H17="",1,Leases!$H17))&lt;=IF(Leases!$F17="",DATE(Properties!$C$5,12,31),Leases!$F17)),Leases!$G17,0)))</f>
      </c>
      <c r="J17" s="22">
        <f>IF(OR(Leases!$A17="",Leases!$E17="",Leases!$G17=""),0,IF(AND(YEAR(Leases!$E17)=Properties!$C$5,MONTH(Leases!$E17)=9,DAY(Leases!$E17)&gt;IF(Leases!$H17="",1,Leases!$H17)),IF(Leases!$E17&lt;=IF(Leases!$F17="",DATE(Properties!$C$5,12,31),Leases!$F17),ROUND(Leases!$G17*(DAY(EOMONTH(Leases!$E17,0))-DAY(Leases!$E17)+1)/DAY(EOMONTH(Leases!$E17,0)),2),0),IF(AND(DATE(Properties!$C$5,9,IF(Leases!$H17="",1,Leases!$H17))&gt;=Leases!$E17,DATE(Properties!$C$5,9,IF(Leases!$H17="",1,Leases!$H17))&lt;=IF(Leases!$F17="",DATE(Properties!$C$5,12,31),Leases!$F17)),Leases!$G17,0)))</f>
      </c>
      <c r="K17" s="22">
        <f>IF(OR(Leases!$A17="",Leases!$E17="",Leases!$G17=""),0,IF(AND(YEAR(Leases!$E17)=Properties!$C$5,MONTH(Leases!$E17)=10,DAY(Leases!$E17)&gt;IF(Leases!$H17="",1,Leases!$H17)),IF(Leases!$E17&lt;=IF(Leases!$F17="",DATE(Properties!$C$5,12,31),Leases!$F17),ROUND(Leases!$G17*(DAY(EOMONTH(Leases!$E17,0))-DAY(Leases!$E17)+1)/DAY(EOMONTH(Leases!$E17,0)),2),0),IF(AND(DATE(Properties!$C$5,10,IF(Leases!$H17="",1,Leases!$H17))&gt;=Leases!$E17,DATE(Properties!$C$5,10,IF(Leases!$H17="",1,Leases!$H17))&lt;=IF(Leases!$F17="",DATE(Properties!$C$5,12,31),Leases!$F17)),Leases!$G17,0)))</f>
      </c>
      <c r="L17" s="22">
        <f>IF(OR(Leases!$A17="",Leases!$E17="",Leases!$G17=""),0,IF(AND(YEAR(Leases!$E17)=Properties!$C$5,MONTH(Leases!$E17)=11,DAY(Leases!$E17)&gt;IF(Leases!$H17="",1,Leases!$H17)),IF(Leases!$E17&lt;=IF(Leases!$F17="",DATE(Properties!$C$5,12,31),Leases!$F17),ROUND(Leases!$G17*(DAY(EOMONTH(Leases!$E17,0))-DAY(Leases!$E17)+1)/DAY(EOMONTH(Leases!$E17,0)),2),0),IF(AND(DATE(Properties!$C$5,11,IF(Leases!$H17="",1,Leases!$H17))&gt;=Leases!$E17,DATE(Properties!$C$5,11,IF(Leases!$H17="",1,Leases!$H17))&lt;=IF(Leases!$F17="",DATE(Properties!$C$5,12,31),Leases!$F17)),Leases!$G17,0)))</f>
      </c>
      <c r="M17" s="22">
        <f>IF(OR(Leases!$A17="",Leases!$E17="",Leases!$G17=""),0,IF(AND(YEAR(Leases!$E17)=Properties!$C$5,MONTH(Leases!$E17)=12,DAY(Leases!$E17)&gt;IF(Leases!$H17="",1,Leases!$H17)),IF(Leases!$E17&lt;=IF(Leases!$F17="",DATE(Properties!$C$5,12,31),Leases!$F17),ROUND(Leases!$G17*(DAY(EOMONTH(Leases!$E17,0))-DAY(Leases!$E17)+1)/DAY(EOMONTH(Leases!$E17,0)),2),0),IF(AND(DATE(Properties!$C$5,12,IF(Leases!$H17="",1,Leases!$H17))&gt;=Leases!$E17,DATE(Properties!$C$5,12,IF(Leases!$H17="",1,Leases!$H17))&lt;=IF(Leases!$F17="",DATE(Properties!$C$5,12,31),Leases!$F17)),Leases!$G17,0)))</f>
      </c>
      <c r="N17" s="28">
        <f>IF(B17=0,0,IF(AND(YEAR(Leases!$E17)=Properties!$C$5,MONTH(Leases!$E17)=1,DAY(Leases!$E17)&gt;IF(Leases!$H17="",1,Leases!$H17)),Leases!$E17,DATE(Properties!$C$5,1,IF(Leases!$H17="",1,Leases!$H17))))</f>
      </c>
      <c r="O17" s="28">
        <f>IF(C17=0,0,IF(AND(YEAR(Leases!$E17)=Properties!$C$5,MONTH(Leases!$E17)=2,DAY(Leases!$E17)&gt;IF(Leases!$H17="",1,Leases!$H17)),Leases!$E17,DATE(Properties!$C$5,2,IF(Leases!$H17="",1,Leases!$H17))))</f>
      </c>
      <c r="P17" s="28">
        <f>IF(D17=0,0,IF(AND(YEAR(Leases!$E17)=Properties!$C$5,MONTH(Leases!$E17)=3,DAY(Leases!$E17)&gt;IF(Leases!$H17="",1,Leases!$H17)),Leases!$E17,DATE(Properties!$C$5,3,IF(Leases!$H17="",1,Leases!$H17))))</f>
      </c>
      <c r="Q17" s="28">
        <f>IF(E17=0,0,IF(AND(YEAR(Leases!$E17)=Properties!$C$5,MONTH(Leases!$E17)=4,DAY(Leases!$E17)&gt;IF(Leases!$H17="",1,Leases!$H17)),Leases!$E17,DATE(Properties!$C$5,4,IF(Leases!$H17="",1,Leases!$H17))))</f>
      </c>
      <c r="R17" s="28">
        <f>IF(F17=0,0,IF(AND(YEAR(Leases!$E17)=Properties!$C$5,MONTH(Leases!$E17)=5,DAY(Leases!$E17)&gt;IF(Leases!$H17="",1,Leases!$H17)),Leases!$E17,DATE(Properties!$C$5,5,IF(Leases!$H17="",1,Leases!$H17))))</f>
      </c>
      <c r="S17" s="28">
        <f>IF(G17=0,0,IF(AND(YEAR(Leases!$E17)=Properties!$C$5,MONTH(Leases!$E17)=6,DAY(Leases!$E17)&gt;IF(Leases!$H17="",1,Leases!$H17)),Leases!$E17,DATE(Properties!$C$5,6,IF(Leases!$H17="",1,Leases!$H17))))</f>
      </c>
      <c r="T17" s="28">
        <f>IF(H17=0,0,IF(AND(YEAR(Leases!$E17)=Properties!$C$5,MONTH(Leases!$E17)=7,DAY(Leases!$E17)&gt;IF(Leases!$H17="",1,Leases!$H17)),Leases!$E17,DATE(Properties!$C$5,7,IF(Leases!$H17="",1,Leases!$H17))))</f>
      </c>
      <c r="U17" s="28">
        <f>IF(I17=0,0,IF(AND(YEAR(Leases!$E17)=Properties!$C$5,MONTH(Leases!$E17)=8,DAY(Leases!$E17)&gt;IF(Leases!$H17="",1,Leases!$H17)),Leases!$E17,DATE(Properties!$C$5,8,IF(Leases!$H17="",1,Leases!$H17))))</f>
      </c>
      <c r="V17" s="28">
        <f>IF(J17=0,0,IF(AND(YEAR(Leases!$E17)=Properties!$C$5,MONTH(Leases!$E17)=9,DAY(Leases!$E17)&gt;IF(Leases!$H17="",1,Leases!$H17)),Leases!$E17,DATE(Properties!$C$5,9,IF(Leases!$H17="",1,Leases!$H17))))</f>
      </c>
      <c r="W17" s="28">
        <f>IF(K17=0,0,IF(AND(YEAR(Leases!$E17)=Properties!$C$5,MONTH(Leases!$E17)=10,DAY(Leases!$E17)&gt;IF(Leases!$H17="",1,Leases!$H17)),Leases!$E17,DATE(Properties!$C$5,10,IF(Leases!$H17="",1,Leases!$H17))))</f>
      </c>
      <c r="X17" s="28">
        <f>IF(L17=0,0,IF(AND(YEAR(Leases!$E17)=Properties!$C$5,MONTH(Leases!$E17)=11,DAY(Leases!$E17)&gt;IF(Leases!$H17="",1,Leases!$H17)),Leases!$E17,DATE(Properties!$C$5,11,IF(Leases!$H17="",1,Leases!$H17))))</f>
      </c>
      <c r="Y17" s="28">
        <f>IF(M17=0,0,IF(AND(YEAR(Leases!$E17)=Properties!$C$5,MONTH(Leases!$E17)=12,DAY(Leases!$E17)&gt;IF(Leases!$H17="",1,Leases!$H17)),Leases!$E17,DATE(Properties!$C$5,12,IF(Leases!$H17="",1,Leases!$H17))))</f>
      </c>
      <c r="Z17" s="25">
        <f>SUM(B17:M17)</f>
      </c>
      <c r="AA17" s="22">
        <f>SUMPRODUCT((N17:Y17&lt;='Rent roll'!$C$4)*B17:M17)</f>
      </c>
      <c r="AB17" s="22">
        <f>IF(A17="",0,SUMIFS('Ledger entries'!$H$2:$H$3001,'Ledger entries'!$B$2:$B$3001,A17,'Ledger entries'!$A$2:$A$3001,"&lt;="&amp;'Rent roll'!$C$4))</f>
      </c>
      <c r="AC17" s="22">
        <f>IF(A17="",0,N(Leases!$L17)+AA17+AB17)</f>
      </c>
      <c r="AD17" s="22">
        <f>IF(A17="",0,N(Leases!$K17)+SUMIFS('Ledger entries'!$I$2:$I$3001,'Ledger entries'!$B$2:$B$3001,A17,'Ledger entries'!$A$2:$A$3001,"&lt;="&amp;'Rent roll'!$C$4))</f>
      </c>
    </row>
    <row r="18" spans="1:30" x14ac:dyDescent="0.25">
      <c r="A18" s="13">
        <f>Leases!A18</f>
      </c>
      <c r="B18" s="22">
        <f>IF(OR(Leases!$A18="",Leases!$E18="",Leases!$G18=""),0,IF(AND(YEAR(Leases!$E18)=Properties!$C$5,MONTH(Leases!$E18)=1,DAY(Leases!$E18)&gt;IF(Leases!$H18="",1,Leases!$H18)),IF(Leases!$E18&lt;=IF(Leases!$F18="",DATE(Properties!$C$5,12,31),Leases!$F18),ROUND(Leases!$G18*(DAY(EOMONTH(Leases!$E18,0))-DAY(Leases!$E18)+1)/DAY(EOMONTH(Leases!$E18,0)),2),0),IF(AND(DATE(Properties!$C$5,1,IF(Leases!$H18="",1,Leases!$H18))&gt;=Leases!$E18,DATE(Properties!$C$5,1,IF(Leases!$H18="",1,Leases!$H18))&lt;=IF(Leases!$F18="",DATE(Properties!$C$5,12,31),Leases!$F18)),Leases!$G18,0)))</f>
      </c>
      <c r="C18" s="22">
        <f>IF(OR(Leases!$A18="",Leases!$E18="",Leases!$G18=""),0,IF(AND(YEAR(Leases!$E18)=Properties!$C$5,MONTH(Leases!$E18)=2,DAY(Leases!$E18)&gt;IF(Leases!$H18="",1,Leases!$H18)),IF(Leases!$E18&lt;=IF(Leases!$F18="",DATE(Properties!$C$5,12,31),Leases!$F18),ROUND(Leases!$G18*(DAY(EOMONTH(Leases!$E18,0))-DAY(Leases!$E18)+1)/DAY(EOMONTH(Leases!$E18,0)),2),0),IF(AND(DATE(Properties!$C$5,2,IF(Leases!$H18="",1,Leases!$H18))&gt;=Leases!$E18,DATE(Properties!$C$5,2,IF(Leases!$H18="",1,Leases!$H18))&lt;=IF(Leases!$F18="",DATE(Properties!$C$5,12,31),Leases!$F18)),Leases!$G18,0)))</f>
      </c>
      <c r="D18" s="22">
        <f>IF(OR(Leases!$A18="",Leases!$E18="",Leases!$G18=""),0,IF(AND(YEAR(Leases!$E18)=Properties!$C$5,MONTH(Leases!$E18)=3,DAY(Leases!$E18)&gt;IF(Leases!$H18="",1,Leases!$H18)),IF(Leases!$E18&lt;=IF(Leases!$F18="",DATE(Properties!$C$5,12,31),Leases!$F18),ROUND(Leases!$G18*(DAY(EOMONTH(Leases!$E18,0))-DAY(Leases!$E18)+1)/DAY(EOMONTH(Leases!$E18,0)),2),0),IF(AND(DATE(Properties!$C$5,3,IF(Leases!$H18="",1,Leases!$H18))&gt;=Leases!$E18,DATE(Properties!$C$5,3,IF(Leases!$H18="",1,Leases!$H18))&lt;=IF(Leases!$F18="",DATE(Properties!$C$5,12,31),Leases!$F18)),Leases!$G18,0)))</f>
      </c>
      <c r="E18" s="22">
        <f>IF(OR(Leases!$A18="",Leases!$E18="",Leases!$G18=""),0,IF(AND(YEAR(Leases!$E18)=Properties!$C$5,MONTH(Leases!$E18)=4,DAY(Leases!$E18)&gt;IF(Leases!$H18="",1,Leases!$H18)),IF(Leases!$E18&lt;=IF(Leases!$F18="",DATE(Properties!$C$5,12,31),Leases!$F18),ROUND(Leases!$G18*(DAY(EOMONTH(Leases!$E18,0))-DAY(Leases!$E18)+1)/DAY(EOMONTH(Leases!$E18,0)),2),0),IF(AND(DATE(Properties!$C$5,4,IF(Leases!$H18="",1,Leases!$H18))&gt;=Leases!$E18,DATE(Properties!$C$5,4,IF(Leases!$H18="",1,Leases!$H18))&lt;=IF(Leases!$F18="",DATE(Properties!$C$5,12,31),Leases!$F18)),Leases!$G18,0)))</f>
      </c>
      <c r="F18" s="22">
        <f>IF(OR(Leases!$A18="",Leases!$E18="",Leases!$G18=""),0,IF(AND(YEAR(Leases!$E18)=Properties!$C$5,MONTH(Leases!$E18)=5,DAY(Leases!$E18)&gt;IF(Leases!$H18="",1,Leases!$H18)),IF(Leases!$E18&lt;=IF(Leases!$F18="",DATE(Properties!$C$5,12,31),Leases!$F18),ROUND(Leases!$G18*(DAY(EOMONTH(Leases!$E18,0))-DAY(Leases!$E18)+1)/DAY(EOMONTH(Leases!$E18,0)),2),0),IF(AND(DATE(Properties!$C$5,5,IF(Leases!$H18="",1,Leases!$H18))&gt;=Leases!$E18,DATE(Properties!$C$5,5,IF(Leases!$H18="",1,Leases!$H18))&lt;=IF(Leases!$F18="",DATE(Properties!$C$5,12,31),Leases!$F18)),Leases!$G18,0)))</f>
      </c>
      <c r="G18" s="22">
        <f>IF(OR(Leases!$A18="",Leases!$E18="",Leases!$G18=""),0,IF(AND(YEAR(Leases!$E18)=Properties!$C$5,MONTH(Leases!$E18)=6,DAY(Leases!$E18)&gt;IF(Leases!$H18="",1,Leases!$H18)),IF(Leases!$E18&lt;=IF(Leases!$F18="",DATE(Properties!$C$5,12,31),Leases!$F18),ROUND(Leases!$G18*(DAY(EOMONTH(Leases!$E18,0))-DAY(Leases!$E18)+1)/DAY(EOMONTH(Leases!$E18,0)),2),0),IF(AND(DATE(Properties!$C$5,6,IF(Leases!$H18="",1,Leases!$H18))&gt;=Leases!$E18,DATE(Properties!$C$5,6,IF(Leases!$H18="",1,Leases!$H18))&lt;=IF(Leases!$F18="",DATE(Properties!$C$5,12,31),Leases!$F18)),Leases!$G18,0)))</f>
      </c>
      <c r="H18" s="22">
        <f>IF(OR(Leases!$A18="",Leases!$E18="",Leases!$G18=""),0,IF(AND(YEAR(Leases!$E18)=Properties!$C$5,MONTH(Leases!$E18)=7,DAY(Leases!$E18)&gt;IF(Leases!$H18="",1,Leases!$H18)),IF(Leases!$E18&lt;=IF(Leases!$F18="",DATE(Properties!$C$5,12,31),Leases!$F18),ROUND(Leases!$G18*(DAY(EOMONTH(Leases!$E18,0))-DAY(Leases!$E18)+1)/DAY(EOMONTH(Leases!$E18,0)),2),0),IF(AND(DATE(Properties!$C$5,7,IF(Leases!$H18="",1,Leases!$H18))&gt;=Leases!$E18,DATE(Properties!$C$5,7,IF(Leases!$H18="",1,Leases!$H18))&lt;=IF(Leases!$F18="",DATE(Properties!$C$5,12,31),Leases!$F18)),Leases!$G18,0)))</f>
      </c>
      <c r="I18" s="22">
        <f>IF(OR(Leases!$A18="",Leases!$E18="",Leases!$G18=""),0,IF(AND(YEAR(Leases!$E18)=Properties!$C$5,MONTH(Leases!$E18)=8,DAY(Leases!$E18)&gt;IF(Leases!$H18="",1,Leases!$H18)),IF(Leases!$E18&lt;=IF(Leases!$F18="",DATE(Properties!$C$5,12,31),Leases!$F18),ROUND(Leases!$G18*(DAY(EOMONTH(Leases!$E18,0))-DAY(Leases!$E18)+1)/DAY(EOMONTH(Leases!$E18,0)),2),0),IF(AND(DATE(Properties!$C$5,8,IF(Leases!$H18="",1,Leases!$H18))&gt;=Leases!$E18,DATE(Properties!$C$5,8,IF(Leases!$H18="",1,Leases!$H18))&lt;=IF(Leases!$F18="",DATE(Properties!$C$5,12,31),Leases!$F18)),Leases!$G18,0)))</f>
      </c>
      <c r="J18" s="22">
        <f>IF(OR(Leases!$A18="",Leases!$E18="",Leases!$G18=""),0,IF(AND(YEAR(Leases!$E18)=Properties!$C$5,MONTH(Leases!$E18)=9,DAY(Leases!$E18)&gt;IF(Leases!$H18="",1,Leases!$H18)),IF(Leases!$E18&lt;=IF(Leases!$F18="",DATE(Properties!$C$5,12,31),Leases!$F18),ROUND(Leases!$G18*(DAY(EOMONTH(Leases!$E18,0))-DAY(Leases!$E18)+1)/DAY(EOMONTH(Leases!$E18,0)),2),0),IF(AND(DATE(Properties!$C$5,9,IF(Leases!$H18="",1,Leases!$H18))&gt;=Leases!$E18,DATE(Properties!$C$5,9,IF(Leases!$H18="",1,Leases!$H18))&lt;=IF(Leases!$F18="",DATE(Properties!$C$5,12,31),Leases!$F18)),Leases!$G18,0)))</f>
      </c>
      <c r="K18" s="22">
        <f>IF(OR(Leases!$A18="",Leases!$E18="",Leases!$G18=""),0,IF(AND(YEAR(Leases!$E18)=Properties!$C$5,MONTH(Leases!$E18)=10,DAY(Leases!$E18)&gt;IF(Leases!$H18="",1,Leases!$H18)),IF(Leases!$E18&lt;=IF(Leases!$F18="",DATE(Properties!$C$5,12,31),Leases!$F18),ROUND(Leases!$G18*(DAY(EOMONTH(Leases!$E18,0))-DAY(Leases!$E18)+1)/DAY(EOMONTH(Leases!$E18,0)),2),0),IF(AND(DATE(Properties!$C$5,10,IF(Leases!$H18="",1,Leases!$H18))&gt;=Leases!$E18,DATE(Properties!$C$5,10,IF(Leases!$H18="",1,Leases!$H18))&lt;=IF(Leases!$F18="",DATE(Properties!$C$5,12,31),Leases!$F18)),Leases!$G18,0)))</f>
      </c>
      <c r="L18" s="22">
        <f>IF(OR(Leases!$A18="",Leases!$E18="",Leases!$G18=""),0,IF(AND(YEAR(Leases!$E18)=Properties!$C$5,MONTH(Leases!$E18)=11,DAY(Leases!$E18)&gt;IF(Leases!$H18="",1,Leases!$H18)),IF(Leases!$E18&lt;=IF(Leases!$F18="",DATE(Properties!$C$5,12,31),Leases!$F18),ROUND(Leases!$G18*(DAY(EOMONTH(Leases!$E18,0))-DAY(Leases!$E18)+1)/DAY(EOMONTH(Leases!$E18,0)),2),0),IF(AND(DATE(Properties!$C$5,11,IF(Leases!$H18="",1,Leases!$H18))&gt;=Leases!$E18,DATE(Properties!$C$5,11,IF(Leases!$H18="",1,Leases!$H18))&lt;=IF(Leases!$F18="",DATE(Properties!$C$5,12,31),Leases!$F18)),Leases!$G18,0)))</f>
      </c>
      <c r="M18" s="22">
        <f>IF(OR(Leases!$A18="",Leases!$E18="",Leases!$G18=""),0,IF(AND(YEAR(Leases!$E18)=Properties!$C$5,MONTH(Leases!$E18)=12,DAY(Leases!$E18)&gt;IF(Leases!$H18="",1,Leases!$H18)),IF(Leases!$E18&lt;=IF(Leases!$F18="",DATE(Properties!$C$5,12,31),Leases!$F18),ROUND(Leases!$G18*(DAY(EOMONTH(Leases!$E18,0))-DAY(Leases!$E18)+1)/DAY(EOMONTH(Leases!$E18,0)),2),0),IF(AND(DATE(Properties!$C$5,12,IF(Leases!$H18="",1,Leases!$H18))&gt;=Leases!$E18,DATE(Properties!$C$5,12,IF(Leases!$H18="",1,Leases!$H18))&lt;=IF(Leases!$F18="",DATE(Properties!$C$5,12,31),Leases!$F18)),Leases!$G18,0)))</f>
      </c>
      <c r="N18" s="28">
        <f>IF(B18=0,0,IF(AND(YEAR(Leases!$E18)=Properties!$C$5,MONTH(Leases!$E18)=1,DAY(Leases!$E18)&gt;IF(Leases!$H18="",1,Leases!$H18)),Leases!$E18,DATE(Properties!$C$5,1,IF(Leases!$H18="",1,Leases!$H18))))</f>
      </c>
      <c r="O18" s="28">
        <f>IF(C18=0,0,IF(AND(YEAR(Leases!$E18)=Properties!$C$5,MONTH(Leases!$E18)=2,DAY(Leases!$E18)&gt;IF(Leases!$H18="",1,Leases!$H18)),Leases!$E18,DATE(Properties!$C$5,2,IF(Leases!$H18="",1,Leases!$H18))))</f>
      </c>
      <c r="P18" s="28">
        <f>IF(D18=0,0,IF(AND(YEAR(Leases!$E18)=Properties!$C$5,MONTH(Leases!$E18)=3,DAY(Leases!$E18)&gt;IF(Leases!$H18="",1,Leases!$H18)),Leases!$E18,DATE(Properties!$C$5,3,IF(Leases!$H18="",1,Leases!$H18))))</f>
      </c>
      <c r="Q18" s="28">
        <f>IF(E18=0,0,IF(AND(YEAR(Leases!$E18)=Properties!$C$5,MONTH(Leases!$E18)=4,DAY(Leases!$E18)&gt;IF(Leases!$H18="",1,Leases!$H18)),Leases!$E18,DATE(Properties!$C$5,4,IF(Leases!$H18="",1,Leases!$H18))))</f>
      </c>
      <c r="R18" s="28">
        <f>IF(F18=0,0,IF(AND(YEAR(Leases!$E18)=Properties!$C$5,MONTH(Leases!$E18)=5,DAY(Leases!$E18)&gt;IF(Leases!$H18="",1,Leases!$H18)),Leases!$E18,DATE(Properties!$C$5,5,IF(Leases!$H18="",1,Leases!$H18))))</f>
      </c>
      <c r="S18" s="28">
        <f>IF(G18=0,0,IF(AND(YEAR(Leases!$E18)=Properties!$C$5,MONTH(Leases!$E18)=6,DAY(Leases!$E18)&gt;IF(Leases!$H18="",1,Leases!$H18)),Leases!$E18,DATE(Properties!$C$5,6,IF(Leases!$H18="",1,Leases!$H18))))</f>
      </c>
      <c r="T18" s="28">
        <f>IF(H18=0,0,IF(AND(YEAR(Leases!$E18)=Properties!$C$5,MONTH(Leases!$E18)=7,DAY(Leases!$E18)&gt;IF(Leases!$H18="",1,Leases!$H18)),Leases!$E18,DATE(Properties!$C$5,7,IF(Leases!$H18="",1,Leases!$H18))))</f>
      </c>
      <c r="U18" s="28">
        <f>IF(I18=0,0,IF(AND(YEAR(Leases!$E18)=Properties!$C$5,MONTH(Leases!$E18)=8,DAY(Leases!$E18)&gt;IF(Leases!$H18="",1,Leases!$H18)),Leases!$E18,DATE(Properties!$C$5,8,IF(Leases!$H18="",1,Leases!$H18))))</f>
      </c>
      <c r="V18" s="28">
        <f>IF(J18=0,0,IF(AND(YEAR(Leases!$E18)=Properties!$C$5,MONTH(Leases!$E18)=9,DAY(Leases!$E18)&gt;IF(Leases!$H18="",1,Leases!$H18)),Leases!$E18,DATE(Properties!$C$5,9,IF(Leases!$H18="",1,Leases!$H18))))</f>
      </c>
      <c r="W18" s="28">
        <f>IF(K18=0,0,IF(AND(YEAR(Leases!$E18)=Properties!$C$5,MONTH(Leases!$E18)=10,DAY(Leases!$E18)&gt;IF(Leases!$H18="",1,Leases!$H18)),Leases!$E18,DATE(Properties!$C$5,10,IF(Leases!$H18="",1,Leases!$H18))))</f>
      </c>
      <c r="X18" s="28">
        <f>IF(L18=0,0,IF(AND(YEAR(Leases!$E18)=Properties!$C$5,MONTH(Leases!$E18)=11,DAY(Leases!$E18)&gt;IF(Leases!$H18="",1,Leases!$H18)),Leases!$E18,DATE(Properties!$C$5,11,IF(Leases!$H18="",1,Leases!$H18))))</f>
      </c>
      <c r="Y18" s="28">
        <f>IF(M18=0,0,IF(AND(YEAR(Leases!$E18)=Properties!$C$5,MONTH(Leases!$E18)=12,DAY(Leases!$E18)&gt;IF(Leases!$H18="",1,Leases!$H18)),Leases!$E18,DATE(Properties!$C$5,12,IF(Leases!$H18="",1,Leases!$H18))))</f>
      </c>
      <c r="Z18" s="25">
        <f>SUM(B18:M18)</f>
      </c>
      <c r="AA18" s="22">
        <f>SUMPRODUCT((N18:Y18&lt;='Rent roll'!$C$4)*B18:M18)</f>
      </c>
      <c r="AB18" s="22">
        <f>IF(A18="",0,SUMIFS('Ledger entries'!$H$2:$H$3001,'Ledger entries'!$B$2:$B$3001,A18,'Ledger entries'!$A$2:$A$3001,"&lt;="&amp;'Rent roll'!$C$4))</f>
      </c>
      <c r="AC18" s="22">
        <f>IF(A18="",0,N(Leases!$L18)+AA18+AB18)</f>
      </c>
      <c r="AD18" s="22">
        <f>IF(A18="",0,N(Leases!$K18)+SUMIFS('Ledger entries'!$I$2:$I$3001,'Ledger entries'!$B$2:$B$3001,A18,'Ledger entries'!$A$2:$A$3001,"&lt;="&amp;'Rent roll'!$C$4))</f>
      </c>
    </row>
    <row r="19" spans="1:30" x14ac:dyDescent="0.25">
      <c r="A19" s="13">
        <f>Leases!A19</f>
      </c>
      <c r="B19" s="22">
        <f>IF(OR(Leases!$A19="",Leases!$E19="",Leases!$G19=""),0,IF(AND(YEAR(Leases!$E19)=Properties!$C$5,MONTH(Leases!$E19)=1,DAY(Leases!$E19)&gt;IF(Leases!$H19="",1,Leases!$H19)),IF(Leases!$E19&lt;=IF(Leases!$F19="",DATE(Properties!$C$5,12,31),Leases!$F19),ROUND(Leases!$G19*(DAY(EOMONTH(Leases!$E19,0))-DAY(Leases!$E19)+1)/DAY(EOMONTH(Leases!$E19,0)),2),0),IF(AND(DATE(Properties!$C$5,1,IF(Leases!$H19="",1,Leases!$H19))&gt;=Leases!$E19,DATE(Properties!$C$5,1,IF(Leases!$H19="",1,Leases!$H19))&lt;=IF(Leases!$F19="",DATE(Properties!$C$5,12,31),Leases!$F19)),Leases!$G19,0)))</f>
      </c>
      <c r="C19" s="22">
        <f>IF(OR(Leases!$A19="",Leases!$E19="",Leases!$G19=""),0,IF(AND(YEAR(Leases!$E19)=Properties!$C$5,MONTH(Leases!$E19)=2,DAY(Leases!$E19)&gt;IF(Leases!$H19="",1,Leases!$H19)),IF(Leases!$E19&lt;=IF(Leases!$F19="",DATE(Properties!$C$5,12,31),Leases!$F19),ROUND(Leases!$G19*(DAY(EOMONTH(Leases!$E19,0))-DAY(Leases!$E19)+1)/DAY(EOMONTH(Leases!$E19,0)),2),0),IF(AND(DATE(Properties!$C$5,2,IF(Leases!$H19="",1,Leases!$H19))&gt;=Leases!$E19,DATE(Properties!$C$5,2,IF(Leases!$H19="",1,Leases!$H19))&lt;=IF(Leases!$F19="",DATE(Properties!$C$5,12,31),Leases!$F19)),Leases!$G19,0)))</f>
      </c>
      <c r="D19" s="22">
        <f>IF(OR(Leases!$A19="",Leases!$E19="",Leases!$G19=""),0,IF(AND(YEAR(Leases!$E19)=Properties!$C$5,MONTH(Leases!$E19)=3,DAY(Leases!$E19)&gt;IF(Leases!$H19="",1,Leases!$H19)),IF(Leases!$E19&lt;=IF(Leases!$F19="",DATE(Properties!$C$5,12,31),Leases!$F19),ROUND(Leases!$G19*(DAY(EOMONTH(Leases!$E19,0))-DAY(Leases!$E19)+1)/DAY(EOMONTH(Leases!$E19,0)),2),0),IF(AND(DATE(Properties!$C$5,3,IF(Leases!$H19="",1,Leases!$H19))&gt;=Leases!$E19,DATE(Properties!$C$5,3,IF(Leases!$H19="",1,Leases!$H19))&lt;=IF(Leases!$F19="",DATE(Properties!$C$5,12,31),Leases!$F19)),Leases!$G19,0)))</f>
      </c>
      <c r="E19" s="22">
        <f>IF(OR(Leases!$A19="",Leases!$E19="",Leases!$G19=""),0,IF(AND(YEAR(Leases!$E19)=Properties!$C$5,MONTH(Leases!$E19)=4,DAY(Leases!$E19)&gt;IF(Leases!$H19="",1,Leases!$H19)),IF(Leases!$E19&lt;=IF(Leases!$F19="",DATE(Properties!$C$5,12,31),Leases!$F19),ROUND(Leases!$G19*(DAY(EOMONTH(Leases!$E19,0))-DAY(Leases!$E19)+1)/DAY(EOMONTH(Leases!$E19,0)),2),0),IF(AND(DATE(Properties!$C$5,4,IF(Leases!$H19="",1,Leases!$H19))&gt;=Leases!$E19,DATE(Properties!$C$5,4,IF(Leases!$H19="",1,Leases!$H19))&lt;=IF(Leases!$F19="",DATE(Properties!$C$5,12,31),Leases!$F19)),Leases!$G19,0)))</f>
      </c>
      <c r="F19" s="22">
        <f>IF(OR(Leases!$A19="",Leases!$E19="",Leases!$G19=""),0,IF(AND(YEAR(Leases!$E19)=Properties!$C$5,MONTH(Leases!$E19)=5,DAY(Leases!$E19)&gt;IF(Leases!$H19="",1,Leases!$H19)),IF(Leases!$E19&lt;=IF(Leases!$F19="",DATE(Properties!$C$5,12,31),Leases!$F19),ROUND(Leases!$G19*(DAY(EOMONTH(Leases!$E19,0))-DAY(Leases!$E19)+1)/DAY(EOMONTH(Leases!$E19,0)),2),0),IF(AND(DATE(Properties!$C$5,5,IF(Leases!$H19="",1,Leases!$H19))&gt;=Leases!$E19,DATE(Properties!$C$5,5,IF(Leases!$H19="",1,Leases!$H19))&lt;=IF(Leases!$F19="",DATE(Properties!$C$5,12,31),Leases!$F19)),Leases!$G19,0)))</f>
      </c>
      <c r="G19" s="22">
        <f>IF(OR(Leases!$A19="",Leases!$E19="",Leases!$G19=""),0,IF(AND(YEAR(Leases!$E19)=Properties!$C$5,MONTH(Leases!$E19)=6,DAY(Leases!$E19)&gt;IF(Leases!$H19="",1,Leases!$H19)),IF(Leases!$E19&lt;=IF(Leases!$F19="",DATE(Properties!$C$5,12,31),Leases!$F19),ROUND(Leases!$G19*(DAY(EOMONTH(Leases!$E19,0))-DAY(Leases!$E19)+1)/DAY(EOMONTH(Leases!$E19,0)),2),0),IF(AND(DATE(Properties!$C$5,6,IF(Leases!$H19="",1,Leases!$H19))&gt;=Leases!$E19,DATE(Properties!$C$5,6,IF(Leases!$H19="",1,Leases!$H19))&lt;=IF(Leases!$F19="",DATE(Properties!$C$5,12,31),Leases!$F19)),Leases!$G19,0)))</f>
      </c>
      <c r="H19" s="22">
        <f>IF(OR(Leases!$A19="",Leases!$E19="",Leases!$G19=""),0,IF(AND(YEAR(Leases!$E19)=Properties!$C$5,MONTH(Leases!$E19)=7,DAY(Leases!$E19)&gt;IF(Leases!$H19="",1,Leases!$H19)),IF(Leases!$E19&lt;=IF(Leases!$F19="",DATE(Properties!$C$5,12,31),Leases!$F19),ROUND(Leases!$G19*(DAY(EOMONTH(Leases!$E19,0))-DAY(Leases!$E19)+1)/DAY(EOMONTH(Leases!$E19,0)),2),0),IF(AND(DATE(Properties!$C$5,7,IF(Leases!$H19="",1,Leases!$H19))&gt;=Leases!$E19,DATE(Properties!$C$5,7,IF(Leases!$H19="",1,Leases!$H19))&lt;=IF(Leases!$F19="",DATE(Properties!$C$5,12,31),Leases!$F19)),Leases!$G19,0)))</f>
      </c>
      <c r="I19" s="22">
        <f>IF(OR(Leases!$A19="",Leases!$E19="",Leases!$G19=""),0,IF(AND(YEAR(Leases!$E19)=Properties!$C$5,MONTH(Leases!$E19)=8,DAY(Leases!$E19)&gt;IF(Leases!$H19="",1,Leases!$H19)),IF(Leases!$E19&lt;=IF(Leases!$F19="",DATE(Properties!$C$5,12,31),Leases!$F19),ROUND(Leases!$G19*(DAY(EOMONTH(Leases!$E19,0))-DAY(Leases!$E19)+1)/DAY(EOMONTH(Leases!$E19,0)),2),0),IF(AND(DATE(Properties!$C$5,8,IF(Leases!$H19="",1,Leases!$H19))&gt;=Leases!$E19,DATE(Properties!$C$5,8,IF(Leases!$H19="",1,Leases!$H19))&lt;=IF(Leases!$F19="",DATE(Properties!$C$5,12,31),Leases!$F19)),Leases!$G19,0)))</f>
      </c>
      <c r="J19" s="22">
        <f>IF(OR(Leases!$A19="",Leases!$E19="",Leases!$G19=""),0,IF(AND(YEAR(Leases!$E19)=Properties!$C$5,MONTH(Leases!$E19)=9,DAY(Leases!$E19)&gt;IF(Leases!$H19="",1,Leases!$H19)),IF(Leases!$E19&lt;=IF(Leases!$F19="",DATE(Properties!$C$5,12,31),Leases!$F19),ROUND(Leases!$G19*(DAY(EOMONTH(Leases!$E19,0))-DAY(Leases!$E19)+1)/DAY(EOMONTH(Leases!$E19,0)),2),0),IF(AND(DATE(Properties!$C$5,9,IF(Leases!$H19="",1,Leases!$H19))&gt;=Leases!$E19,DATE(Properties!$C$5,9,IF(Leases!$H19="",1,Leases!$H19))&lt;=IF(Leases!$F19="",DATE(Properties!$C$5,12,31),Leases!$F19)),Leases!$G19,0)))</f>
      </c>
      <c r="K19" s="22">
        <f>IF(OR(Leases!$A19="",Leases!$E19="",Leases!$G19=""),0,IF(AND(YEAR(Leases!$E19)=Properties!$C$5,MONTH(Leases!$E19)=10,DAY(Leases!$E19)&gt;IF(Leases!$H19="",1,Leases!$H19)),IF(Leases!$E19&lt;=IF(Leases!$F19="",DATE(Properties!$C$5,12,31),Leases!$F19),ROUND(Leases!$G19*(DAY(EOMONTH(Leases!$E19,0))-DAY(Leases!$E19)+1)/DAY(EOMONTH(Leases!$E19,0)),2),0),IF(AND(DATE(Properties!$C$5,10,IF(Leases!$H19="",1,Leases!$H19))&gt;=Leases!$E19,DATE(Properties!$C$5,10,IF(Leases!$H19="",1,Leases!$H19))&lt;=IF(Leases!$F19="",DATE(Properties!$C$5,12,31),Leases!$F19)),Leases!$G19,0)))</f>
      </c>
      <c r="L19" s="22">
        <f>IF(OR(Leases!$A19="",Leases!$E19="",Leases!$G19=""),0,IF(AND(YEAR(Leases!$E19)=Properties!$C$5,MONTH(Leases!$E19)=11,DAY(Leases!$E19)&gt;IF(Leases!$H19="",1,Leases!$H19)),IF(Leases!$E19&lt;=IF(Leases!$F19="",DATE(Properties!$C$5,12,31),Leases!$F19),ROUND(Leases!$G19*(DAY(EOMONTH(Leases!$E19,0))-DAY(Leases!$E19)+1)/DAY(EOMONTH(Leases!$E19,0)),2),0),IF(AND(DATE(Properties!$C$5,11,IF(Leases!$H19="",1,Leases!$H19))&gt;=Leases!$E19,DATE(Properties!$C$5,11,IF(Leases!$H19="",1,Leases!$H19))&lt;=IF(Leases!$F19="",DATE(Properties!$C$5,12,31),Leases!$F19)),Leases!$G19,0)))</f>
      </c>
      <c r="M19" s="22">
        <f>IF(OR(Leases!$A19="",Leases!$E19="",Leases!$G19=""),0,IF(AND(YEAR(Leases!$E19)=Properties!$C$5,MONTH(Leases!$E19)=12,DAY(Leases!$E19)&gt;IF(Leases!$H19="",1,Leases!$H19)),IF(Leases!$E19&lt;=IF(Leases!$F19="",DATE(Properties!$C$5,12,31),Leases!$F19),ROUND(Leases!$G19*(DAY(EOMONTH(Leases!$E19,0))-DAY(Leases!$E19)+1)/DAY(EOMONTH(Leases!$E19,0)),2),0),IF(AND(DATE(Properties!$C$5,12,IF(Leases!$H19="",1,Leases!$H19))&gt;=Leases!$E19,DATE(Properties!$C$5,12,IF(Leases!$H19="",1,Leases!$H19))&lt;=IF(Leases!$F19="",DATE(Properties!$C$5,12,31),Leases!$F19)),Leases!$G19,0)))</f>
      </c>
      <c r="N19" s="28">
        <f>IF(B19=0,0,IF(AND(YEAR(Leases!$E19)=Properties!$C$5,MONTH(Leases!$E19)=1,DAY(Leases!$E19)&gt;IF(Leases!$H19="",1,Leases!$H19)),Leases!$E19,DATE(Properties!$C$5,1,IF(Leases!$H19="",1,Leases!$H19))))</f>
      </c>
      <c r="O19" s="28">
        <f>IF(C19=0,0,IF(AND(YEAR(Leases!$E19)=Properties!$C$5,MONTH(Leases!$E19)=2,DAY(Leases!$E19)&gt;IF(Leases!$H19="",1,Leases!$H19)),Leases!$E19,DATE(Properties!$C$5,2,IF(Leases!$H19="",1,Leases!$H19))))</f>
      </c>
      <c r="P19" s="28">
        <f>IF(D19=0,0,IF(AND(YEAR(Leases!$E19)=Properties!$C$5,MONTH(Leases!$E19)=3,DAY(Leases!$E19)&gt;IF(Leases!$H19="",1,Leases!$H19)),Leases!$E19,DATE(Properties!$C$5,3,IF(Leases!$H19="",1,Leases!$H19))))</f>
      </c>
      <c r="Q19" s="28">
        <f>IF(E19=0,0,IF(AND(YEAR(Leases!$E19)=Properties!$C$5,MONTH(Leases!$E19)=4,DAY(Leases!$E19)&gt;IF(Leases!$H19="",1,Leases!$H19)),Leases!$E19,DATE(Properties!$C$5,4,IF(Leases!$H19="",1,Leases!$H19))))</f>
      </c>
      <c r="R19" s="28">
        <f>IF(F19=0,0,IF(AND(YEAR(Leases!$E19)=Properties!$C$5,MONTH(Leases!$E19)=5,DAY(Leases!$E19)&gt;IF(Leases!$H19="",1,Leases!$H19)),Leases!$E19,DATE(Properties!$C$5,5,IF(Leases!$H19="",1,Leases!$H19))))</f>
      </c>
      <c r="S19" s="28">
        <f>IF(G19=0,0,IF(AND(YEAR(Leases!$E19)=Properties!$C$5,MONTH(Leases!$E19)=6,DAY(Leases!$E19)&gt;IF(Leases!$H19="",1,Leases!$H19)),Leases!$E19,DATE(Properties!$C$5,6,IF(Leases!$H19="",1,Leases!$H19))))</f>
      </c>
      <c r="T19" s="28">
        <f>IF(H19=0,0,IF(AND(YEAR(Leases!$E19)=Properties!$C$5,MONTH(Leases!$E19)=7,DAY(Leases!$E19)&gt;IF(Leases!$H19="",1,Leases!$H19)),Leases!$E19,DATE(Properties!$C$5,7,IF(Leases!$H19="",1,Leases!$H19))))</f>
      </c>
      <c r="U19" s="28">
        <f>IF(I19=0,0,IF(AND(YEAR(Leases!$E19)=Properties!$C$5,MONTH(Leases!$E19)=8,DAY(Leases!$E19)&gt;IF(Leases!$H19="",1,Leases!$H19)),Leases!$E19,DATE(Properties!$C$5,8,IF(Leases!$H19="",1,Leases!$H19))))</f>
      </c>
      <c r="V19" s="28">
        <f>IF(J19=0,0,IF(AND(YEAR(Leases!$E19)=Properties!$C$5,MONTH(Leases!$E19)=9,DAY(Leases!$E19)&gt;IF(Leases!$H19="",1,Leases!$H19)),Leases!$E19,DATE(Properties!$C$5,9,IF(Leases!$H19="",1,Leases!$H19))))</f>
      </c>
      <c r="W19" s="28">
        <f>IF(K19=0,0,IF(AND(YEAR(Leases!$E19)=Properties!$C$5,MONTH(Leases!$E19)=10,DAY(Leases!$E19)&gt;IF(Leases!$H19="",1,Leases!$H19)),Leases!$E19,DATE(Properties!$C$5,10,IF(Leases!$H19="",1,Leases!$H19))))</f>
      </c>
      <c r="X19" s="28">
        <f>IF(L19=0,0,IF(AND(YEAR(Leases!$E19)=Properties!$C$5,MONTH(Leases!$E19)=11,DAY(Leases!$E19)&gt;IF(Leases!$H19="",1,Leases!$H19)),Leases!$E19,DATE(Properties!$C$5,11,IF(Leases!$H19="",1,Leases!$H19))))</f>
      </c>
      <c r="Y19" s="28">
        <f>IF(M19=0,0,IF(AND(YEAR(Leases!$E19)=Properties!$C$5,MONTH(Leases!$E19)=12,DAY(Leases!$E19)&gt;IF(Leases!$H19="",1,Leases!$H19)),Leases!$E19,DATE(Properties!$C$5,12,IF(Leases!$H19="",1,Leases!$H19))))</f>
      </c>
      <c r="Z19" s="25">
        <f>SUM(B19:M19)</f>
      </c>
      <c r="AA19" s="22">
        <f>SUMPRODUCT((N19:Y19&lt;='Rent roll'!$C$4)*B19:M19)</f>
      </c>
      <c r="AB19" s="22">
        <f>IF(A19="",0,SUMIFS('Ledger entries'!$H$2:$H$3001,'Ledger entries'!$B$2:$B$3001,A19,'Ledger entries'!$A$2:$A$3001,"&lt;="&amp;'Rent roll'!$C$4))</f>
      </c>
      <c r="AC19" s="22">
        <f>IF(A19="",0,N(Leases!$L19)+AA19+AB19)</f>
      </c>
      <c r="AD19" s="22">
        <f>IF(A19="",0,N(Leases!$K19)+SUMIFS('Ledger entries'!$I$2:$I$3001,'Ledger entries'!$B$2:$B$3001,A19,'Ledger entries'!$A$2:$A$3001,"&lt;="&amp;'Rent roll'!$C$4))</f>
      </c>
    </row>
    <row r="20" spans="1:30" x14ac:dyDescent="0.25">
      <c r="A20" s="13">
        <f>Leases!A20</f>
      </c>
      <c r="B20" s="22">
        <f>IF(OR(Leases!$A20="",Leases!$E20="",Leases!$G20=""),0,IF(AND(YEAR(Leases!$E20)=Properties!$C$5,MONTH(Leases!$E20)=1,DAY(Leases!$E20)&gt;IF(Leases!$H20="",1,Leases!$H20)),IF(Leases!$E20&lt;=IF(Leases!$F20="",DATE(Properties!$C$5,12,31),Leases!$F20),ROUND(Leases!$G20*(DAY(EOMONTH(Leases!$E20,0))-DAY(Leases!$E20)+1)/DAY(EOMONTH(Leases!$E20,0)),2),0),IF(AND(DATE(Properties!$C$5,1,IF(Leases!$H20="",1,Leases!$H20))&gt;=Leases!$E20,DATE(Properties!$C$5,1,IF(Leases!$H20="",1,Leases!$H20))&lt;=IF(Leases!$F20="",DATE(Properties!$C$5,12,31),Leases!$F20)),Leases!$G20,0)))</f>
      </c>
      <c r="C20" s="22">
        <f>IF(OR(Leases!$A20="",Leases!$E20="",Leases!$G20=""),0,IF(AND(YEAR(Leases!$E20)=Properties!$C$5,MONTH(Leases!$E20)=2,DAY(Leases!$E20)&gt;IF(Leases!$H20="",1,Leases!$H20)),IF(Leases!$E20&lt;=IF(Leases!$F20="",DATE(Properties!$C$5,12,31),Leases!$F20),ROUND(Leases!$G20*(DAY(EOMONTH(Leases!$E20,0))-DAY(Leases!$E20)+1)/DAY(EOMONTH(Leases!$E20,0)),2),0),IF(AND(DATE(Properties!$C$5,2,IF(Leases!$H20="",1,Leases!$H20))&gt;=Leases!$E20,DATE(Properties!$C$5,2,IF(Leases!$H20="",1,Leases!$H20))&lt;=IF(Leases!$F20="",DATE(Properties!$C$5,12,31),Leases!$F20)),Leases!$G20,0)))</f>
      </c>
      <c r="D20" s="22">
        <f>IF(OR(Leases!$A20="",Leases!$E20="",Leases!$G20=""),0,IF(AND(YEAR(Leases!$E20)=Properties!$C$5,MONTH(Leases!$E20)=3,DAY(Leases!$E20)&gt;IF(Leases!$H20="",1,Leases!$H20)),IF(Leases!$E20&lt;=IF(Leases!$F20="",DATE(Properties!$C$5,12,31),Leases!$F20),ROUND(Leases!$G20*(DAY(EOMONTH(Leases!$E20,0))-DAY(Leases!$E20)+1)/DAY(EOMONTH(Leases!$E20,0)),2),0),IF(AND(DATE(Properties!$C$5,3,IF(Leases!$H20="",1,Leases!$H20))&gt;=Leases!$E20,DATE(Properties!$C$5,3,IF(Leases!$H20="",1,Leases!$H20))&lt;=IF(Leases!$F20="",DATE(Properties!$C$5,12,31),Leases!$F20)),Leases!$G20,0)))</f>
      </c>
      <c r="E20" s="22">
        <f>IF(OR(Leases!$A20="",Leases!$E20="",Leases!$G20=""),0,IF(AND(YEAR(Leases!$E20)=Properties!$C$5,MONTH(Leases!$E20)=4,DAY(Leases!$E20)&gt;IF(Leases!$H20="",1,Leases!$H20)),IF(Leases!$E20&lt;=IF(Leases!$F20="",DATE(Properties!$C$5,12,31),Leases!$F20),ROUND(Leases!$G20*(DAY(EOMONTH(Leases!$E20,0))-DAY(Leases!$E20)+1)/DAY(EOMONTH(Leases!$E20,0)),2),0),IF(AND(DATE(Properties!$C$5,4,IF(Leases!$H20="",1,Leases!$H20))&gt;=Leases!$E20,DATE(Properties!$C$5,4,IF(Leases!$H20="",1,Leases!$H20))&lt;=IF(Leases!$F20="",DATE(Properties!$C$5,12,31),Leases!$F20)),Leases!$G20,0)))</f>
      </c>
      <c r="F20" s="22">
        <f>IF(OR(Leases!$A20="",Leases!$E20="",Leases!$G20=""),0,IF(AND(YEAR(Leases!$E20)=Properties!$C$5,MONTH(Leases!$E20)=5,DAY(Leases!$E20)&gt;IF(Leases!$H20="",1,Leases!$H20)),IF(Leases!$E20&lt;=IF(Leases!$F20="",DATE(Properties!$C$5,12,31),Leases!$F20),ROUND(Leases!$G20*(DAY(EOMONTH(Leases!$E20,0))-DAY(Leases!$E20)+1)/DAY(EOMONTH(Leases!$E20,0)),2),0),IF(AND(DATE(Properties!$C$5,5,IF(Leases!$H20="",1,Leases!$H20))&gt;=Leases!$E20,DATE(Properties!$C$5,5,IF(Leases!$H20="",1,Leases!$H20))&lt;=IF(Leases!$F20="",DATE(Properties!$C$5,12,31),Leases!$F20)),Leases!$G20,0)))</f>
      </c>
      <c r="G20" s="22">
        <f>IF(OR(Leases!$A20="",Leases!$E20="",Leases!$G20=""),0,IF(AND(YEAR(Leases!$E20)=Properties!$C$5,MONTH(Leases!$E20)=6,DAY(Leases!$E20)&gt;IF(Leases!$H20="",1,Leases!$H20)),IF(Leases!$E20&lt;=IF(Leases!$F20="",DATE(Properties!$C$5,12,31),Leases!$F20),ROUND(Leases!$G20*(DAY(EOMONTH(Leases!$E20,0))-DAY(Leases!$E20)+1)/DAY(EOMONTH(Leases!$E20,0)),2),0),IF(AND(DATE(Properties!$C$5,6,IF(Leases!$H20="",1,Leases!$H20))&gt;=Leases!$E20,DATE(Properties!$C$5,6,IF(Leases!$H20="",1,Leases!$H20))&lt;=IF(Leases!$F20="",DATE(Properties!$C$5,12,31),Leases!$F20)),Leases!$G20,0)))</f>
      </c>
      <c r="H20" s="22">
        <f>IF(OR(Leases!$A20="",Leases!$E20="",Leases!$G20=""),0,IF(AND(YEAR(Leases!$E20)=Properties!$C$5,MONTH(Leases!$E20)=7,DAY(Leases!$E20)&gt;IF(Leases!$H20="",1,Leases!$H20)),IF(Leases!$E20&lt;=IF(Leases!$F20="",DATE(Properties!$C$5,12,31),Leases!$F20),ROUND(Leases!$G20*(DAY(EOMONTH(Leases!$E20,0))-DAY(Leases!$E20)+1)/DAY(EOMONTH(Leases!$E20,0)),2),0),IF(AND(DATE(Properties!$C$5,7,IF(Leases!$H20="",1,Leases!$H20))&gt;=Leases!$E20,DATE(Properties!$C$5,7,IF(Leases!$H20="",1,Leases!$H20))&lt;=IF(Leases!$F20="",DATE(Properties!$C$5,12,31),Leases!$F20)),Leases!$G20,0)))</f>
      </c>
      <c r="I20" s="22">
        <f>IF(OR(Leases!$A20="",Leases!$E20="",Leases!$G20=""),0,IF(AND(YEAR(Leases!$E20)=Properties!$C$5,MONTH(Leases!$E20)=8,DAY(Leases!$E20)&gt;IF(Leases!$H20="",1,Leases!$H20)),IF(Leases!$E20&lt;=IF(Leases!$F20="",DATE(Properties!$C$5,12,31),Leases!$F20),ROUND(Leases!$G20*(DAY(EOMONTH(Leases!$E20,0))-DAY(Leases!$E20)+1)/DAY(EOMONTH(Leases!$E20,0)),2),0),IF(AND(DATE(Properties!$C$5,8,IF(Leases!$H20="",1,Leases!$H20))&gt;=Leases!$E20,DATE(Properties!$C$5,8,IF(Leases!$H20="",1,Leases!$H20))&lt;=IF(Leases!$F20="",DATE(Properties!$C$5,12,31),Leases!$F20)),Leases!$G20,0)))</f>
      </c>
      <c r="J20" s="22">
        <f>IF(OR(Leases!$A20="",Leases!$E20="",Leases!$G20=""),0,IF(AND(YEAR(Leases!$E20)=Properties!$C$5,MONTH(Leases!$E20)=9,DAY(Leases!$E20)&gt;IF(Leases!$H20="",1,Leases!$H20)),IF(Leases!$E20&lt;=IF(Leases!$F20="",DATE(Properties!$C$5,12,31),Leases!$F20),ROUND(Leases!$G20*(DAY(EOMONTH(Leases!$E20,0))-DAY(Leases!$E20)+1)/DAY(EOMONTH(Leases!$E20,0)),2),0),IF(AND(DATE(Properties!$C$5,9,IF(Leases!$H20="",1,Leases!$H20))&gt;=Leases!$E20,DATE(Properties!$C$5,9,IF(Leases!$H20="",1,Leases!$H20))&lt;=IF(Leases!$F20="",DATE(Properties!$C$5,12,31),Leases!$F20)),Leases!$G20,0)))</f>
      </c>
      <c r="K20" s="22">
        <f>IF(OR(Leases!$A20="",Leases!$E20="",Leases!$G20=""),0,IF(AND(YEAR(Leases!$E20)=Properties!$C$5,MONTH(Leases!$E20)=10,DAY(Leases!$E20)&gt;IF(Leases!$H20="",1,Leases!$H20)),IF(Leases!$E20&lt;=IF(Leases!$F20="",DATE(Properties!$C$5,12,31),Leases!$F20),ROUND(Leases!$G20*(DAY(EOMONTH(Leases!$E20,0))-DAY(Leases!$E20)+1)/DAY(EOMONTH(Leases!$E20,0)),2),0),IF(AND(DATE(Properties!$C$5,10,IF(Leases!$H20="",1,Leases!$H20))&gt;=Leases!$E20,DATE(Properties!$C$5,10,IF(Leases!$H20="",1,Leases!$H20))&lt;=IF(Leases!$F20="",DATE(Properties!$C$5,12,31),Leases!$F20)),Leases!$G20,0)))</f>
      </c>
      <c r="L20" s="22">
        <f>IF(OR(Leases!$A20="",Leases!$E20="",Leases!$G20=""),0,IF(AND(YEAR(Leases!$E20)=Properties!$C$5,MONTH(Leases!$E20)=11,DAY(Leases!$E20)&gt;IF(Leases!$H20="",1,Leases!$H20)),IF(Leases!$E20&lt;=IF(Leases!$F20="",DATE(Properties!$C$5,12,31),Leases!$F20),ROUND(Leases!$G20*(DAY(EOMONTH(Leases!$E20,0))-DAY(Leases!$E20)+1)/DAY(EOMONTH(Leases!$E20,0)),2),0),IF(AND(DATE(Properties!$C$5,11,IF(Leases!$H20="",1,Leases!$H20))&gt;=Leases!$E20,DATE(Properties!$C$5,11,IF(Leases!$H20="",1,Leases!$H20))&lt;=IF(Leases!$F20="",DATE(Properties!$C$5,12,31),Leases!$F20)),Leases!$G20,0)))</f>
      </c>
      <c r="M20" s="22">
        <f>IF(OR(Leases!$A20="",Leases!$E20="",Leases!$G20=""),0,IF(AND(YEAR(Leases!$E20)=Properties!$C$5,MONTH(Leases!$E20)=12,DAY(Leases!$E20)&gt;IF(Leases!$H20="",1,Leases!$H20)),IF(Leases!$E20&lt;=IF(Leases!$F20="",DATE(Properties!$C$5,12,31),Leases!$F20),ROUND(Leases!$G20*(DAY(EOMONTH(Leases!$E20,0))-DAY(Leases!$E20)+1)/DAY(EOMONTH(Leases!$E20,0)),2),0),IF(AND(DATE(Properties!$C$5,12,IF(Leases!$H20="",1,Leases!$H20))&gt;=Leases!$E20,DATE(Properties!$C$5,12,IF(Leases!$H20="",1,Leases!$H20))&lt;=IF(Leases!$F20="",DATE(Properties!$C$5,12,31),Leases!$F20)),Leases!$G20,0)))</f>
      </c>
      <c r="N20" s="28">
        <f>IF(B20=0,0,IF(AND(YEAR(Leases!$E20)=Properties!$C$5,MONTH(Leases!$E20)=1,DAY(Leases!$E20)&gt;IF(Leases!$H20="",1,Leases!$H20)),Leases!$E20,DATE(Properties!$C$5,1,IF(Leases!$H20="",1,Leases!$H20))))</f>
      </c>
      <c r="O20" s="28">
        <f>IF(C20=0,0,IF(AND(YEAR(Leases!$E20)=Properties!$C$5,MONTH(Leases!$E20)=2,DAY(Leases!$E20)&gt;IF(Leases!$H20="",1,Leases!$H20)),Leases!$E20,DATE(Properties!$C$5,2,IF(Leases!$H20="",1,Leases!$H20))))</f>
      </c>
      <c r="P20" s="28">
        <f>IF(D20=0,0,IF(AND(YEAR(Leases!$E20)=Properties!$C$5,MONTH(Leases!$E20)=3,DAY(Leases!$E20)&gt;IF(Leases!$H20="",1,Leases!$H20)),Leases!$E20,DATE(Properties!$C$5,3,IF(Leases!$H20="",1,Leases!$H20))))</f>
      </c>
      <c r="Q20" s="28">
        <f>IF(E20=0,0,IF(AND(YEAR(Leases!$E20)=Properties!$C$5,MONTH(Leases!$E20)=4,DAY(Leases!$E20)&gt;IF(Leases!$H20="",1,Leases!$H20)),Leases!$E20,DATE(Properties!$C$5,4,IF(Leases!$H20="",1,Leases!$H20))))</f>
      </c>
      <c r="R20" s="28">
        <f>IF(F20=0,0,IF(AND(YEAR(Leases!$E20)=Properties!$C$5,MONTH(Leases!$E20)=5,DAY(Leases!$E20)&gt;IF(Leases!$H20="",1,Leases!$H20)),Leases!$E20,DATE(Properties!$C$5,5,IF(Leases!$H20="",1,Leases!$H20))))</f>
      </c>
      <c r="S20" s="28">
        <f>IF(G20=0,0,IF(AND(YEAR(Leases!$E20)=Properties!$C$5,MONTH(Leases!$E20)=6,DAY(Leases!$E20)&gt;IF(Leases!$H20="",1,Leases!$H20)),Leases!$E20,DATE(Properties!$C$5,6,IF(Leases!$H20="",1,Leases!$H20))))</f>
      </c>
      <c r="T20" s="28">
        <f>IF(H20=0,0,IF(AND(YEAR(Leases!$E20)=Properties!$C$5,MONTH(Leases!$E20)=7,DAY(Leases!$E20)&gt;IF(Leases!$H20="",1,Leases!$H20)),Leases!$E20,DATE(Properties!$C$5,7,IF(Leases!$H20="",1,Leases!$H20))))</f>
      </c>
      <c r="U20" s="28">
        <f>IF(I20=0,0,IF(AND(YEAR(Leases!$E20)=Properties!$C$5,MONTH(Leases!$E20)=8,DAY(Leases!$E20)&gt;IF(Leases!$H20="",1,Leases!$H20)),Leases!$E20,DATE(Properties!$C$5,8,IF(Leases!$H20="",1,Leases!$H20))))</f>
      </c>
      <c r="V20" s="28">
        <f>IF(J20=0,0,IF(AND(YEAR(Leases!$E20)=Properties!$C$5,MONTH(Leases!$E20)=9,DAY(Leases!$E20)&gt;IF(Leases!$H20="",1,Leases!$H20)),Leases!$E20,DATE(Properties!$C$5,9,IF(Leases!$H20="",1,Leases!$H20))))</f>
      </c>
      <c r="W20" s="28">
        <f>IF(K20=0,0,IF(AND(YEAR(Leases!$E20)=Properties!$C$5,MONTH(Leases!$E20)=10,DAY(Leases!$E20)&gt;IF(Leases!$H20="",1,Leases!$H20)),Leases!$E20,DATE(Properties!$C$5,10,IF(Leases!$H20="",1,Leases!$H20))))</f>
      </c>
      <c r="X20" s="28">
        <f>IF(L20=0,0,IF(AND(YEAR(Leases!$E20)=Properties!$C$5,MONTH(Leases!$E20)=11,DAY(Leases!$E20)&gt;IF(Leases!$H20="",1,Leases!$H20)),Leases!$E20,DATE(Properties!$C$5,11,IF(Leases!$H20="",1,Leases!$H20))))</f>
      </c>
      <c r="Y20" s="28">
        <f>IF(M20=0,0,IF(AND(YEAR(Leases!$E20)=Properties!$C$5,MONTH(Leases!$E20)=12,DAY(Leases!$E20)&gt;IF(Leases!$H20="",1,Leases!$H20)),Leases!$E20,DATE(Properties!$C$5,12,IF(Leases!$H20="",1,Leases!$H20))))</f>
      </c>
      <c r="Z20" s="25">
        <f>SUM(B20:M20)</f>
      </c>
      <c r="AA20" s="22">
        <f>SUMPRODUCT((N20:Y20&lt;='Rent roll'!$C$4)*B20:M20)</f>
      </c>
      <c r="AB20" s="22">
        <f>IF(A20="",0,SUMIFS('Ledger entries'!$H$2:$H$3001,'Ledger entries'!$B$2:$B$3001,A20,'Ledger entries'!$A$2:$A$3001,"&lt;="&amp;'Rent roll'!$C$4))</f>
      </c>
      <c r="AC20" s="22">
        <f>IF(A20="",0,N(Leases!$L20)+AA20+AB20)</f>
      </c>
      <c r="AD20" s="22">
        <f>IF(A20="",0,N(Leases!$K20)+SUMIFS('Ledger entries'!$I$2:$I$3001,'Ledger entries'!$B$2:$B$3001,A20,'Ledger entries'!$A$2:$A$3001,"&lt;="&amp;'Rent roll'!$C$4))</f>
      </c>
    </row>
    <row r="21" spans="1:30" x14ac:dyDescent="0.25">
      <c r="A21" s="13">
        <f>Leases!A21</f>
      </c>
      <c r="B21" s="22">
        <f>IF(OR(Leases!$A21="",Leases!$E21="",Leases!$G21=""),0,IF(AND(YEAR(Leases!$E21)=Properties!$C$5,MONTH(Leases!$E21)=1,DAY(Leases!$E21)&gt;IF(Leases!$H21="",1,Leases!$H21)),IF(Leases!$E21&lt;=IF(Leases!$F21="",DATE(Properties!$C$5,12,31),Leases!$F21),ROUND(Leases!$G21*(DAY(EOMONTH(Leases!$E21,0))-DAY(Leases!$E21)+1)/DAY(EOMONTH(Leases!$E21,0)),2),0),IF(AND(DATE(Properties!$C$5,1,IF(Leases!$H21="",1,Leases!$H21))&gt;=Leases!$E21,DATE(Properties!$C$5,1,IF(Leases!$H21="",1,Leases!$H21))&lt;=IF(Leases!$F21="",DATE(Properties!$C$5,12,31),Leases!$F21)),Leases!$G21,0)))</f>
      </c>
      <c r="C21" s="22">
        <f>IF(OR(Leases!$A21="",Leases!$E21="",Leases!$G21=""),0,IF(AND(YEAR(Leases!$E21)=Properties!$C$5,MONTH(Leases!$E21)=2,DAY(Leases!$E21)&gt;IF(Leases!$H21="",1,Leases!$H21)),IF(Leases!$E21&lt;=IF(Leases!$F21="",DATE(Properties!$C$5,12,31),Leases!$F21),ROUND(Leases!$G21*(DAY(EOMONTH(Leases!$E21,0))-DAY(Leases!$E21)+1)/DAY(EOMONTH(Leases!$E21,0)),2),0),IF(AND(DATE(Properties!$C$5,2,IF(Leases!$H21="",1,Leases!$H21))&gt;=Leases!$E21,DATE(Properties!$C$5,2,IF(Leases!$H21="",1,Leases!$H21))&lt;=IF(Leases!$F21="",DATE(Properties!$C$5,12,31),Leases!$F21)),Leases!$G21,0)))</f>
      </c>
      <c r="D21" s="22">
        <f>IF(OR(Leases!$A21="",Leases!$E21="",Leases!$G21=""),0,IF(AND(YEAR(Leases!$E21)=Properties!$C$5,MONTH(Leases!$E21)=3,DAY(Leases!$E21)&gt;IF(Leases!$H21="",1,Leases!$H21)),IF(Leases!$E21&lt;=IF(Leases!$F21="",DATE(Properties!$C$5,12,31),Leases!$F21),ROUND(Leases!$G21*(DAY(EOMONTH(Leases!$E21,0))-DAY(Leases!$E21)+1)/DAY(EOMONTH(Leases!$E21,0)),2),0),IF(AND(DATE(Properties!$C$5,3,IF(Leases!$H21="",1,Leases!$H21))&gt;=Leases!$E21,DATE(Properties!$C$5,3,IF(Leases!$H21="",1,Leases!$H21))&lt;=IF(Leases!$F21="",DATE(Properties!$C$5,12,31),Leases!$F21)),Leases!$G21,0)))</f>
      </c>
      <c r="E21" s="22">
        <f>IF(OR(Leases!$A21="",Leases!$E21="",Leases!$G21=""),0,IF(AND(YEAR(Leases!$E21)=Properties!$C$5,MONTH(Leases!$E21)=4,DAY(Leases!$E21)&gt;IF(Leases!$H21="",1,Leases!$H21)),IF(Leases!$E21&lt;=IF(Leases!$F21="",DATE(Properties!$C$5,12,31),Leases!$F21),ROUND(Leases!$G21*(DAY(EOMONTH(Leases!$E21,0))-DAY(Leases!$E21)+1)/DAY(EOMONTH(Leases!$E21,0)),2),0),IF(AND(DATE(Properties!$C$5,4,IF(Leases!$H21="",1,Leases!$H21))&gt;=Leases!$E21,DATE(Properties!$C$5,4,IF(Leases!$H21="",1,Leases!$H21))&lt;=IF(Leases!$F21="",DATE(Properties!$C$5,12,31),Leases!$F21)),Leases!$G21,0)))</f>
      </c>
      <c r="F21" s="22">
        <f>IF(OR(Leases!$A21="",Leases!$E21="",Leases!$G21=""),0,IF(AND(YEAR(Leases!$E21)=Properties!$C$5,MONTH(Leases!$E21)=5,DAY(Leases!$E21)&gt;IF(Leases!$H21="",1,Leases!$H21)),IF(Leases!$E21&lt;=IF(Leases!$F21="",DATE(Properties!$C$5,12,31),Leases!$F21),ROUND(Leases!$G21*(DAY(EOMONTH(Leases!$E21,0))-DAY(Leases!$E21)+1)/DAY(EOMONTH(Leases!$E21,0)),2),0),IF(AND(DATE(Properties!$C$5,5,IF(Leases!$H21="",1,Leases!$H21))&gt;=Leases!$E21,DATE(Properties!$C$5,5,IF(Leases!$H21="",1,Leases!$H21))&lt;=IF(Leases!$F21="",DATE(Properties!$C$5,12,31),Leases!$F21)),Leases!$G21,0)))</f>
      </c>
      <c r="G21" s="22">
        <f>IF(OR(Leases!$A21="",Leases!$E21="",Leases!$G21=""),0,IF(AND(YEAR(Leases!$E21)=Properties!$C$5,MONTH(Leases!$E21)=6,DAY(Leases!$E21)&gt;IF(Leases!$H21="",1,Leases!$H21)),IF(Leases!$E21&lt;=IF(Leases!$F21="",DATE(Properties!$C$5,12,31),Leases!$F21),ROUND(Leases!$G21*(DAY(EOMONTH(Leases!$E21,0))-DAY(Leases!$E21)+1)/DAY(EOMONTH(Leases!$E21,0)),2),0),IF(AND(DATE(Properties!$C$5,6,IF(Leases!$H21="",1,Leases!$H21))&gt;=Leases!$E21,DATE(Properties!$C$5,6,IF(Leases!$H21="",1,Leases!$H21))&lt;=IF(Leases!$F21="",DATE(Properties!$C$5,12,31),Leases!$F21)),Leases!$G21,0)))</f>
      </c>
      <c r="H21" s="22">
        <f>IF(OR(Leases!$A21="",Leases!$E21="",Leases!$G21=""),0,IF(AND(YEAR(Leases!$E21)=Properties!$C$5,MONTH(Leases!$E21)=7,DAY(Leases!$E21)&gt;IF(Leases!$H21="",1,Leases!$H21)),IF(Leases!$E21&lt;=IF(Leases!$F21="",DATE(Properties!$C$5,12,31),Leases!$F21),ROUND(Leases!$G21*(DAY(EOMONTH(Leases!$E21,0))-DAY(Leases!$E21)+1)/DAY(EOMONTH(Leases!$E21,0)),2),0),IF(AND(DATE(Properties!$C$5,7,IF(Leases!$H21="",1,Leases!$H21))&gt;=Leases!$E21,DATE(Properties!$C$5,7,IF(Leases!$H21="",1,Leases!$H21))&lt;=IF(Leases!$F21="",DATE(Properties!$C$5,12,31),Leases!$F21)),Leases!$G21,0)))</f>
      </c>
      <c r="I21" s="22">
        <f>IF(OR(Leases!$A21="",Leases!$E21="",Leases!$G21=""),0,IF(AND(YEAR(Leases!$E21)=Properties!$C$5,MONTH(Leases!$E21)=8,DAY(Leases!$E21)&gt;IF(Leases!$H21="",1,Leases!$H21)),IF(Leases!$E21&lt;=IF(Leases!$F21="",DATE(Properties!$C$5,12,31),Leases!$F21),ROUND(Leases!$G21*(DAY(EOMONTH(Leases!$E21,0))-DAY(Leases!$E21)+1)/DAY(EOMONTH(Leases!$E21,0)),2),0),IF(AND(DATE(Properties!$C$5,8,IF(Leases!$H21="",1,Leases!$H21))&gt;=Leases!$E21,DATE(Properties!$C$5,8,IF(Leases!$H21="",1,Leases!$H21))&lt;=IF(Leases!$F21="",DATE(Properties!$C$5,12,31),Leases!$F21)),Leases!$G21,0)))</f>
      </c>
      <c r="J21" s="22">
        <f>IF(OR(Leases!$A21="",Leases!$E21="",Leases!$G21=""),0,IF(AND(YEAR(Leases!$E21)=Properties!$C$5,MONTH(Leases!$E21)=9,DAY(Leases!$E21)&gt;IF(Leases!$H21="",1,Leases!$H21)),IF(Leases!$E21&lt;=IF(Leases!$F21="",DATE(Properties!$C$5,12,31),Leases!$F21),ROUND(Leases!$G21*(DAY(EOMONTH(Leases!$E21,0))-DAY(Leases!$E21)+1)/DAY(EOMONTH(Leases!$E21,0)),2),0),IF(AND(DATE(Properties!$C$5,9,IF(Leases!$H21="",1,Leases!$H21))&gt;=Leases!$E21,DATE(Properties!$C$5,9,IF(Leases!$H21="",1,Leases!$H21))&lt;=IF(Leases!$F21="",DATE(Properties!$C$5,12,31),Leases!$F21)),Leases!$G21,0)))</f>
      </c>
      <c r="K21" s="22">
        <f>IF(OR(Leases!$A21="",Leases!$E21="",Leases!$G21=""),0,IF(AND(YEAR(Leases!$E21)=Properties!$C$5,MONTH(Leases!$E21)=10,DAY(Leases!$E21)&gt;IF(Leases!$H21="",1,Leases!$H21)),IF(Leases!$E21&lt;=IF(Leases!$F21="",DATE(Properties!$C$5,12,31),Leases!$F21),ROUND(Leases!$G21*(DAY(EOMONTH(Leases!$E21,0))-DAY(Leases!$E21)+1)/DAY(EOMONTH(Leases!$E21,0)),2),0),IF(AND(DATE(Properties!$C$5,10,IF(Leases!$H21="",1,Leases!$H21))&gt;=Leases!$E21,DATE(Properties!$C$5,10,IF(Leases!$H21="",1,Leases!$H21))&lt;=IF(Leases!$F21="",DATE(Properties!$C$5,12,31),Leases!$F21)),Leases!$G21,0)))</f>
      </c>
      <c r="L21" s="22">
        <f>IF(OR(Leases!$A21="",Leases!$E21="",Leases!$G21=""),0,IF(AND(YEAR(Leases!$E21)=Properties!$C$5,MONTH(Leases!$E21)=11,DAY(Leases!$E21)&gt;IF(Leases!$H21="",1,Leases!$H21)),IF(Leases!$E21&lt;=IF(Leases!$F21="",DATE(Properties!$C$5,12,31),Leases!$F21),ROUND(Leases!$G21*(DAY(EOMONTH(Leases!$E21,0))-DAY(Leases!$E21)+1)/DAY(EOMONTH(Leases!$E21,0)),2),0),IF(AND(DATE(Properties!$C$5,11,IF(Leases!$H21="",1,Leases!$H21))&gt;=Leases!$E21,DATE(Properties!$C$5,11,IF(Leases!$H21="",1,Leases!$H21))&lt;=IF(Leases!$F21="",DATE(Properties!$C$5,12,31),Leases!$F21)),Leases!$G21,0)))</f>
      </c>
      <c r="M21" s="22">
        <f>IF(OR(Leases!$A21="",Leases!$E21="",Leases!$G21=""),0,IF(AND(YEAR(Leases!$E21)=Properties!$C$5,MONTH(Leases!$E21)=12,DAY(Leases!$E21)&gt;IF(Leases!$H21="",1,Leases!$H21)),IF(Leases!$E21&lt;=IF(Leases!$F21="",DATE(Properties!$C$5,12,31),Leases!$F21),ROUND(Leases!$G21*(DAY(EOMONTH(Leases!$E21,0))-DAY(Leases!$E21)+1)/DAY(EOMONTH(Leases!$E21,0)),2),0),IF(AND(DATE(Properties!$C$5,12,IF(Leases!$H21="",1,Leases!$H21))&gt;=Leases!$E21,DATE(Properties!$C$5,12,IF(Leases!$H21="",1,Leases!$H21))&lt;=IF(Leases!$F21="",DATE(Properties!$C$5,12,31),Leases!$F21)),Leases!$G21,0)))</f>
      </c>
      <c r="N21" s="28">
        <f>IF(B21=0,0,IF(AND(YEAR(Leases!$E21)=Properties!$C$5,MONTH(Leases!$E21)=1,DAY(Leases!$E21)&gt;IF(Leases!$H21="",1,Leases!$H21)),Leases!$E21,DATE(Properties!$C$5,1,IF(Leases!$H21="",1,Leases!$H21))))</f>
      </c>
      <c r="O21" s="28">
        <f>IF(C21=0,0,IF(AND(YEAR(Leases!$E21)=Properties!$C$5,MONTH(Leases!$E21)=2,DAY(Leases!$E21)&gt;IF(Leases!$H21="",1,Leases!$H21)),Leases!$E21,DATE(Properties!$C$5,2,IF(Leases!$H21="",1,Leases!$H21))))</f>
      </c>
      <c r="P21" s="28">
        <f>IF(D21=0,0,IF(AND(YEAR(Leases!$E21)=Properties!$C$5,MONTH(Leases!$E21)=3,DAY(Leases!$E21)&gt;IF(Leases!$H21="",1,Leases!$H21)),Leases!$E21,DATE(Properties!$C$5,3,IF(Leases!$H21="",1,Leases!$H21))))</f>
      </c>
      <c r="Q21" s="28">
        <f>IF(E21=0,0,IF(AND(YEAR(Leases!$E21)=Properties!$C$5,MONTH(Leases!$E21)=4,DAY(Leases!$E21)&gt;IF(Leases!$H21="",1,Leases!$H21)),Leases!$E21,DATE(Properties!$C$5,4,IF(Leases!$H21="",1,Leases!$H21))))</f>
      </c>
      <c r="R21" s="28">
        <f>IF(F21=0,0,IF(AND(YEAR(Leases!$E21)=Properties!$C$5,MONTH(Leases!$E21)=5,DAY(Leases!$E21)&gt;IF(Leases!$H21="",1,Leases!$H21)),Leases!$E21,DATE(Properties!$C$5,5,IF(Leases!$H21="",1,Leases!$H21))))</f>
      </c>
      <c r="S21" s="28">
        <f>IF(G21=0,0,IF(AND(YEAR(Leases!$E21)=Properties!$C$5,MONTH(Leases!$E21)=6,DAY(Leases!$E21)&gt;IF(Leases!$H21="",1,Leases!$H21)),Leases!$E21,DATE(Properties!$C$5,6,IF(Leases!$H21="",1,Leases!$H21))))</f>
      </c>
      <c r="T21" s="28">
        <f>IF(H21=0,0,IF(AND(YEAR(Leases!$E21)=Properties!$C$5,MONTH(Leases!$E21)=7,DAY(Leases!$E21)&gt;IF(Leases!$H21="",1,Leases!$H21)),Leases!$E21,DATE(Properties!$C$5,7,IF(Leases!$H21="",1,Leases!$H21))))</f>
      </c>
      <c r="U21" s="28">
        <f>IF(I21=0,0,IF(AND(YEAR(Leases!$E21)=Properties!$C$5,MONTH(Leases!$E21)=8,DAY(Leases!$E21)&gt;IF(Leases!$H21="",1,Leases!$H21)),Leases!$E21,DATE(Properties!$C$5,8,IF(Leases!$H21="",1,Leases!$H21))))</f>
      </c>
      <c r="V21" s="28">
        <f>IF(J21=0,0,IF(AND(YEAR(Leases!$E21)=Properties!$C$5,MONTH(Leases!$E21)=9,DAY(Leases!$E21)&gt;IF(Leases!$H21="",1,Leases!$H21)),Leases!$E21,DATE(Properties!$C$5,9,IF(Leases!$H21="",1,Leases!$H21))))</f>
      </c>
      <c r="W21" s="28">
        <f>IF(K21=0,0,IF(AND(YEAR(Leases!$E21)=Properties!$C$5,MONTH(Leases!$E21)=10,DAY(Leases!$E21)&gt;IF(Leases!$H21="",1,Leases!$H21)),Leases!$E21,DATE(Properties!$C$5,10,IF(Leases!$H21="",1,Leases!$H21))))</f>
      </c>
      <c r="X21" s="28">
        <f>IF(L21=0,0,IF(AND(YEAR(Leases!$E21)=Properties!$C$5,MONTH(Leases!$E21)=11,DAY(Leases!$E21)&gt;IF(Leases!$H21="",1,Leases!$H21)),Leases!$E21,DATE(Properties!$C$5,11,IF(Leases!$H21="",1,Leases!$H21))))</f>
      </c>
      <c r="Y21" s="28">
        <f>IF(M21=0,0,IF(AND(YEAR(Leases!$E21)=Properties!$C$5,MONTH(Leases!$E21)=12,DAY(Leases!$E21)&gt;IF(Leases!$H21="",1,Leases!$H21)),Leases!$E21,DATE(Properties!$C$5,12,IF(Leases!$H21="",1,Leases!$H21))))</f>
      </c>
      <c r="Z21" s="25">
        <f>SUM(B21:M21)</f>
      </c>
      <c r="AA21" s="22">
        <f>SUMPRODUCT((N21:Y21&lt;='Rent roll'!$C$4)*B21:M21)</f>
      </c>
      <c r="AB21" s="22">
        <f>IF(A21="",0,SUMIFS('Ledger entries'!$H$2:$H$3001,'Ledger entries'!$B$2:$B$3001,A21,'Ledger entries'!$A$2:$A$3001,"&lt;="&amp;'Rent roll'!$C$4))</f>
      </c>
      <c r="AC21" s="22">
        <f>IF(A21="",0,N(Leases!$L21)+AA21+AB21)</f>
      </c>
      <c r="AD21" s="22">
        <f>IF(A21="",0,N(Leases!$K21)+SUMIFS('Ledger entries'!$I$2:$I$3001,'Ledger entries'!$B$2:$B$3001,A21,'Ledger entries'!$A$2:$A$3001,"&lt;="&amp;'Rent roll'!$C$4))</f>
      </c>
    </row>
    <row r="22" spans="1:30" x14ac:dyDescent="0.25">
      <c r="A22" s="13">
        <f>Leases!A22</f>
      </c>
      <c r="B22" s="22">
        <f>IF(OR(Leases!$A22="",Leases!$E22="",Leases!$G22=""),0,IF(AND(YEAR(Leases!$E22)=Properties!$C$5,MONTH(Leases!$E22)=1,DAY(Leases!$E22)&gt;IF(Leases!$H22="",1,Leases!$H22)),IF(Leases!$E22&lt;=IF(Leases!$F22="",DATE(Properties!$C$5,12,31),Leases!$F22),ROUND(Leases!$G22*(DAY(EOMONTH(Leases!$E22,0))-DAY(Leases!$E22)+1)/DAY(EOMONTH(Leases!$E22,0)),2),0),IF(AND(DATE(Properties!$C$5,1,IF(Leases!$H22="",1,Leases!$H22))&gt;=Leases!$E22,DATE(Properties!$C$5,1,IF(Leases!$H22="",1,Leases!$H22))&lt;=IF(Leases!$F22="",DATE(Properties!$C$5,12,31),Leases!$F22)),Leases!$G22,0)))</f>
      </c>
      <c r="C22" s="22">
        <f>IF(OR(Leases!$A22="",Leases!$E22="",Leases!$G22=""),0,IF(AND(YEAR(Leases!$E22)=Properties!$C$5,MONTH(Leases!$E22)=2,DAY(Leases!$E22)&gt;IF(Leases!$H22="",1,Leases!$H22)),IF(Leases!$E22&lt;=IF(Leases!$F22="",DATE(Properties!$C$5,12,31),Leases!$F22),ROUND(Leases!$G22*(DAY(EOMONTH(Leases!$E22,0))-DAY(Leases!$E22)+1)/DAY(EOMONTH(Leases!$E22,0)),2),0),IF(AND(DATE(Properties!$C$5,2,IF(Leases!$H22="",1,Leases!$H22))&gt;=Leases!$E22,DATE(Properties!$C$5,2,IF(Leases!$H22="",1,Leases!$H22))&lt;=IF(Leases!$F22="",DATE(Properties!$C$5,12,31),Leases!$F22)),Leases!$G22,0)))</f>
      </c>
      <c r="D22" s="22">
        <f>IF(OR(Leases!$A22="",Leases!$E22="",Leases!$G22=""),0,IF(AND(YEAR(Leases!$E22)=Properties!$C$5,MONTH(Leases!$E22)=3,DAY(Leases!$E22)&gt;IF(Leases!$H22="",1,Leases!$H22)),IF(Leases!$E22&lt;=IF(Leases!$F22="",DATE(Properties!$C$5,12,31),Leases!$F22),ROUND(Leases!$G22*(DAY(EOMONTH(Leases!$E22,0))-DAY(Leases!$E22)+1)/DAY(EOMONTH(Leases!$E22,0)),2),0),IF(AND(DATE(Properties!$C$5,3,IF(Leases!$H22="",1,Leases!$H22))&gt;=Leases!$E22,DATE(Properties!$C$5,3,IF(Leases!$H22="",1,Leases!$H22))&lt;=IF(Leases!$F22="",DATE(Properties!$C$5,12,31),Leases!$F22)),Leases!$G22,0)))</f>
      </c>
      <c r="E22" s="22">
        <f>IF(OR(Leases!$A22="",Leases!$E22="",Leases!$G22=""),0,IF(AND(YEAR(Leases!$E22)=Properties!$C$5,MONTH(Leases!$E22)=4,DAY(Leases!$E22)&gt;IF(Leases!$H22="",1,Leases!$H22)),IF(Leases!$E22&lt;=IF(Leases!$F22="",DATE(Properties!$C$5,12,31),Leases!$F22),ROUND(Leases!$G22*(DAY(EOMONTH(Leases!$E22,0))-DAY(Leases!$E22)+1)/DAY(EOMONTH(Leases!$E22,0)),2),0),IF(AND(DATE(Properties!$C$5,4,IF(Leases!$H22="",1,Leases!$H22))&gt;=Leases!$E22,DATE(Properties!$C$5,4,IF(Leases!$H22="",1,Leases!$H22))&lt;=IF(Leases!$F22="",DATE(Properties!$C$5,12,31),Leases!$F22)),Leases!$G22,0)))</f>
      </c>
      <c r="F22" s="22">
        <f>IF(OR(Leases!$A22="",Leases!$E22="",Leases!$G22=""),0,IF(AND(YEAR(Leases!$E22)=Properties!$C$5,MONTH(Leases!$E22)=5,DAY(Leases!$E22)&gt;IF(Leases!$H22="",1,Leases!$H22)),IF(Leases!$E22&lt;=IF(Leases!$F22="",DATE(Properties!$C$5,12,31),Leases!$F22),ROUND(Leases!$G22*(DAY(EOMONTH(Leases!$E22,0))-DAY(Leases!$E22)+1)/DAY(EOMONTH(Leases!$E22,0)),2),0),IF(AND(DATE(Properties!$C$5,5,IF(Leases!$H22="",1,Leases!$H22))&gt;=Leases!$E22,DATE(Properties!$C$5,5,IF(Leases!$H22="",1,Leases!$H22))&lt;=IF(Leases!$F22="",DATE(Properties!$C$5,12,31),Leases!$F22)),Leases!$G22,0)))</f>
      </c>
      <c r="G22" s="22">
        <f>IF(OR(Leases!$A22="",Leases!$E22="",Leases!$G22=""),0,IF(AND(YEAR(Leases!$E22)=Properties!$C$5,MONTH(Leases!$E22)=6,DAY(Leases!$E22)&gt;IF(Leases!$H22="",1,Leases!$H22)),IF(Leases!$E22&lt;=IF(Leases!$F22="",DATE(Properties!$C$5,12,31),Leases!$F22),ROUND(Leases!$G22*(DAY(EOMONTH(Leases!$E22,0))-DAY(Leases!$E22)+1)/DAY(EOMONTH(Leases!$E22,0)),2),0),IF(AND(DATE(Properties!$C$5,6,IF(Leases!$H22="",1,Leases!$H22))&gt;=Leases!$E22,DATE(Properties!$C$5,6,IF(Leases!$H22="",1,Leases!$H22))&lt;=IF(Leases!$F22="",DATE(Properties!$C$5,12,31),Leases!$F22)),Leases!$G22,0)))</f>
      </c>
      <c r="H22" s="22">
        <f>IF(OR(Leases!$A22="",Leases!$E22="",Leases!$G22=""),0,IF(AND(YEAR(Leases!$E22)=Properties!$C$5,MONTH(Leases!$E22)=7,DAY(Leases!$E22)&gt;IF(Leases!$H22="",1,Leases!$H22)),IF(Leases!$E22&lt;=IF(Leases!$F22="",DATE(Properties!$C$5,12,31),Leases!$F22),ROUND(Leases!$G22*(DAY(EOMONTH(Leases!$E22,0))-DAY(Leases!$E22)+1)/DAY(EOMONTH(Leases!$E22,0)),2),0),IF(AND(DATE(Properties!$C$5,7,IF(Leases!$H22="",1,Leases!$H22))&gt;=Leases!$E22,DATE(Properties!$C$5,7,IF(Leases!$H22="",1,Leases!$H22))&lt;=IF(Leases!$F22="",DATE(Properties!$C$5,12,31),Leases!$F22)),Leases!$G22,0)))</f>
      </c>
      <c r="I22" s="22">
        <f>IF(OR(Leases!$A22="",Leases!$E22="",Leases!$G22=""),0,IF(AND(YEAR(Leases!$E22)=Properties!$C$5,MONTH(Leases!$E22)=8,DAY(Leases!$E22)&gt;IF(Leases!$H22="",1,Leases!$H22)),IF(Leases!$E22&lt;=IF(Leases!$F22="",DATE(Properties!$C$5,12,31),Leases!$F22),ROUND(Leases!$G22*(DAY(EOMONTH(Leases!$E22,0))-DAY(Leases!$E22)+1)/DAY(EOMONTH(Leases!$E22,0)),2),0),IF(AND(DATE(Properties!$C$5,8,IF(Leases!$H22="",1,Leases!$H22))&gt;=Leases!$E22,DATE(Properties!$C$5,8,IF(Leases!$H22="",1,Leases!$H22))&lt;=IF(Leases!$F22="",DATE(Properties!$C$5,12,31),Leases!$F22)),Leases!$G22,0)))</f>
      </c>
      <c r="J22" s="22">
        <f>IF(OR(Leases!$A22="",Leases!$E22="",Leases!$G22=""),0,IF(AND(YEAR(Leases!$E22)=Properties!$C$5,MONTH(Leases!$E22)=9,DAY(Leases!$E22)&gt;IF(Leases!$H22="",1,Leases!$H22)),IF(Leases!$E22&lt;=IF(Leases!$F22="",DATE(Properties!$C$5,12,31),Leases!$F22),ROUND(Leases!$G22*(DAY(EOMONTH(Leases!$E22,0))-DAY(Leases!$E22)+1)/DAY(EOMONTH(Leases!$E22,0)),2),0),IF(AND(DATE(Properties!$C$5,9,IF(Leases!$H22="",1,Leases!$H22))&gt;=Leases!$E22,DATE(Properties!$C$5,9,IF(Leases!$H22="",1,Leases!$H22))&lt;=IF(Leases!$F22="",DATE(Properties!$C$5,12,31),Leases!$F22)),Leases!$G22,0)))</f>
      </c>
      <c r="K22" s="22">
        <f>IF(OR(Leases!$A22="",Leases!$E22="",Leases!$G22=""),0,IF(AND(YEAR(Leases!$E22)=Properties!$C$5,MONTH(Leases!$E22)=10,DAY(Leases!$E22)&gt;IF(Leases!$H22="",1,Leases!$H22)),IF(Leases!$E22&lt;=IF(Leases!$F22="",DATE(Properties!$C$5,12,31),Leases!$F22),ROUND(Leases!$G22*(DAY(EOMONTH(Leases!$E22,0))-DAY(Leases!$E22)+1)/DAY(EOMONTH(Leases!$E22,0)),2),0),IF(AND(DATE(Properties!$C$5,10,IF(Leases!$H22="",1,Leases!$H22))&gt;=Leases!$E22,DATE(Properties!$C$5,10,IF(Leases!$H22="",1,Leases!$H22))&lt;=IF(Leases!$F22="",DATE(Properties!$C$5,12,31),Leases!$F22)),Leases!$G22,0)))</f>
      </c>
      <c r="L22" s="22">
        <f>IF(OR(Leases!$A22="",Leases!$E22="",Leases!$G22=""),0,IF(AND(YEAR(Leases!$E22)=Properties!$C$5,MONTH(Leases!$E22)=11,DAY(Leases!$E22)&gt;IF(Leases!$H22="",1,Leases!$H22)),IF(Leases!$E22&lt;=IF(Leases!$F22="",DATE(Properties!$C$5,12,31),Leases!$F22),ROUND(Leases!$G22*(DAY(EOMONTH(Leases!$E22,0))-DAY(Leases!$E22)+1)/DAY(EOMONTH(Leases!$E22,0)),2),0),IF(AND(DATE(Properties!$C$5,11,IF(Leases!$H22="",1,Leases!$H22))&gt;=Leases!$E22,DATE(Properties!$C$5,11,IF(Leases!$H22="",1,Leases!$H22))&lt;=IF(Leases!$F22="",DATE(Properties!$C$5,12,31),Leases!$F22)),Leases!$G22,0)))</f>
      </c>
      <c r="M22" s="22">
        <f>IF(OR(Leases!$A22="",Leases!$E22="",Leases!$G22=""),0,IF(AND(YEAR(Leases!$E22)=Properties!$C$5,MONTH(Leases!$E22)=12,DAY(Leases!$E22)&gt;IF(Leases!$H22="",1,Leases!$H22)),IF(Leases!$E22&lt;=IF(Leases!$F22="",DATE(Properties!$C$5,12,31),Leases!$F22),ROUND(Leases!$G22*(DAY(EOMONTH(Leases!$E22,0))-DAY(Leases!$E22)+1)/DAY(EOMONTH(Leases!$E22,0)),2),0),IF(AND(DATE(Properties!$C$5,12,IF(Leases!$H22="",1,Leases!$H22))&gt;=Leases!$E22,DATE(Properties!$C$5,12,IF(Leases!$H22="",1,Leases!$H22))&lt;=IF(Leases!$F22="",DATE(Properties!$C$5,12,31),Leases!$F22)),Leases!$G22,0)))</f>
      </c>
      <c r="N22" s="28">
        <f>IF(B22=0,0,IF(AND(YEAR(Leases!$E22)=Properties!$C$5,MONTH(Leases!$E22)=1,DAY(Leases!$E22)&gt;IF(Leases!$H22="",1,Leases!$H22)),Leases!$E22,DATE(Properties!$C$5,1,IF(Leases!$H22="",1,Leases!$H22))))</f>
      </c>
      <c r="O22" s="28">
        <f>IF(C22=0,0,IF(AND(YEAR(Leases!$E22)=Properties!$C$5,MONTH(Leases!$E22)=2,DAY(Leases!$E22)&gt;IF(Leases!$H22="",1,Leases!$H22)),Leases!$E22,DATE(Properties!$C$5,2,IF(Leases!$H22="",1,Leases!$H22))))</f>
      </c>
      <c r="P22" s="28">
        <f>IF(D22=0,0,IF(AND(YEAR(Leases!$E22)=Properties!$C$5,MONTH(Leases!$E22)=3,DAY(Leases!$E22)&gt;IF(Leases!$H22="",1,Leases!$H22)),Leases!$E22,DATE(Properties!$C$5,3,IF(Leases!$H22="",1,Leases!$H22))))</f>
      </c>
      <c r="Q22" s="28">
        <f>IF(E22=0,0,IF(AND(YEAR(Leases!$E22)=Properties!$C$5,MONTH(Leases!$E22)=4,DAY(Leases!$E22)&gt;IF(Leases!$H22="",1,Leases!$H22)),Leases!$E22,DATE(Properties!$C$5,4,IF(Leases!$H22="",1,Leases!$H22))))</f>
      </c>
      <c r="R22" s="28">
        <f>IF(F22=0,0,IF(AND(YEAR(Leases!$E22)=Properties!$C$5,MONTH(Leases!$E22)=5,DAY(Leases!$E22)&gt;IF(Leases!$H22="",1,Leases!$H22)),Leases!$E22,DATE(Properties!$C$5,5,IF(Leases!$H22="",1,Leases!$H22))))</f>
      </c>
      <c r="S22" s="28">
        <f>IF(G22=0,0,IF(AND(YEAR(Leases!$E22)=Properties!$C$5,MONTH(Leases!$E22)=6,DAY(Leases!$E22)&gt;IF(Leases!$H22="",1,Leases!$H22)),Leases!$E22,DATE(Properties!$C$5,6,IF(Leases!$H22="",1,Leases!$H22))))</f>
      </c>
      <c r="T22" s="28">
        <f>IF(H22=0,0,IF(AND(YEAR(Leases!$E22)=Properties!$C$5,MONTH(Leases!$E22)=7,DAY(Leases!$E22)&gt;IF(Leases!$H22="",1,Leases!$H22)),Leases!$E22,DATE(Properties!$C$5,7,IF(Leases!$H22="",1,Leases!$H22))))</f>
      </c>
      <c r="U22" s="28">
        <f>IF(I22=0,0,IF(AND(YEAR(Leases!$E22)=Properties!$C$5,MONTH(Leases!$E22)=8,DAY(Leases!$E22)&gt;IF(Leases!$H22="",1,Leases!$H22)),Leases!$E22,DATE(Properties!$C$5,8,IF(Leases!$H22="",1,Leases!$H22))))</f>
      </c>
      <c r="V22" s="28">
        <f>IF(J22=0,0,IF(AND(YEAR(Leases!$E22)=Properties!$C$5,MONTH(Leases!$E22)=9,DAY(Leases!$E22)&gt;IF(Leases!$H22="",1,Leases!$H22)),Leases!$E22,DATE(Properties!$C$5,9,IF(Leases!$H22="",1,Leases!$H22))))</f>
      </c>
      <c r="W22" s="28">
        <f>IF(K22=0,0,IF(AND(YEAR(Leases!$E22)=Properties!$C$5,MONTH(Leases!$E22)=10,DAY(Leases!$E22)&gt;IF(Leases!$H22="",1,Leases!$H22)),Leases!$E22,DATE(Properties!$C$5,10,IF(Leases!$H22="",1,Leases!$H22))))</f>
      </c>
      <c r="X22" s="28">
        <f>IF(L22=0,0,IF(AND(YEAR(Leases!$E22)=Properties!$C$5,MONTH(Leases!$E22)=11,DAY(Leases!$E22)&gt;IF(Leases!$H22="",1,Leases!$H22)),Leases!$E22,DATE(Properties!$C$5,11,IF(Leases!$H22="",1,Leases!$H22))))</f>
      </c>
      <c r="Y22" s="28">
        <f>IF(M22=0,0,IF(AND(YEAR(Leases!$E22)=Properties!$C$5,MONTH(Leases!$E22)=12,DAY(Leases!$E22)&gt;IF(Leases!$H22="",1,Leases!$H22)),Leases!$E22,DATE(Properties!$C$5,12,IF(Leases!$H22="",1,Leases!$H22))))</f>
      </c>
      <c r="Z22" s="25">
        <f>SUM(B22:M22)</f>
      </c>
      <c r="AA22" s="22">
        <f>SUMPRODUCT((N22:Y22&lt;='Rent roll'!$C$4)*B22:M22)</f>
      </c>
      <c r="AB22" s="22">
        <f>IF(A22="",0,SUMIFS('Ledger entries'!$H$2:$H$3001,'Ledger entries'!$B$2:$B$3001,A22,'Ledger entries'!$A$2:$A$3001,"&lt;="&amp;'Rent roll'!$C$4))</f>
      </c>
      <c r="AC22" s="22">
        <f>IF(A22="",0,N(Leases!$L22)+AA22+AB22)</f>
      </c>
      <c r="AD22" s="22">
        <f>IF(A22="",0,N(Leases!$K22)+SUMIFS('Ledger entries'!$I$2:$I$3001,'Ledger entries'!$B$2:$B$3001,A22,'Ledger entries'!$A$2:$A$3001,"&lt;="&amp;'Rent roll'!$C$4))</f>
      </c>
    </row>
    <row r="23" spans="1:30" x14ac:dyDescent="0.25">
      <c r="A23" s="13">
        <f>Leases!A23</f>
      </c>
      <c r="B23" s="22">
        <f>IF(OR(Leases!$A23="",Leases!$E23="",Leases!$G23=""),0,IF(AND(YEAR(Leases!$E23)=Properties!$C$5,MONTH(Leases!$E23)=1,DAY(Leases!$E23)&gt;IF(Leases!$H23="",1,Leases!$H23)),IF(Leases!$E23&lt;=IF(Leases!$F23="",DATE(Properties!$C$5,12,31),Leases!$F23),ROUND(Leases!$G23*(DAY(EOMONTH(Leases!$E23,0))-DAY(Leases!$E23)+1)/DAY(EOMONTH(Leases!$E23,0)),2),0),IF(AND(DATE(Properties!$C$5,1,IF(Leases!$H23="",1,Leases!$H23))&gt;=Leases!$E23,DATE(Properties!$C$5,1,IF(Leases!$H23="",1,Leases!$H23))&lt;=IF(Leases!$F23="",DATE(Properties!$C$5,12,31),Leases!$F23)),Leases!$G23,0)))</f>
      </c>
      <c r="C23" s="22">
        <f>IF(OR(Leases!$A23="",Leases!$E23="",Leases!$G23=""),0,IF(AND(YEAR(Leases!$E23)=Properties!$C$5,MONTH(Leases!$E23)=2,DAY(Leases!$E23)&gt;IF(Leases!$H23="",1,Leases!$H23)),IF(Leases!$E23&lt;=IF(Leases!$F23="",DATE(Properties!$C$5,12,31),Leases!$F23),ROUND(Leases!$G23*(DAY(EOMONTH(Leases!$E23,0))-DAY(Leases!$E23)+1)/DAY(EOMONTH(Leases!$E23,0)),2),0),IF(AND(DATE(Properties!$C$5,2,IF(Leases!$H23="",1,Leases!$H23))&gt;=Leases!$E23,DATE(Properties!$C$5,2,IF(Leases!$H23="",1,Leases!$H23))&lt;=IF(Leases!$F23="",DATE(Properties!$C$5,12,31),Leases!$F23)),Leases!$G23,0)))</f>
      </c>
      <c r="D23" s="22">
        <f>IF(OR(Leases!$A23="",Leases!$E23="",Leases!$G23=""),0,IF(AND(YEAR(Leases!$E23)=Properties!$C$5,MONTH(Leases!$E23)=3,DAY(Leases!$E23)&gt;IF(Leases!$H23="",1,Leases!$H23)),IF(Leases!$E23&lt;=IF(Leases!$F23="",DATE(Properties!$C$5,12,31),Leases!$F23),ROUND(Leases!$G23*(DAY(EOMONTH(Leases!$E23,0))-DAY(Leases!$E23)+1)/DAY(EOMONTH(Leases!$E23,0)),2),0),IF(AND(DATE(Properties!$C$5,3,IF(Leases!$H23="",1,Leases!$H23))&gt;=Leases!$E23,DATE(Properties!$C$5,3,IF(Leases!$H23="",1,Leases!$H23))&lt;=IF(Leases!$F23="",DATE(Properties!$C$5,12,31),Leases!$F23)),Leases!$G23,0)))</f>
      </c>
      <c r="E23" s="22">
        <f>IF(OR(Leases!$A23="",Leases!$E23="",Leases!$G23=""),0,IF(AND(YEAR(Leases!$E23)=Properties!$C$5,MONTH(Leases!$E23)=4,DAY(Leases!$E23)&gt;IF(Leases!$H23="",1,Leases!$H23)),IF(Leases!$E23&lt;=IF(Leases!$F23="",DATE(Properties!$C$5,12,31),Leases!$F23),ROUND(Leases!$G23*(DAY(EOMONTH(Leases!$E23,0))-DAY(Leases!$E23)+1)/DAY(EOMONTH(Leases!$E23,0)),2),0),IF(AND(DATE(Properties!$C$5,4,IF(Leases!$H23="",1,Leases!$H23))&gt;=Leases!$E23,DATE(Properties!$C$5,4,IF(Leases!$H23="",1,Leases!$H23))&lt;=IF(Leases!$F23="",DATE(Properties!$C$5,12,31),Leases!$F23)),Leases!$G23,0)))</f>
      </c>
      <c r="F23" s="22">
        <f>IF(OR(Leases!$A23="",Leases!$E23="",Leases!$G23=""),0,IF(AND(YEAR(Leases!$E23)=Properties!$C$5,MONTH(Leases!$E23)=5,DAY(Leases!$E23)&gt;IF(Leases!$H23="",1,Leases!$H23)),IF(Leases!$E23&lt;=IF(Leases!$F23="",DATE(Properties!$C$5,12,31),Leases!$F23),ROUND(Leases!$G23*(DAY(EOMONTH(Leases!$E23,0))-DAY(Leases!$E23)+1)/DAY(EOMONTH(Leases!$E23,0)),2),0),IF(AND(DATE(Properties!$C$5,5,IF(Leases!$H23="",1,Leases!$H23))&gt;=Leases!$E23,DATE(Properties!$C$5,5,IF(Leases!$H23="",1,Leases!$H23))&lt;=IF(Leases!$F23="",DATE(Properties!$C$5,12,31),Leases!$F23)),Leases!$G23,0)))</f>
      </c>
      <c r="G23" s="22">
        <f>IF(OR(Leases!$A23="",Leases!$E23="",Leases!$G23=""),0,IF(AND(YEAR(Leases!$E23)=Properties!$C$5,MONTH(Leases!$E23)=6,DAY(Leases!$E23)&gt;IF(Leases!$H23="",1,Leases!$H23)),IF(Leases!$E23&lt;=IF(Leases!$F23="",DATE(Properties!$C$5,12,31),Leases!$F23),ROUND(Leases!$G23*(DAY(EOMONTH(Leases!$E23,0))-DAY(Leases!$E23)+1)/DAY(EOMONTH(Leases!$E23,0)),2),0),IF(AND(DATE(Properties!$C$5,6,IF(Leases!$H23="",1,Leases!$H23))&gt;=Leases!$E23,DATE(Properties!$C$5,6,IF(Leases!$H23="",1,Leases!$H23))&lt;=IF(Leases!$F23="",DATE(Properties!$C$5,12,31),Leases!$F23)),Leases!$G23,0)))</f>
      </c>
      <c r="H23" s="22">
        <f>IF(OR(Leases!$A23="",Leases!$E23="",Leases!$G23=""),0,IF(AND(YEAR(Leases!$E23)=Properties!$C$5,MONTH(Leases!$E23)=7,DAY(Leases!$E23)&gt;IF(Leases!$H23="",1,Leases!$H23)),IF(Leases!$E23&lt;=IF(Leases!$F23="",DATE(Properties!$C$5,12,31),Leases!$F23),ROUND(Leases!$G23*(DAY(EOMONTH(Leases!$E23,0))-DAY(Leases!$E23)+1)/DAY(EOMONTH(Leases!$E23,0)),2),0),IF(AND(DATE(Properties!$C$5,7,IF(Leases!$H23="",1,Leases!$H23))&gt;=Leases!$E23,DATE(Properties!$C$5,7,IF(Leases!$H23="",1,Leases!$H23))&lt;=IF(Leases!$F23="",DATE(Properties!$C$5,12,31),Leases!$F23)),Leases!$G23,0)))</f>
      </c>
      <c r="I23" s="22">
        <f>IF(OR(Leases!$A23="",Leases!$E23="",Leases!$G23=""),0,IF(AND(YEAR(Leases!$E23)=Properties!$C$5,MONTH(Leases!$E23)=8,DAY(Leases!$E23)&gt;IF(Leases!$H23="",1,Leases!$H23)),IF(Leases!$E23&lt;=IF(Leases!$F23="",DATE(Properties!$C$5,12,31),Leases!$F23),ROUND(Leases!$G23*(DAY(EOMONTH(Leases!$E23,0))-DAY(Leases!$E23)+1)/DAY(EOMONTH(Leases!$E23,0)),2),0),IF(AND(DATE(Properties!$C$5,8,IF(Leases!$H23="",1,Leases!$H23))&gt;=Leases!$E23,DATE(Properties!$C$5,8,IF(Leases!$H23="",1,Leases!$H23))&lt;=IF(Leases!$F23="",DATE(Properties!$C$5,12,31),Leases!$F23)),Leases!$G23,0)))</f>
      </c>
      <c r="J23" s="22">
        <f>IF(OR(Leases!$A23="",Leases!$E23="",Leases!$G23=""),0,IF(AND(YEAR(Leases!$E23)=Properties!$C$5,MONTH(Leases!$E23)=9,DAY(Leases!$E23)&gt;IF(Leases!$H23="",1,Leases!$H23)),IF(Leases!$E23&lt;=IF(Leases!$F23="",DATE(Properties!$C$5,12,31),Leases!$F23),ROUND(Leases!$G23*(DAY(EOMONTH(Leases!$E23,0))-DAY(Leases!$E23)+1)/DAY(EOMONTH(Leases!$E23,0)),2),0),IF(AND(DATE(Properties!$C$5,9,IF(Leases!$H23="",1,Leases!$H23))&gt;=Leases!$E23,DATE(Properties!$C$5,9,IF(Leases!$H23="",1,Leases!$H23))&lt;=IF(Leases!$F23="",DATE(Properties!$C$5,12,31),Leases!$F23)),Leases!$G23,0)))</f>
      </c>
      <c r="K23" s="22">
        <f>IF(OR(Leases!$A23="",Leases!$E23="",Leases!$G23=""),0,IF(AND(YEAR(Leases!$E23)=Properties!$C$5,MONTH(Leases!$E23)=10,DAY(Leases!$E23)&gt;IF(Leases!$H23="",1,Leases!$H23)),IF(Leases!$E23&lt;=IF(Leases!$F23="",DATE(Properties!$C$5,12,31),Leases!$F23),ROUND(Leases!$G23*(DAY(EOMONTH(Leases!$E23,0))-DAY(Leases!$E23)+1)/DAY(EOMONTH(Leases!$E23,0)),2),0),IF(AND(DATE(Properties!$C$5,10,IF(Leases!$H23="",1,Leases!$H23))&gt;=Leases!$E23,DATE(Properties!$C$5,10,IF(Leases!$H23="",1,Leases!$H23))&lt;=IF(Leases!$F23="",DATE(Properties!$C$5,12,31),Leases!$F23)),Leases!$G23,0)))</f>
      </c>
      <c r="L23" s="22">
        <f>IF(OR(Leases!$A23="",Leases!$E23="",Leases!$G23=""),0,IF(AND(YEAR(Leases!$E23)=Properties!$C$5,MONTH(Leases!$E23)=11,DAY(Leases!$E23)&gt;IF(Leases!$H23="",1,Leases!$H23)),IF(Leases!$E23&lt;=IF(Leases!$F23="",DATE(Properties!$C$5,12,31),Leases!$F23),ROUND(Leases!$G23*(DAY(EOMONTH(Leases!$E23,0))-DAY(Leases!$E23)+1)/DAY(EOMONTH(Leases!$E23,0)),2),0),IF(AND(DATE(Properties!$C$5,11,IF(Leases!$H23="",1,Leases!$H23))&gt;=Leases!$E23,DATE(Properties!$C$5,11,IF(Leases!$H23="",1,Leases!$H23))&lt;=IF(Leases!$F23="",DATE(Properties!$C$5,12,31),Leases!$F23)),Leases!$G23,0)))</f>
      </c>
      <c r="M23" s="22">
        <f>IF(OR(Leases!$A23="",Leases!$E23="",Leases!$G23=""),0,IF(AND(YEAR(Leases!$E23)=Properties!$C$5,MONTH(Leases!$E23)=12,DAY(Leases!$E23)&gt;IF(Leases!$H23="",1,Leases!$H23)),IF(Leases!$E23&lt;=IF(Leases!$F23="",DATE(Properties!$C$5,12,31),Leases!$F23),ROUND(Leases!$G23*(DAY(EOMONTH(Leases!$E23,0))-DAY(Leases!$E23)+1)/DAY(EOMONTH(Leases!$E23,0)),2),0),IF(AND(DATE(Properties!$C$5,12,IF(Leases!$H23="",1,Leases!$H23))&gt;=Leases!$E23,DATE(Properties!$C$5,12,IF(Leases!$H23="",1,Leases!$H23))&lt;=IF(Leases!$F23="",DATE(Properties!$C$5,12,31),Leases!$F23)),Leases!$G23,0)))</f>
      </c>
      <c r="N23" s="28">
        <f>IF(B23=0,0,IF(AND(YEAR(Leases!$E23)=Properties!$C$5,MONTH(Leases!$E23)=1,DAY(Leases!$E23)&gt;IF(Leases!$H23="",1,Leases!$H23)),Leases!$E23,DATE(Properties!$C$5,1,IF(Leases!$H23="",1,Leases!$H23))))</f>
      </c>
      <c r="O23" s="28">
        <f>IF(C23=0,0,IF(AND(YEAR(Leases!$E23)=Properties!$C$5,MONTH(Leases!$E23)=2,DAY(Leases!$E23)&gt;IF(Leases!$H23="",1,Leases!$H23)),Leases!$E23,DATE(Properties!$C$5,2,IF(Leases!$H23="",1,Leases!$H23))))</f>
      </c>
      <c r="P23" s="28">
        <f>IF(D23=0,0,IF(AND(YEAR(Leases!$E23)=Properties!$C$5,MONTH(Leases!$E23)=3,DAY(Leases!$E23)&gt;IF(Leases!$H23="",1,Leases!$H23)),Leases!$E23,DATE(Properties!$C$5,3,IF(Leases!$H23="",1,Leases!$H23))))</f>
      </c>
      <c r="Q23" s="28">
        <f>IF(E23=0,0,IF(AND(YEAR(Leases!$E23)=Properties!$C$5,MONTH(Leases!$E23)=4,DAY(Leases!$E23)&gt;IF(Leases!$H23="",1,Leases!$H23)),Leases!$E23,DATE(Properties!$C$5,4,IF(Leases!$H23="",1,Leases!$H23))))</f>
      </c>
      <c r="R23" s="28">
        <f>IF(F23=0,0,IF(AND(YEAR(Leases!$E23)=Properties!$C$5,MONTH(Leases!$E23)=5,DAY(Leases!$E23)&gt;IF(Leases!$H23="",1,Leases!$H23)),Leases!$E23,DATE(Properties!$C$5,5,IF(Leases!$H23="",1,Leases!$H23))))</f>
      </c>
      <c r="S23" s="28">
        <f>IF(G23=0,0,IF(AND(YEAR(Leases!$E23)=Properties!$C$5,MONTH(Leases!$E23)=6,DAY(Leases!$E23)&gt;IF(Leases!$H23="",1,Leases!$H23)),Leases!$E23,DATE(Properties!$C$5,6,IF(Leases!$H23="",1,Leases!$H23))))</f>
      </c>
      <c r="T23" s="28">
        <f>IF(H23=0,0,IF(AND(YEAR(Leases!$E23)=Properties!$C$5,MONTH(Leases!$E23)=7,DAY(Leases!$E23)&gt;IF(Leases!$H23="",1,Leases!$H23)),Leases!$E23,DATE(Properties!$C$5,7,IF(Leases!$H23="",1,Leases!$H23))))</f>
      </c>
      <c r="U23" s="28">
        <f>IF(I23=0,0,IF(AND(YEAR(Leases!$E23)=Properties!$C$5,MONTH(Leases!$E23)=8,DAY(Leases!$E23)&gt;IF(Leases!$H23="",1,Leases!$H23)),Leases!$E23,DATE(Properties!$C$5,8,IF(Leases!$H23="",1,Leases!$H23))))</f>
      </c>
      <c r="V23" s="28">
        <f>IF(J23=0,0,IF(AND(YEAR(Leases!$E23)=Properties!$C$5,MONTH(Leases!$E23)=9,DAY(Leases!$E23)&gt;IF(Leases!$H23="",1,Leases!$H23)),Leases!$E23,DATE(Properties!$C$5,9,IF(Leases!$H23="",1,Leases!$H23))))</f>
      </c>
      <c r="W23" s="28">
        <f>IF(K23=0,0,IF(AND(YEAR(Leases!$E23)=Properties!$C$5,MONTH(Leases!$E23)=10,DAY(Leases!$E23)&gt;IF(Leases!$H23="",1,Leases!$H23)),Leases!$E23,DATE(Properties!$C$5,10,IF(Leases!$H23="",1,Leases!$H23))))</f>
      </c>
      <c r="X23" s="28">
        <f>IF(L23=0,0,IF(AND(YEAR(Leases!$E23)=Properties!$C$5,MONTH(Leases!$E23)=11,DAY(Leases!$E23)&gt;IF(Leases!$H23="",1,Leases!$H23)),Leases!$E23,DATE(Properties!$C$5,11,IF(Leases!$H23="",1,Leases!$H23))))</f>
      </c>
      <c r="Y23" s="28">
        <f>IF(M23=0,0,IF(AND(YEAR(Leases!$E23)=Properties!$C$5,MONTH(Leases!$E23)=12,DAY(Leases!$E23)&gt;IF(Leases!$H23="",1,Leases!$H23)),Leases!$E23,DATE(Properties!$C$5,12,IF(Leases!$H23="",1,Leases!$H23))))</f>
      </c>
      <c r="Z23" s="25">
        <f>SUM(B23:M23)</f>
      </c>
      <c r="AA23" s="22">
        <f>SUMPRODUCT((N23:Y23&lt;='Rent roll'!$C$4)*B23:M23)</f>
      </c>
      <c r="AB23" s="22">
        <f>IF(A23="",0,SUMIFS('Ledger entries'!$H$2:$H$3001,'Ledger entries'!$B$2:$B$3001,A23,'Ledger entries'!$A$2:$A$3001,"&lt;="&amp;'Rent roll'!$C$4))</f>
      </c>
      <c r="AC23" s="22">
        <f>IF(A23="",0,N(Leases!$L23)+AA23+AB23)</f>
      </c>
      <c r="AD23" s="22">
        <f>IF(A23="",0,N(Leases!$K23)+SUMIFS('Ledger entries'!$I$2:$I$3001,'Ledger entries'!$B$2:$B$3001,A23,'Ledger entries'!$A$2:$A$3001,"&lt;="&amp;'Rent roll'!$C$4))</f>
      </c>
    </row>
    <row r="24" spans="1:30" x14ac:dyDescent="0.25">
      <c r="A24" s="13">
        <f>Leases!A24</f>
      </c>
      <c r="B24" s="22">
        <f>IF(OR(Leases!$A24="",Leases!$E24="",Leases!$G24=""),0,IF(AND(YEAR(Leases!$E24)=Properties!$C$5,MONTH(Leases!$E24)=1,DAY(Leases!$E24)&gt;IF(Leases!$H24="",1,Leases!$H24)),IF(Leases!$E24&lt;=IF(Leases!$F24="",DATE(Properties!$C$5,12,31),Leases!$F24),ROUND(Leases!$G24*(DAY(EOMONTH(Leases!$E24,0))-DAY(Leases!$E24)+1)/DAY(EOMONTH(Leases!$E24,0)),2),0),IF(AND(DATE(Properties!$C$5,1,IF(Leases!$H24="",1,Leases!$H24))&gt;=Leases!$E24,DATE(Properties!$C$5,1,IF(Leases!$H24="",1,Leases!$H24))&lt;=IF(Leases!$F24="",DATE(Properties!$C$5,12,31),Leases!$F24)),Leases!$G24,0)))</f>
      </c>
      <c r="C24" s="22">
        <f>IF(OR(Leases!$A24="",Leases!$E24="",Leases!$G24=""),0,IF(AND(YEAR(Leases!$E24)=Properties!$C$5,MONTH(Leases!$E24)=2,DAY(Leases!$E24)&gt;IF(Leases!$H24="",1,Leases!$H24)),IF(Leases!$E24&lt;=IF(Leases!$F24="",DATE(Properties!$C$5,12,31),Leases!$F24),ROUND(Leases!$G24*(DAY(EOMONTH(Leases!$E24,0))-DAY(Leases!$E24)+1)/DAY(EOMONTH(Leases!$E24,0)),2),0),IF(AND(DATE(Properties!$C$5,2,IF(Leases!$H24="",1,Leases!$H24))&gt;=Leases!$E24,DATE(Properties!$C$5,2,IF(Leases!$H24="",1,Leases!$H24))&lt;=IF(Leases!$F24="",DATE(Properties!$C$5,12,31),Leases!$F24)),Leases!$G24,0)))</f>
      </c>
      <c r="D24" s="22">
        <f>IF(OR(Leases!$A24="",Leases!$E24="",Leases!$G24=""),0,IF(AND(YEAR(Leases!$E24)=Properties!$C$5,MONTH(Leases!$E24)=3,DAY(Leases!$E24)&gt;IF(Leases!$H24="",1,Leases!$H24)),IF(Leases!$E24&lt;=IF(Leases!$F24="",DATE(Properties!$C$5,12,31),Leases!$F24),ROUND(Leases!$G24*(DAY(EOMONTH(Leases!$E24,0))-DAY(Leases!$E24)+1)/DAY(EOMONTH(Leases!$E24,0)),2),0),IF(AND(DATE(Properties!$C$5,3,IF(Leases!$H24="",1,Leases!$H24))&gt;=Leases!$E24,DATE(Properties!$C$5,3,IF(Leases!$H24="",1,Leases!$H24))&lt;=IF(Leases!$F24="",DATE(Properties!$C$5,12,31),Leases!$F24)),Leases!$G24,0)))</f>
      </c>
      <c r="E24" s="22">
        <f>IF(OR(Leases!$A24="",Leases!$E24="",Leases!$G24=""),0,IF(AND(YEAR(Leases!$E24)=Properties!$C$5,MONTH(Leases!$E24)=4,DAY(Leases!$E24)&gt;IF(Leases!$H24="",1,Leases!$H24)),IF(Leases!$E24&lt;=IF(Leases!$F24="",DATE(Properties!$C$5,12,31),Leases!$F24),ROUND(Leases!$G24*(DAY(EOMONTH(Leases!$E24,0))-DAY(Leases!$E24)+1)/DAY(EOMONTH(Leases!$E24,0)),2),0),IF(AND(DATE(Properties!$C$5,4,IF(Leases!$H24="",1,Leases!$H24))&gt;=Leases!$E24,DATE(Properties!$C$5,4,IF(Leases!$H24="",1,Leases!$H24))&lt;=IF(Leases!$F24="",DATE(Properties!$C$5,12,31),Leases!$F24)),Leases!$G24,0)))</f>
      </c>
      <c r="F24" s="22">
        <f>IF(OR(Leases!$A24="",Leases!$E24="",Leases!$G24=""),0,IF(AND(YEAR(Leases!$E24)=Properties!$C$5,MONTH(Leases!$E24)=5,DAY(Leases!$E24)&gt;IF(Leases!$H24="",1,Leases!$H24)),IF(Leases!$E24&lt;=IF(Leases!$F24="",DATE(Properties!$C$5,12,31),Leases!$F24),ROUND(Leases!$G24*(DAY(EOMONTH(Leases!$E24,0))-DAY(Leases!$E24)+1)/DAY(EOMONTH(Leases!$E24,0)),2),0),IF(AND(DATE(Properties!$C$5,5,IF(Leases!$H24="",1,Leases!$H24))&gt;=Leases!$E24,DATE(Properties!$C$5,5,IF(Leases!$H24="",1,Leases!$H24))&lt;=IF(Leases!$F24="",DATE(Properties!$C$5,12,31),Leases!$F24)),Leases!$G24,0)))</f>
      </c>
      <c r="G24" s="22">
        <f>IF(OR(Leases!$A24="",Leases!$E24="",Leases!$G24=""),0,IF(AND(YEAR(Leases!$E24)=Properties!$C$5,MONTH(Leases!$E24)=6,DAY(Leases!$E24)&gt;IF(Leases!$H24="",1,Leases!$H24)),IF(Leases!$E24&lt;=IF(Leases!$F24="",DATE(Properties!$C$5,12,31),Leases!$F24),ROUND(Leases!$G24*(DAY(EOMONTH(Leases!$E24,0))-DAY(Leases!$E24)+1)/DAY(EOMONTH(Leases!$E24,0)),2),0),IF(AND(DATE(Properties!$C$5,6,IF(Leases!$H24="",1,Leases!$H24))&gt;=Leases!$E24,DATE(Properties!$C$5,6,IF(Leases!$H24="",1,Leases!$H24))&lt;=IF(Leases!$F24="",DATE(Properties!$C$5,12,31),Leases!$F24)),Leases!$G24,0)))</f>
      </c>
      <c r="H24" s="22">
        <f>IF(OR(Leases!$A24="",Leases!$E24="",Leases!$G24=""),0,IF(AND(YEAR(Leases!$E24)=Properties!$C$5,MONTH(Leases!$E24)=7,DAY(Leases!$E24)&gt;IF(Leases!$H24="",1,Leases!$H24)),IF(Leases!$E24&lt;=IF(Leases!$F24="",DATE(Properties!$C$5,12,31),Leases!$F24),ROUND(Leases!$G24*(DAY(EOMONTH(Leases!$E24,0))-DAY(Leases!$E24)+1)/DAY(EOMONTH(Leases!$E24,0)),2),0),IF(AND(DATE(Properties!$C$5,7,IF(Leases!$H24="",1,Leases!$H24))&gt;=Leases!$E24,DATE(Properties!$C$5,7,IF(Leases!$H24="",1,Leases!$H24))&lt;=IF(Leases!$F24="",DATE(Properties!$C$5,12,31),Leases!$F24)),Leases!$G24,0)))</f>
      </c>
      <c r="I24" s="22">
        <f>IF(OR(Leases!$A24="",Leases!$E24="",Leases!$G24=""),0,IF(AND(YEAR(Leases!$E24)=Properties!$C$5,MONTH(Leases!$E24)=8,DAY(Leases!$E24)&gt;IF(Leases!$H24="",1,Leases!$H24)),IF(Leases!$E24&lt;=IF(Leases!$F24="",DATE(Properties!$C$5,12,31),Leases!$F24),ROUND(Leases!$G24*(DAY(EOMONTH(Leases!$E24,0))-DAY(Leases!$E24)+1)/DAY(EOMONTH(Leases!$E24,0)),2),0),IF(AND(DATE(Properties!$C$5,8,IF(Leases!$H24="",1,Leases!$H24))&gt;=Leases!$E24,DATE(Properties!$C$5,8,IF(Leases!$H24="",1,Leases!$H24))&lt;=IF(Leases!$F24="",DATE(Properties!$C$5,12,31),Leases!$F24)),Leases!$G24,0)))</f>
      </c>
      <c r="J24" s="22">
        <f>IF(OR(Leases!$A24="",Leases!$E24="",Leases!$G24=""),0,IF(AND(YEAR(Leases!$E24)=Properties!$C$5,MONTH(Leases!$E24)=9,DAY(Leases!$E24)&gt;IF(Leases!$H24="",1,Leases!$H24)),IF(Leases!$E24&lt;=IF(Leases!$F24="",DATE(Properties!$C$5,12,31),Leases!$F24),ROUND(Leases!$G24*(DAY(EOMONTH(Leases!$E24,0))-DAY(Leases!$E24)+1)/DAY(EOMONTH(Leases!$E24,0)),2),0),IF(AND(DATE(Properties!$C$5,9,IF(Leases!$H24="",1,Leases!$H24))&gt;=Leases!$E24,DATE(Properties!$C$5,9,IF(Leases!$H24="",1,Leases!$H24))&lt;=IF(Leases!$F24="",DATE(Properties!$C$5,12,31),Leases!$F24)),Leases!$G24,0)))</f>
      </c>
      <c r="K24" s="22">
        <f>IF(OR(Leases!$A24="",Leases!$E24="",Leases!$G24=""),0,IF(AND(YEAR(Leases!$E24)=Properties!$C$5,MONTH(Leases!$E24)=10,DAY(Leases!$E24)&gt;IF(Leases!$H24="",1,Leases!$H24)),IF(Leases!$E24&lt;=IF(Leases!$F24="",DATE(Properties!$C$5,12,31),Leases!$F24),ROUND(Leases!$G24*(DAY(EOMONTH(Leases!$E24,0))-DAY(Leases!$E24)+1)/DAY(EOMONTH(Leases!$E24,0)),2),0),IF(AND(DATE(Properties!$C$5,10,IF(Leases!$H24="",1,Leases!$H24))&gt;=Leases!$E24,DATE(Properties!$C$5,10,IF(Leases!$H24="",1,Leases!$H24))&lt;=IF(Leases!$F24="",DATE(Properties!$C$5,12,31),Leases!$F24)),Leases!$G24,0)))</f>
      </c>
      <c r="L24" s="22">
        <f>IF(OR(Leases!$A24="",Leases!$E24="",Leases!$G24=""),0,IF(AND(YEAR(Leases!$E24)=Properties!$C$5,MONTH(Leases!$E24)=11,DAY(Leases!$E24)&gt;IF(Leases!$H24="",1,Leases!$H24)),IF(Leases!$E24&lt;=IF(Leases!$F24="",DATE(Properties!$C$5,12,31),Leases!$F24),ROUND(Leases!$G24*(DAY(EOMONTH(Leases!$E24,0))-DAY(Leases!$E24)+1)/DAY(EOMONTH(Leases!$E24,0)),2),0),IF(AND(DATE(Properties!$C$5,11,IF(Leases!$H24="",1,Leases!$H24))&gt;=Leases!$E24,DATE(Properties!$C$5,11,IF(Leases!$H24="",1,Leases!$H24))&lt;=IF(Leases!$F24="",DATE(Properties!$C$5,12,31),Leases!$F24)),Leases!$G24,0)))</f>
      </c>
      <c r="M24" s="22">
        <f>IF(OR(Leases!$A24="",Leases!$E24="",Leases!$G24=""),0,IF(AND(YEAR(Leases!$E24)=Properties!$C$5,MONTH(Leases!$E24)=12,DAY(Leases!$E24)&gt;IF(Leases!$H24="",1,Leases!$H24)),IF(Leases!$E24&lt;=IF(Leases!$F24="",DATE(Properties!$C$5,12,31),Leases!$F24),ROUND(Leases!$G24*(DAY(EOMONTH(Leases!$E24,0))-DAY(Leases!$E24)+1)/DAY(EOMONTH(Leases!$E24,0)),2),0),IF(AND(DATE(Properties!$C$5,12,IF(Leases!$H24="",1,Leases!$H24))&gt;=Leases!$E24,DATE(Properties!$C$5,12,IF(Leases!$H24="",1,Leases!$H24))&lt;=IF(Leases!$F24="",DATE(Properties!$C$5,12,31),Leases!$F24)),Leases!$G24,0)))</f>
      </c>
      <c r="N24" s="28">
        <f>IF(B24=0,0,IF(AND(YEAR(Leases!$E24)=Properties!$C$5,MONTH(Leases!$E24)=1,DAY(Leases!$E24)&gt;IF(Leases!$H24="",1,Leases!$H24)),Leases!$E24,DATE(Properties!$C$5,1,IF(Leases!$H24="",1,Leases!$H24))))</f>
      </c>
      <c r="O24" s="28">
        <f>IF(C24=0,0,IF(AND(YEAR(Leases!$E24)=Properties!$C$5,MONTH(Leases!$E24)=2,DAY(Leases!$E24)&gt;IF(Leases!$H24="",1,Leases!$H24)),Leases!$E24,DATE(Properties!$C$5,2,IF(Leases!$H24="",1,Leases!$H24))))</f>
      </c>
      <c r="P24" s="28">
        <f>IF(D24=0,0,IF(AND(YEAR(Leases!$E24)=Properties!$C$5,MONTH(Leases!$E24)=3,DAY(Leases!$E24)&gt;IF(Leases!$H24="",1,Leases!$H24)),Leases!$E24,DATE(Properties!$C$5,3,IF(Leases!$H24="",1,Leases!$H24))))</f>
      </c>
      <c r="Q24" s="28">
        <f>IF(E24=0,0,IF(AND(YEAR(Leases!$E24)=Properties!$C$5,MONTH(Leases!$E24)=4,DAY(Leases!$E24)&gt;IF(Leases!$H24="",1,Leases!$H24)),Leases!$E24,DATE(Properties!$C$5,4,IF(Leases!$H24="",1,Leases!$H24))))</f>
      </c>
      <c r="R24" s="28">
        <f>IF(F24=0,0,IF(AND(YEAR(Leases!$E24)=Properties!$C$5,MONTH(Leases!$E24)=5,DAY(Leases!$E24)&gt;IF(Leases!$H24="",1,Leases!$H24)),Leases!$E24,DATE(Properties!$C$5,5,IF(Leases!$H24="",1,Leases!$H24))))</f>
      </c>
      <c r="S24" s="28">
        <f>IF(G24=0,0,IF(AND(YEAR(Leases!$E24)=Properties!$C$5,MONTH(Leases!$E24)=6,DAY(Leases!$E24)&gt;IF(Leases!$H24="",1,Leases!$H24)),Leases!$E24,DATE(Properties!$C$5,6,IF(Leases!$H24="",1,Leases!$H24))))</f>
      </c>
      <c r="T24" s="28">
        <f>IF(H24=0,0,IF(AND(YEAR(Leases!$E24)=Properties!$C$5,MONTH(Leases!$E24)=7,DAY(Leases!$E24)&gt;IF(Leases!$H24="",1,Leases!$H24)),Leases!$E24,DATE(Properties!$C$5,7,IF(Leases!$H24="",1,Leases!$H24))))</f>
      </c>
      <c r="U24" s="28">
        <f>IF(I24=0,0,IF(AND(YEAR(Leases!$E24)=Properties!$C$5,MONTH(Leases!$E24)=8,DAY(Leases!$E24)&gt;IF(Leases!$H24="",1,Leases!$H24)),Leases!$E24,DATE(Properties!$C$5,8,IF(Leases!$H24="",1,Leases!$H24))))</f>
      </c>
      <c r="V24" s="28">
        <f>IF(J24=0,0,IF(AND(YEAR(Leases!$E24)=Properties!$C$5,MONTH(Leases!$E24)=9,DAY(Leases!$E24)&gt;IF(Leases!$H24="",1,Leases!$H24)),Leases!$E24,DATE(Properties!$C$5,9,IF(Leases!$H24="",1,Leases!$H24))))</f>
      </c>
      <c r="W24" s="28">
        <f>IF(K24=0,0,IF(AND(YEAR(Leases!$E24)=Properties!$C$5,MONTH(Leases!$E24)=10,DAY(Leases!$E24)&gt;IF(Leases!$H24="",1,Leases!$H24)),Leases!$E24,DATE(Properties!$C$5,10,IF(Leases!$H24="",1,Leases!$H24))))</f>
      </c>
      <c r="X24" s="28">
        <f>IF(L24=0,0,IF(AND(YEAR(Leases!$E24)=Properties!$C$5,MONTH(Leases!$E24)=11,DAY(Leases!$E24)&gt;IF(Leases!$H24="",1,Leases!$H24)),Leases!$E24,DATE(Properties!$C$5,11,IF(Leases!$H24="",1,Leases!$H24))))</f>
      </c>
      <c r="Y24" s="28">
        <f>IF(M24=0,0,IF(AND(YEAR(Leases!$E24)=Properties!$C$5,MONTH(Leases!$E24)=12,DAY(Leases!$E24)&gt;IF(Leases!$H24="",1,Leases!$H24)),Leases!$E24,DATE(Properties!$C$5,12,IF(Leases!$H24="",1,Leases!$H24))))</f>
      </c>
      <c r="Z24" s="25">
        <f>SUM(B24:M24)</f>
      </c>
      <c r="AA24" s="22">
        <f>SUMPRODUCT((N24:Y24&lt;='Rent roll'!$C$4)*B24:M24)</f>
      </c>
      <c r="AB24" s="22">
        <f>IF(A24="",0,SUMIFS('Ledger entries'!$H$2:$H$3001,'Ledger entries'!$B$2:$B$3001,A24,'Ledger entries'!$A$2:$A$3001,"&lt;="&amp;'Rent roll'!$C$4))</f>
      </c>
      <c r="AC24" s="22">
        <f>IF(A24="",0,N(Leases!$L24)+AA24+AB24)</f>
      </c>
      <c r="AD24" s="22">
        <f>IF(A24="",0,N(Leases!$K24)+SUMIFS('Ledger entries'!$I$2:$I$3001,'Ledger entries'!$B$2:$B$3001,A24,'Ledger entries'!$A$2:$A$3001,"&lt;="&amp;'Rent roll'!$C$4))</f>
      </c>
    </row>
    <row r="25" spans="1:30" x14ac:dyDescent="0.25">
      <c r="A25" s="13">
        <f>Leases!A25</f>
      </c>
      <c r="B25" s="22">
        <f>IF(OR(Leases!$A25="",Leases!$E25="",Leases!$G25=""),0,IF(AND(YEAR(Leases!$E25)=Properties!$C$5,MONTH(Leases!$E25)=1,DAY(Leases!$E25)&gt;IF(Leases!$H25="",1,Leases!$H25)),IF(Leases!$E25&lt;=IF(Leases!$F25="",DATE(Properties!$C$5,12,31),Leases!$F25),ROUND(Leases!$G25*(DAY(EOMONTH(Leases!$E25,0))-DAY(Leases!$E25)+1)/DAY(EOMONTH(Leases!$E25,0)),2),0),IF(AND(DATE(Properties!$C$5,1,IF(Leases!$H25="",1,Leases!$H25))&gt;=Leases!$E25,DATE(Properties!$C$5,1,IF(Leases!$H25="",1,Leases!$H25))&lt;=IF(Leases!$F25="",DATE(Properties!$C$5,12,31),Leases!$F25)),Leases!$G25,0)))</f>
      </c>
      <c r="C25" s="22">
        <f>IF(OR(Leases!$A25="",Leases!$E25="",Leases!$G25=""),0,IF(AND(YEAR(Leases!$E25)=Properties!$C$5,MONTH(Leases!$E25)=2,DAY(Leases!$E25)&gt;IF(Leases!$H25="",1,Leases!$H25)),IF(Leases!$E25&lt;=IF(Leases!$F25="",DATE(Properties!$C$5,12,31),Leases!$F25),ROUND(Leases!$G25*(DAY(EOMONTH(Leases!$E25,0))-DAY(Leases!$E25)+1)/DAY(EOMONTH(Leases!$E25,0)),2),0),IF(AND(DATE(Properties!$C$5,2,IF(Leases!$H25="",1,Leases!$H25))&gt;=Leases!$E25,DATE(Properties!$C$5,2,IF(Leases!$H25="",1,Leases!$H25))&lt;=IF(Leases!$F25="",DATE(Properties!$C$5,12,31),Leases!$F25)),Leases!$G25,0)))</f>
      </c>
      <c r="D25" s="22">
        <f>IF(OR(Leases!$A25="",Leases!$E25="",Leases!$G25=""),0,IF(AND(YEAR(Leases!$E25)=Properties!$C$5,MONTH(Leases!$E25)=3,DAY(Leases!$E25)&gt;IF(Leases!$H25="",1,Leases!$H25)),IF(Leases!$E25&lt;=IF(Leases!$F25="",DATE(Properties!$C$5,12,31),Leases!$F25),ROUND(Leases!$G25*(DAY(EOMONTH(Leases!$E25,0))-DAY(Leases!$E25)+1)/DAY(EOMONTH(Leases!$E25,0)),2),0),IF(AND(DATE(Properties!$C$5,3,IF(Leases!$H25="",1,Leases!$H25))&gt;=Leases!$E25,DATE(Properties!$C$5,3,IF(Leases!$H25="",1,Leases!$H25))&lt;=IF(Leases!$F25="",DATE(Properties!$C$5,12,31),Leases!$F25)),Leases!$G25,0)))</f>
      </c>
      <c r="E25" s="22">
        <f>IF(OR(Leases!$A25="",Leases!$E25="",Leases!$G25=""),0,IF(AND(YEAR(Leases!$E25)=Properties!$C$5,MONTH(Leases!$E25)=4,DAY(Leases!$E25)&gt;IF(Leases!$H25="",1,Leases!$H25)),IF(Leases!$E25&lt;=IF(Leases!$F25="",DATE(Properties!$C$5,12,31),Leases!$F25),ROUND(Leases!$G25*(DAY(EOMONTH(Leases!$E25,0))-DAY(Leases!$E25)+1)/DAY(EOMONTH(Leases!$E25,0)),2),0),IF(AND(DATE(Properties!$C$5,4,IF(Leases!$H25="",1,Leases!$H25))&gt;=Leases!$E25,DATE(Properties!$C$5,4,IF(Leases!$H25="",1,Leases!$H25))&lt;=IF(Leases!$F25="",DATE(Properties!$C$5,12,31),Leases!$F25)),Leases!$G25,0)))</f>
      </c>
      <c r="F25" s="22">
        <f>IF(OR(Leases!$A25="",Leases!$E25="",Leases!$G25=""),0,IF(AND(YEAR(Leases!$E25)=Properties!$C$5,MONTH(Leases!$E25)=5,DAY(Leases!$E25)&gt;IF(Leases!$H25="",1,Leases!$H25)),IF(Leases!$E25&lt;=IF(Leases!$F25="",DATE(Properties!$C$5,12,31),Leases!$F25),ROUND(Leases!$G25*(DAY(EOMONTH(Leases!$E25,0))-DAY(Leases!$E25)+1)/DAY(EOMONTH(Leases!$E25,0)),2),0),IF(AND(DATE(Properties!$C$5,5,IF(Leases!$H25="",1,Leases!$H25))&gt;=Leases!$E25,DATE(Properties!$C$5,5,IF(Leases!$H25="",1,Leases!$H25))&lt;=IF(Leases!$F25="",DATE(Properties!$C$5,12,31),Leases!$F25)),Leases!$G25,0)))</f>
      </c>
      <c r="G25" s="22">
        <f>IF(OR(Leases!$A25="",Leases!$E25="",Leases!$G25=""),0,IF(AND(YEAR(Leases!$E25)=Properties!$C$5,MONTH(Leases!$E25)=6,DAY(Leases!$E25)&gt;IF(Leases!$H25="",1,Leases!$H25)),IF(Leases!$E25&lt;=IF(Leases!$F25="",DATE(Properties!$C$5,12,31),Leases!$F25),ROUND(Leases!$G25*(DAY(EOMONTH(Leases!$E25,0))-DAY(Leases!$E25)+1)/DAY(EOMONTH(Leases!$E25,0)),2),0),IF(AND(DATE(Properties!$C$5,6,IF(Leases!$H25="",1,Leases!$H25))&gt;=Leases!$E25,DATE(Properties!$C$5,6,IF(Leases!$H25="",1,Leases!$H25))&lt;=IF(Leases!$F25="",DATE(Properties!$C$5,12,31),Leases!$F25)),Leases!$G25,0)))</f>
      </c>
      <c r="H25" s="22">
        <f>IF(OR(Leases!$A25="",Leases!$E25="",Leases!$G25=""),0,IF(AND(YEAR(Leases!$E25)=Properties!$C$5,MONTH(Leases!$E25)=7,DAY(Leases!$E25)&gt;IF(Leases!$H25="",1,Leases!$H25)),IF(Leases!$E25&lt;=IF(Leases!$F25="",DATE(Properties!$C$5,12,31),Leases!$F25),ROUND(Leases!$G25*(DAY(EOMONTH(Leases!$E25,0))-DAY(Leases!$E25)+1)/DAY(EOMONTH(Leases!$E25,0)),2),0),IF(AND(DATE(Properties!$C$5,7,IF(Leases!$H25="",1,Leases!$H25))&gt;=Leases!$E25,DATE(Properties!$C$5,7,IF(Leases!$H25="",1,Leases!$H25))&lt;=IF(Leases!$F25="",DATE(Properties!$C$5,12,31),Leases!$F25)),Leases!$G25,0)))</f>
      </c>
      <c r="I25" s="22">
        <f>IF(OR(Leases!$A25="",Leases!$E25="",Leases!$G25=""),0,IF(AND(YEAR(Leases!$E25)=Properties!$C$5,MONTH(Leases!$E25)=8,DAY(Leases!$E25)&gt;IF(Leases!$H25="",1,Leases!$H25)),IF(Leases!$E25&lt;=IF(Leases!$F25="",DATE(Properties!$C$5,12,31),Leases!$F25),ROUND(Leases!$G25*(DAY(EOMONTH(Leases!$E25,0))-DAY(Leases!$E25)+1)/DAY(EOMONTH(Leases!$E25,0)),2),0),IF(AND(DATE(Properties!$C$5,8,IF(Leases!$H25="",1,Leases!$H25))&gt;=Leases!$E25,DATE(Properties!$C$5,8,IF(Leases!$H25="",1,Leases!$H25))&lt;=IF(Leases!$F25="",DATE(Properties!$C$5,12,31),Leases!$F25)),Leases!$G25,0)))</f>
      </c>
      <c r="J25" s="22">
        <f>IF(OR(Leases!$A25="",Leases!$E25="",Leases!$G25=""),0,IF(AND(YEAR(Leases!$E25)=Properties!$C$5,MONTH(Leases!$E25)=9,DAY(Leases!$E25)&gt;IF(Leases!$H25="",1,Leases!$H25)),IF(Leases!$E25&lt;=IF(Leases!$F25="",DATE(Properties!$C$5,12,31),Leases!$F25),ROUND(Leases!$G25*(DAY(EOMONTH(Leases!$E25,0))-DAY(Leases!$E25)+1)/DAY(EOMONTH(Leases!$E25,0)),2),0),IF(AND(DATE(Properties!$C$5,9,IF(Leases!$H25="",1,Leases!$H25))&gt;=Leases!$E25,DATE(Properties!$C$5,9,IF(Leases!$H25="",1,Leases!$H25))&lt;=IF(Leases!$F25="",DATE(Properties!$C$5,12,31),Leases!$F25)),Leases!$G25,0)))</f>
      </c>
      <c r="K25" s="22">
        <f>IF(OR(Leases!$A25="",Leases!$E25="",Leases!$G25=""),0,IF(AND(YEAR(Leases!$E25)=Properties!$C$5,MONTH(Leases!$E25)=10,DAY(Leases!$E25)&gt;IF(Leases!$H25="",1,Leases!$H25)),IF(Leases!$E25&lt;=IF(Leases!$F25="",DATE(Properties!$C$5,12,31),Leases!$F25),ROUND(Leases!$G25*(DAY(EOMONTH(Leases!$E25,0))-DAY(Leases!$E25)+1)/DAY(EOMONTH(Leases!$E25,0)),2),0),IF(AND(DATE(Properties!$C$5,10,IF(Leases!$H25="",1,Leases!$H25))&gt;=Leases!$E25,DATE(Properties!$C$5,10,IF(Leases!$H25="",1,Leases!$H25))&lt;=IF(Leases!$F25="",DATE(Properties!$C$5,12,31),Leases!$F25)),Leases!$G25,0)))</f>
      </c>
      <c r="L25" s="22">
        <f>IF(OR(Leases!$A25="",Leases!$E25="",Leases!$G25=""),0,IF(AND(YEAR(Leases!$E25)=Properties!$C$5,MONTH(Leases!$E25)=11,DAY(Leases!$E25)&gt;IF(Leases!$H25="",1,Leases!$H25)),IF(Leases!$E25&lt;=IF(Leases!$F25="",DATE(Properties!$C$5,12,31),Leases!$F25),ROUND(Leases!$G25*(DAY(EOMONTH(Leases!$E25,0))-DAY(Leases!$E25)+1)/DAY(EOMONTH(Leases!$E25,0)),2),0),IF(AND(DATE(Properties!$C$5,11,IF(Leases!$H25="",1,Leases!$H25))&gt;=Leases!$E25,DATE(Properties!$C$5,11,IF(Leases!$H25="",1,Leases!$H25))&lt;=IF(Leases!$F25="",DATE(Properties!$C$5,12,31),Leases!$F25)),Leases!$G25,0)))</f>
      </c>
      <c r="M25" s="22">
        <f>IF(OR(Leases!$A25="",Leases!$E25="",Leases!$G25=""),0,IF(AND(YEAR(Leases!$E25)=Properties!$C$5,MONTH(Leases!$E25)=12,DAY(Leases!$E25)&gt;IF(Leases!$H25="",1,Leases!$H25)),IF(Leases!$E25&lt;=IF(Leases!$F25="",DATE(Properties!$C$5,12,31),Leases!$F25),ROUND(Leases!$G25*(DAY(EOMONTH(Leases!$E25,0))-DAY(Leases!$E25)+1)/DAY(EOMONTH(Leases!$E25,0)),2),0),IF(AND(DATE(Properties!$C$5,12,IF(Leases!$H25="",1,Leases!$H25))&gt;=Leases!$E25,DATE(Properties!$C$5,12,IF(Leases!$H25="",1,Leases!$H25))&lt;=IF(Leases!$F25="",DATE(Properties!$C$5,12,31),Leases!$F25)),Leases!$G25,0)))</f>
      </c>
      <c r="N25" s="28">
        <f>IF(B25=0,0,IF(AND(YEAR(Leases!$E25)=Properties!$C$5,MONTH(Leases!$E25)=1,DAY(Leases!$E25)&gt;IF(Leases!$H25="",1,Leases!$H25)),Leases!$E25,DATE(Properties!$C$5,1,IF(Leases!$H25="",1,Leases!$H25))))</f>
      </c>
      <c r="O25" s="28">
        <f>IF(C25=0,0,IF(AND(YEAR(Leases!$E25)=Properties!$C$5,MONTH(Leases!$E25)=2,DAY(Leases!$E25)&gt;IF(Leases!$H25="",1,Leases!$H25)),Leases!$E25,DATE(Properties!$C$5,2,IF(Leases!$H25="",1,Leases!$H25))))</f>
      </c>
      <c r="P25" s="28">
        <f>IF(D25=0,0,IF(AND(YEAR(Leases!$E25)=Properties!$C$5,MONTH(Leases!$E25)=3,DAY(Leases!$E25)&gt;IF(Leases!$H25="",1,Leases!$H25)),Leases!$E25,DATE(Properties!$C$5,3,IF(Leases!$H25="",1,Leases!$H25))))</f>
      </c>
      <c r="Q25" s="28">
        <f>IF(E25=0,0,IF(AND(YEAR(Leases!$E25)=Properties!$C$5,MONTH(Leases!$E25)=4,DAY(Leases!$E25)&gt;IF(Leases!$H25="",1,Leases!$H25)),Leases!$E25,DATE(Properties!$C$5,4,IF(Leases!$H25="",1,Leases!$H25))))</f>
      </c>
      <c r="R25" s="28">
        <f>IF(F25=0,0,IF(AND(YEAR(Leases!$E25)=Properties!$C$5,MONTH(Leases!$E25)=5,DAY(Leases!$E25)&gt;IF(Leases!$H25="",1,Leases!$H25)),Leases!$E25,DATE(Properties!$C$5,5,IF(Leases!$H25="",1,Leases!$H25))))</f>
      </c>
      <c r="S25" s="28">
        <f>IF(G25=0,0,IF(AND(YEAR(Leases!$E25)=Properties!$C$5,MONTH(Leases!$E25)=6,DAY(Leases!$E25)&gt;IF(Leases!$H25="",1,Leases!$H25)),Leases!$E25,DATE(Properties!$C$5,6,IF(Leases!$H25="",1,Leases!$H25))))</f>
      </c>
      <c r="T25" s="28">
        <f>IF(H25=0,0,IF(AND(YEAR(Leases!$E25)=Properties!$C$5,MONTH(Leases!$E25)=7,DAY(Leases!$E25)&gt;IF(Leases!$H25="",1,Leases!$H25)),Leases!$E25,DATE(Properties!$C$5,7,IF(Leases!$H25="",1,Leases!$H25))))</f>
      </c>
      <c r="U25" s="28">
        <f>IF(I25=0,0,IF(AND(YEAR(Leases!$E25)=Properties!$C$5,MONTH(Leases!$E25)=8,DAY(Leases!$E25)&gt;IF(Leases!$H25="",1,Leases!$H25)),Leases!$E25,DATE(Properties!$C$5,8,IF(Leases!$H25="",1,Leases!$H25))))</f>
      </c>
      <c r="V25" s="28">
        <f>IF(J25=0,0,IF(AND(YEAR(Leases!$E25)=Properties!$C$5,MONTH(Leases!$E25)=9,DAY(Leases!$E25)&gt;IF(Leases!$H25="",1,Leases!$H25)),Leases!$E25,DATE(Properties!$C$5,9,IF(Leases!$H25="",1,Leases!$H25))))</f>
      </c>
      <c r="W25" s="28">
        <f>IF(K25=0,0,IF(AND(YEAR(Leases!$E25)=Properties!$C$5,MONTH(Leases!$E25)=10,DAY(Leases!$E25)&gt;IF(Leases!$H25="",1,Leases!$H25)),Leases!$E25,DATE(Properties!$C$5,10,IF(Leases!$H25="",1,Leases!$H25))))</f>
      </c>
      <c r="X25" s="28">
        <f>IF(L25=0,0,IF(AND(YEAR(Leases!$E25)=Properties!$C$5,MONTH(Leases!$E25)=11,DAY(Leases!$E25)&gt;IF(Leases!$H25="",1,Leases!$H25)),Leases!$E25,DATE(Properties!$C$5,11,IF(Leases!$H25="",1,Leases!$H25))))</f>
      </c>
      <c r="Y25" s="28">
        <f>IF(M25=0,0,IF(AND(YEAR(Leases!$E25)=Properties!$C$5,MONTH(Leases!$E25)=12,DAY(Leases!$E25)&gt;IF(Leases!$H25="",1,Leases!$H25)),Leases!$E25,DATE(Properties!$C$5,12,IF(Leases!$H25="",1,Leases!$H25))))</f>
      </c>
      <c r="Z25" s="25">
        <f>SUM(B25:M25)</f>
      </c>
      <c r="AA25" s="22">
        <f>SUMPRODUCT((N25:Y25&lt;='Rent roll'!$C$4)*B25:M25)</f>
      </c>
      <c r="AB25" s="22">
        <f>IF(A25="",0,SUMIFS('Ledger entries'!$H$2:$H$3001,'Ledger entries'!$B$2:$B$3001,A25,'Ledger entries'!$A$2:$A$3001,"&lt;="&amp;'Rent roll'!$C$4))</f>
      </c>
      <c r="AC25" s="22">
        <f>IF(A25="",0,N(Leases!$L25)+AA25+AB25)</f>
      </c>
      <c r="AD25" s="22">
        <f>IF(A25="",0,N(Leases!$K25)+SUMIFS('Ledger entries'!$I$2:$I$3001,'Ledger entries'!$B$2:$B$3001,A25,'Ledger entries'!$A$2:$A$3001,"&lt;="&amp;'Rent roll'!$C$4))</f>
      </c>
    </row>
    <row r="26" spans="1:30" x14ac:dyDescent="0.25">
      <c r="A26" s="13">
        <f>Leases!A26</f>
      </c>
      <c r="B26" s="22">
        <f>IF(OR(Leases!$A26="",Leases!$E26="",Leases!$G26=""),0,IF(AND(YEAR(Leases!$E26)=Properties!$C$5,MONTH(Leases!$E26)=1,DAY(Leases!$E26)&gt;IF(Leases!$H26="",1,Leases!$H26)),IF(Leases!$E26&lt;=IF(Leases!$F26="",DATE(Properties!$C$5,12,31),Leases!$F26),ROUND(Leases!$G26*(DAY(EOMONTH(Leases!$E26,0))-DAY(Leases!$E26)+1)/DAY(EOMONTH(Leases!$E26,0)),2),0),IF(AND(DATE(Properties!$C$5,1,IF(Leases!$H26="",1,Leases!$H26))&gt;=Leases!$E26,DATE(Properties!$C$5,1,IF(Leases!$H26="",1,Leases!$H26))&lt;=IF(Leases!$F26="",DATE(Properties!$C$5,12,31),Leases!$F26)),Leases!$G26,0)))</f>
      </c>
      <c r="C26" s="22">
        <f>IF(OR(Leases!$A26="",Leases!$E26="",Leases!$G26=""),0,IF(AND(YEAR(Leases!$E26)=Properties!$C$5,MONTH(Leases!$E26)=2,DAY(Leases!$E26)&gt;IF(Leases!$H26="",1,Leases!$H26)),IF(Leases!$E26&lt;=IF(Leases!$F26="",DATE(Properties!$C$5,12,31),Leases!$F26),ROUND(Leases!$G26*(DAY(EOMONTH(Leases!$E26,0))-DAY(Leases!$E26)+1)/DAY(EOMONTH(Leases!$E26,0)),2),0),IF(AND(DATE(Properties!$C$5,2,IF(Leases!$H26="",1,Leases!$H26))&gt;=Leases!$E26,DATE(Properties!$C$5,2,IF(Leases!$H26="",1,Leases!$H26))&lt;=IF(Leases!$F26="",DATE(Properties!$C$5,12,31),Leases!$F26)),Leases!$G26,0)))</f>
      </c>
      <c r="D26" s="22">
        <f>IF(OR(Leases!$A26="",Leases!$E26="",Leases!$G26=""),0,IF(AND(YEAR(Leases!$E26)=Properties!$C$5,MONTH(Leases!$E26)=3,DAY(Leases!$E26)&gt;IF(Leases!$H26="",1,Leases!$H26)),IF(Leases!$E26&lt;=IF(Leases!$F26="",DATE(Properties!$C$5,12,31),Leases!$F26),ROUND(Leases!$G26*(DAY(EOMONTH(Leases!$E26,0))-DAY(Leases!$E26)+1)/DAY(EOMONTH(Leases!$E26,0)),2),0),IF(AND(DATE(Properties!$C$5,3,IF(Leases!$H26="",1,Leases!$H26))&gt;=Leases!$E26,DATE(Properties!$C$5,3,IF(Leases!$H26="",1,Leases!$H26))&lt;=IF(Leases!$F26="",DATE(Properties!$C$5,12,31),Leases!$F26)),Leases!$G26,0)))</f>
      </c>
      <c r="E26" s="22">
        <f>IF(OR(Leases!$A26="",Leases!$E26="",Leases!$G26=""),0,IF(AND(YEAR(Leases!$E26)=Properties!$C$5,MONTH(Leases!$E26)=4,DAY(Leases!$E26)&gt;IF(Leases!$H26="",1,Leases!$H26)),IF(Leases!$E26&lt;=IF(Leases!$F26="",DATE(Properties!$C$5,12,31),Leases!$F26),ROUND(Leases!$G26*(DAY(EOMONTH(Leases!$E26,0))-DAY(Leases!$E26)+1)/DAY(EOMONTH(Leases!$E26,0)),2),0),IF(AND(DATE(Properties!$C$5,4,IF(Leases!$H26="",1,Leases!$H26))&gt;=Leases!$E26,DATE(Properties!$C$5,4,IF(Leases!$H26="",1,Leases!$H26))&lt;=IF(Leases!$F26="",DATE(Properties!$C$5,12,31),Leases!$F26)),Leases!$G26,0)))</f>
      </c>
      <c r="F26" s="22">
        <f>IF(OR(Leases!$A26="",Leases!$E26="",Leases!$G26=""),0,IF(AND(YEAR(Leases!$E26)=Properties!$C$5,MONTH(Leases!$E26)=5,DAY(Leases!$E26)&gt;IF(Leases!$H26="",1,Leases!$H26)),IF(Leases!$E26&lt;=IF(Leases!$F26="",DATE(Properties!$C$5,12,31),Leases!$F26),ROUND(Leases!$G26*(DAY(EOMONTH(Leases!$E26,0))-DAY(Leases!$E26)+1)/DAY(EOMONTH(Leases!$E26,0)),2),0),IF(AND(DATE(Properties!$C$5,5,IF(Leases!$H26="",1,Leases!$H26))&gt;=Leases!$E26,DATE(Properties!$C$5,5,IF(Leases!$H26="",1,Leases!$H26))&lt;=IF(Leases!$F26="",DATE(Properties!$C$5,12,31),Leases!$F26)),Leases!$G26,0)))</f>
      </c>
      <c r="G26" s="22">
        <f>IF(OR(Leases!$A26="",Leases!$E26="",Leases!$G26=""),0,IF(AND(YEAR(Leases!$E26)=Properties!$C$5,MONTH(Leases!$E26)=6,DAY(Leases!$E26)&gt;IF(Leases!$H26="",1,Leases!$H26)),IF(Leases!$E26&lt;=IF(Leases!$F26="",DATE(Properties!$C$5,12,31),Leases!$F26),ROUND(Leases!$G26*(DAY(EOMONTH(Leases!$E26,0))-DAY(Leases!$E26)+1)/DAY(EOMONTH(Leases!$E26,0)),2),0),IF(AND(DATE(Properties!$C$5,6,IF(Leases!$H26="",1,Leases!$H26))&gt;=Leases!$E26,DATE(Properties!$C$5,6,IF(Leases!$H26="",1,Leases!$H26))&lt;=IF(Leases!$F26="",DATE(Properties!$C$5,12,31),Leases!$F26)),Leases!$G26,0)))</f>
      </c>
      <c r="H26" s="22">
        <f>IF(OR(Leases!$A26="",Leases!$E26="",Leases!$G26=""),0,IF(AND(YEAR(Leases!$E26)=Properties!$C$5,MONTH(Leases!$E26)=7,DAY(Leases!$E26)&gt;IF(Leases!$H26="",1,Leases!$H26)),IF(Leases!$E26&lt;=IF(Leases!$F26="",DATE(Properties!$C$5,12,31),Leases!$F26),ROUND(Leases!$G26*(DAY(EOMONTH(Leases!$E26,0))-DAY(Leases!$E26)+1)/DAY(EOMONTH(Leases!$E26,0)),2),0),IF(AND(DATE(Properties!$C$5,7,IF(Leases!$H26="",1,Leases!$H26))&gt;=Leases!$E26,DATE(Properties!$C$5,7,IF(Leases!$H26="",1,Leases!$H26))&lt;=IF(Leases!$F26="",DATE(Properties!$C$5,12,31),Leases!$F26)),Leases!$G26,0)))</f>
      </c>
      <c r="I26" s="22">
        <f>IF(OR(Leases!$A26="",Leases!$E26="",Leases!$G26=""),0,IF(AND(YEAR(Leases!$E26)=Properties!$C$5,MONTH(Leases!$E26)=8,DAY(Leases!$E26)&gt;IF(Leases!$H26="",1,Leases!$H26)),IF(Leases!$E26&lt;=IF(Leases!$F26="",DATE(Properties!$C$5,12,31),Leases!$F26),ROUND(Leases!$G26*(DAY(EOMONTH(Leases!$E26,0))-DAY(Leases!$E26)+1)/DAY(EOMONTH(Leases!$E26,0)),2),0),IF(AND(DATE(Properties!$C$5,8,IF(Leases!$H26="",1,Leases!$H26))&gt;=Leases!$E26,DATE(Properties!$C$5,8,IF(Leases!$H26="",1,Leases!$H26))&lt;=IF(Leases!$F26="",DATE(Properties!$C$5,12,31),Leases!$F26)),Leases!$G26,0)))</f>
      </c>
      <c r="J26" s="22">
        <f>IF(OR(Leases!$A26="",Leases!$E26="",Leases!$G26=""),0,IF(AND(YEAR(Leases!$E26)=Properties!$C$5,MONTH(Leases!$E26)=9,DAY(Leases!$E26)&gt;IF(Leases!$H26="",1,Leases!$H26)),IF(Leases!$E26&lt;=IF(Leases!$F26="",DATE(Properties!$C$5,12,31),Leases!$F26),ROUND(Leases!$G26*(DAY(EOMONTH(Leases!$E26,0))-DAY(Leases!$E26)+1)/DAY(EOMONTH(Leases!$E26,0)),2),0),IF(AND(DATE(Properties!$C$5,9,IF(Leases!$H26="",1,Leases!$H26))&gt;=Leases!$E26,DATE(Properties!$C$5,9,IF(Leases!$H26="",1,Leases!$H26))&lt;=IF(Leases!$F26="",DATE(Properties!$C$5,12,31),Leases!$F26)),Leases!$G26,0)))</f>
      </c>
      <c r="K26" s="22">
        <f>IF(OR(Leases!$A26="",Leases!$E26="",Leases!$G26=""),0,IF(AND(YEAR(Leases!$E26)=Properties!$C$5,MONTH(Leases!$E26)=10,DAY(Leases!$E26)&gt;IF(Leases!$H26="",1,Leases!$H26)),IF(Leases!$E26&lt;=IF(Leases!$F26="",DATE(Properties!$C$5,12,31),Leases!$F26),ROUND(Leases!$G26*(DAY(EOMONTH(Leases!$E26,0))-DAY(Leases!$E26)+1)/DAY(EOMONTH(Leases!$E26,0)),2),0),IF(AND(DATE(Properties!$C$5,10,IF(Leases!$H26="",1,Leases!$H26))&gt;=Leases!$E26,DATE(Properties!$C$5,10,IF(Leases!$H26="",1,Leases!$H26))&lt;=IF(Leases!$F26="",DATE(Properties!$C$5,12,31),Leases!$F26)),Leases!$G26,0)))</f>
      </c>
      <c r="L26" s="22">
        <f>IF(OR(Leases!$A26="",Leases!$E26="",Leases!$G26=""),0,IF(AND(YEAR(Leases!$E26)=Properties!$C$5,MONTH(Leases!$E26)=11,DAY(Leases!$E26)&gt;IF(Leases!$H26="",1,Leases!$H26)),IF(Leases!$E26&lt;=IF(Leases!$F26="",DATE(Properties!$C$5,12,31),Leases!$F26),ROUND(Leases!$G26*(DAY(EOMONTH(Leases!$E26,0))-DAY(Leases!$E26)+1)/DAY(EOMONTH(Leases!$E26,0)),2),0),IF(AND(DATE(Properties!$C$5,11,IF(Leases!$H26="",1,Leases!$H26))&gt;=Leases!$E26,DATE(Properties!$C$5,11,IF(Leases!$H26="",1,Leases!$H26))&lt;=IF(Leases!$F26="",DATE(Properties!$C$5,12,31),Leases!$F26)),Leases!$G26,0)))</f>
      </c>
      <c r="M26" s="22">
        <f>IF(OR(Leases!$A26="",Leases!$E26="",Leases!$G26=""),0,IF(AND(YEAR(Leases!$E26)=Properties!$C$5,MONTH(Leases!$E26)=12,DAY(Leases!$E26)&gt;IF(Leases!$H26="",1,Leases!$H26)),IF(Leases!$E26&lt;=IF(Leases!$F26="",DATE(Properties!$C$5,12,31),Leases!$F26),ROUND(Leases!$G26*(DAY(EOMONTH(Leases!$E26,0))-DAY(Leases!$E26)+1)/DAY(EOMONTH(Leases!$E26,0)),2),0),IF(AND(DATE(Properties!$C$5,12,IF(Leases!$H26="",1,Leases!$H26))&gt;=Leases!$E26,DATE(Properties!$C$5,12,IF(Leases!$H26="",1,Leases!$H26))&lt;=IF(Leases!$F26="",DATE(Properties!$C$5,12,31),Leases!$F26)),Leases!$G26,0)))</f>
      </c>
      <c r="N26" s="28">
        <f>IF(B26=0,0,IF(AND(YEAR(Leases!$E26)=Properties!$C$5,MONTH(Leases!$E26)=1,DAY(Leases!$E26)&gt;IF(Leases!$H26="",1,Leases!$H26)),Leases!$E26,DATE(Properties!$C$5,1,IF(Leases!$H26="",1,Leases!$H26))))</f>
      </c>
      <c r="O26" s="28">
        <f>IF(C26=0,0,IF(AND(YEAR(Leases!$E26)=Properties!$C$5,MONTH(Leases!$E26)=2,DAY(Leases!$E26)&gt;IF(Leases!$H26="",1,Leases!$H26)),Leases!$E26,DATE(Properties!$C$5,2,IF(Leases!$H26="",1,Leases!$H26))))</f>
      </c>
      <c r="P26" s="28">
        <f>IF(D26=0,0,IF(AND(YEAR(Leases!$E26)=Properties!$C$5,MONTH(Leases!$E26)=3,DAY(Leases!$E26)&gt;IF(Leases!$H26="",1,Leases!$H26)),Leases!$E26,DATE(Properties!$C$5,3,IF(Leases!$H26="",1,Leases!$H26))))</f>
      </c>
      <c r="Q26" s="28">
        <f>IF(E26=0,0,IF(AND(YEAR(Leases!$E26)=Properties!$C$5,MONTH(Leases!$E26)=4,DAY(Leases!$E26)&gt;IF(Leases!$H26="",1,Leases!$H26)),Leases!$E26,DATE(Properties!$C$5,4,IF(Leases!$H26="",1,Leases!$H26))))</f>
      </c>
      <c r="R26" s="28">
        <f>IF(F26=0,0,IF(AND(YEAR(Leases!$E26)=Properties!$C$5,MONTH(Leases!$E26)=5,DAY(Leases!$E26)&gt;IF(Leases!$H26="",1,Leases!$H26)),Leases!$E26,DATE(Properties!$C$5,5,IF(Leases!$H26="",1,Leases!$H26))))</f>
      </c>
      <c r="S26" s="28">
        <f>IF(G26=0,0,IF(AND(YEAR(Leases!$E26)=Properties!$C$5,MONTH(Leases!$E26)=6,DAY(Leases!$E26)&gt;IF(Leases!$H26="",1,Leases!$H26)),Leases!$E26,DATE(Properties!$C$5,6,IF(Leases!$H26="",1,Leases!$H26))))</f>
      </c>
      <c r="T26" s="28">
        <f>IF(H26=0,0,IF(AND(YEAR(Leases!$E26)=Properties!$C$5,MONTH(Leases!$E26)=7,DAY(Leases!$E26)&gt;IF(Leases!$H26="",1,Leases!$H26)),Leases!$E26,DATE(Properties!$C$5,7,IF(Leases!$H26="",1,Leases!$H26))))</f>
      </c>
      <c r="U26" s="28">
        <f>IF(I26=0,0,IF(AND(YEAR(Leases!$E26)=Properties!$C$5,MONTH(Leases!$E26)=8,DAY(Leases!$E26)&gt;IF(Leases!$H26="",1,Leases!$H26)),Leases!$E26,DATE(Properties!$C$5,8,IF(Leases!$H26="",1,Leases!$H26))))</f>
      </c>
      <c r="V26" s="28">
        <f>IF(J26=0,0,IF(AND(YEAR(Leases!$E26)=Properties!$C$5,MONTH(Leases!$E26)=9,DAY(Leases!$E26)&gt;IF(Leases!$H26="",1,Leases!$H26)),Leases!$E26,DATE(Properties!$C$5,9,IF(Leases!$H26="",1,Leases!$H26))))</f>
      </c>
      <c r="W26" s="28">
        <f>IF(K26=0,0,IF(AND(YEAR(Leases!$E26)=Properties!$C$5,MONTH(Leases!$E26)=10,DAY(Leases!$E26)&gt;IF(Leases!$H26="",1,Leases!$H26)),Leases!$E26,DATE(Properties!$C$5,10,IF(Leases!$H26="",1,Leases!$H26))))</f>
      </c>
      <c r="X26" s="28">
        <f>IF(L26=0,0,IF(AND(YEAR(Leases!$E26)=Properties!$C$5,MONTH(Leases!$E26)=11,DAY(Leases!$E26)&gt;IF(Leases!$H26="",1,Leases!$H26)),Leases!$E26,DATE(Properties!$C$5,11,IF(Leases!$H26="",1,Leases!$H26))))</f>
      </c>
      <c r="Y26" s="28">
        <f>IF(M26=0,0,IF(AND(YEAR(Leases!$E26)=Properties!$C$5,MONTH(Leases!$E26)=12,DAY(Leases!$E26)&gt;IF(Leases!$H26="",1,Leases!$H26)),Leases!$E26,DATE(Properties!$C$5,12,IF(Leases!$H26="",1,Leases!$H26))))</f>
      </c>
      <c r="Z26" s="25">
        <f>SUM(B26:M26)</f>
      </c>
      <c r="AA26" s="22">
        <f>SUMPRODUCT((N26:Y26&lt;='Rent roll'!$C$4)*B26:M26)</f>
      </c>
      <c r="AB26" s="22">
        <f>IF(A26="",0,SUMIFS('Ledger entries'!$H$2:$H$3001,'Ledger entries'!$B$2:$B$3001,A26,'Ledger entries'!$A$2:$A$3001,"&lt;="&amp;'Rent roll'!$C$4))</f>
      </c>
      <c r="AC26" s="22">
        <f>IF(A26="",0,N(Leases!$L26)+AA26+AB26)</f>
      </c>
      <c r="AD26" s="22">
        <f>IF(A26="",0,N(Leases!$K26)+SUMIFS('Ledger entries'!$I$2:$I$3001,'Ledger entries'!$B$2:$B$3001,A26,'Ledger entries'!$A$2:$A$3001,"&lt;="&amp;'Rent roll'!$C$4))</f>
      </c>
    </row>
    <row r="27" spans="1:30" x14ac:dyDescent="0.25">
      <c r="A27" s="13">
        <f>Leases!A27</f>
      </c>
      <c r="B27" s="22">
        <f>IF(OR(Leases!$A27="",Leases!$E27="",Leases!$G27=""),0,IF(AND(YEAR(Leases!$E27)=Properties!$C$5,MONTH(Leases!$E27)=1,DAY(Leases!$E27)&gt;IF(Leases!$H27="",1,Leases!$H27)),IF(Leases!$E27&lt;=IF(Leases!$F27="",DATE(Properties!$C$5,12,31),Leases!$F27),ROUND(Leases!$G27*(DAY(EOMONTH(Leases!$E27,0))-DAY(Leases!$E27)+1)/DAY(EOMONTH(Leases!$E27,0)),2),0),IF(AND(DATE(Properties!$C$5,1,IF(Leases!$H27="",1,Leases!$H27))&gt;=Leases!$E27,DATE(Properties!$C$5,1,IF(Leases!$H27="",1,Leases!$H27))&lt;=IF(Leases!$F27="",DATE(Properties!$C$5,12,31),Leases!$F27)),Leases!$G27,0)))</f>
      </c>
      <c r="C27" s="22">
        <f>IF(OR(Leases!$A27="",Leases!$E27="",Leases!$G27=""),0,IF(AND(YEAR(Leases!$E27)=Properties!$C$5,MONTH(Leases!$E27)=2,DAY(Leases!$E27)&gt;IF(Leases!$H27="",1,Leases!$H27)),IF(Leases!$E27&lt;=IF(Leases!$F27="",DATE(Properties!$C$5,12,31),Leases!$F27),ROUND(Leases!$G27*(DAY(EOMONTH(Leases!$E27,0))-DAY(Leases!$E27)+1)/DAY(EOMONTH(Leases!$E27,0)),2),0),IF(AND(DATE(Properties!$C$5,2,IF(Leases!$H27="",1,Leases!$H27))&gt;=Leases!$E27,DATE(Properties!$C$5,2,IF(Leases!$H27="",1,Leases!$H27))&lt;=IF(Leases!$F27="",DATE(Properties!$C$5,12,31),Leases!$F27)),Leases!$G27,0)))</f>
      </c>
      <c r="D27" s="22">
        <f>IF(OR(Leases!$A27="",Leases!$E27="",Leases!$G27=""),0,IF(AND(YEAR(Leases!$E27)=Properties!$C$5,MONTH(Leases!$E27)=3,DAY(Leases!$E27)&gt;IF(Leases!$H27="",1,Leases!$H27)),IF(Leases!$E27&lt;=IF(Leases!$F27="",DATE(Properties!$C$5,12,31),Leases!$F27),ROUND(Leases!$G27*(DAY(EOMONTH(Leases!$E27,0))-DAY(Leases!$E27)+1)/DAY(EOMONTH(Leases!$E27,0)),2),0),IF(AND(DATE(Properties!$C$5,3,IF(Leases!$H27="",1,Leases!$H27))&gt;=Leases!$E27,DATE(Properties!$C$5,3,IF(Leases!$H27="",1,Leases!$H27))&lt;=IF(Leases!$F27="",DATE(Properties!$C$5,12,31),Leases!$F27)),Leases!$G27,0)))</f>
      </c>
      <c r="E27" s="22">
        <f>IF(OR(Leases!$A27="",Leases!$E27="",Leases!$G27=""),0,IF(AND(YEAR(Leases!$E27)=Properties!$C$5,MONTH(Leases!$E27)=4,DAY(Leases!$E27)&gt;IF(Leases!$H27="",1,Leases!$H27)),IF(Leases!$E27&lt;=IF(Leases!$F27="",DATE(Properties!$C$5,12,31),Leases!$F27),ROUND(Leases!$G27*(DAY(EOMONTH(Leases!$E27,0))-DAY(Leases!$E27)+1)/DAY(EOMONTH(Leases!$E27,0)),2),0),IF(AND(DATE(Properties!$C$5,4,IF(Leases!$H27="",1,Leases!$H27))&gt;=Leases!$E27,DATE(Properties!$C$5,4,IF(Leases!$H27="",1,Leases!$H27))&lt;=IF(Leases!$F27="",DATE(Properties!$C$5,12,31),Leases!$F27)),Leases!$G27,0)))</f>
      </c>
      <c r="F27" s="22">
        <f>IF(OR(Leases!$A27="",Leases!$E27="",Leases!$G27=""),0,IF(AND(YEAR(Leases!$E27)=Properties!$C$5,MONTH(Leases!$E27)=5,DAY(Leases!$E27)&gt;IF(Leases!$H27="",1,Leases!$H27)),IF(Leases!$E27&lt;=IF(Leases!$F27="",DATE(Properties!$C$5,12,31),Leases!$F27),ROUND(Leases!$G27*(DAY(EOMONTH(Leases!$E27,0))-DAY(Leases!$E27)+1)/DAY(EOMONTH(Leases!$E27,0)),2),0),IF(AND(DATE(Properties!$C$5,5,IF(Leases!$H27="",1,Leases!$H27))&gt;=Leases!$E27,DATE(Properties!$C$5,5,IF(Leases!$H27="",1,Leases!$H27))&lt;=IF(Leases!$F27="",DATE(Properties!$C$5,12,31),Leases!$F27)),Leases!$G27,0)))</f>
      </c>
      <c r="G27" s="22">
        <f>IF(OR(Leases!$A27="",Leases!$E27="",Leases!$G27=""),0,IF(AND(YEAR(Leases!$E27)=Properties!$C$5,MONTH(Leases!$E27)=6,DAY(Leases!$E27)&gt;IF(Leases!$H27="",1,Leases!$H27)),IF(Leases!$E27&lt;=IF(Leases!$F27="",DATE(Properties!$C$5,12,31),Leases!$F27),ROUND(Leases!$G27*(DAY(EOMONTH(Leases!$E27,0))-DAY(Leases!$E27)+1)/DAY(EOMONTH(Leases!$E27,0)),2),0),IF(AND(DATE(Properties!$C$5,6,IF(Leases!$H27="",1,Leases!$H27))&gt;=Leases!$E27,DATE(Properties!$C$5,6,IF(Leases!$H27="",1,Leases!$H27))&lt;=IF(Leases!$F27="",DATE(Properties!$C$5,12,31),Leases!$F27)),Leases!$G27,0)))</f>
      </c>
      <c r="H27" s="22">
        <f>IF(OR(Leases!$A27="",Leases!$E27="",Leases!$G27=""),0,IF(AND(YEAR(Leases!$E27)=Properties!$C$5,MONTH(Leases!$E27)=7,DAY(Leases!$E27)&gt;IF(Leases!$H27="",1,Leases!$H27)),IF(Leases!$E27&lt;=IF(Leases!$F27="",DATE(Properties!$C$5,12,31),Leases!$F27),ROUND(Leases!$G27*(DAY(EOMONTH(Leases!$E27,0))-DAY(Leases!$E27)+1)/DAY(EOMONTH(Leases!$E27,0)),2),0),IF(AND(DATE(Properties!$C$5,7,IF(Leases!$H27="",1,Leases!$H27))&gt;=Leases!$E27,DATE(Properties!$C$5,7,IF(Leases!$H27="",1,Leases!$H27))&lt;=IF(Leases!$F27="",DATE(Properties!$C$5,12,31),Leases!$F27)),Leases!$G27,0)))</f>
      </c>
      <c r="I27" s="22">
        <f>IF(OR(Leases!$A27="",Leases!$E27="",Leases!$G27=""),0,IF(AND(YEAR(Leases!$E27)=Properties!$C$5,MONTH(Leases!$E27)=8,DAY(Leases!$E27)&gt;IF(Leases!$H27="",1,Leases!$H27)),IF(Leases!$E27&lt;=IF(Leases!$F27="",DATE(Properties!$C$5,12,31),Leases!$F27),ROUND(Leases!$G27*(DAY(EOMONTH(Leases!$E27,0))-DAY(Leases!$E27)+1)/DAY(EOMONTH(Leases!$E27,0)),2),0),IF(AND(DATE(Properties!$C$5,8,IF(Leases!$H27="",1,Leases!$H27))&gt;=Leases!$E27,DATE(Properties!$C$5,8,IF(Leases!$H27="",1,Leases!$H27))&lt;=IF(Leases!$F27="",DATE(Properties!$C$5,12,31),Leases!$F27)),Leases!$G27,0)))</f>
      </c>
      <c r="J27" s="22">
        <f>IF(OR(Leases!$A27="",Leases!$E27="",Leases!$G27=""),0,IF(AND(YEAR(Leases!$E27)=Properties!$C$5,MONTH(Leases!$E27)=9,DAY(Leases!$E27)&gt;IF(Leases!$H27="",1,Leases!$H27)),IF(Leases!$E27&lt;=IF(Leases!$F27="",DATE(Properties!$C$5,12,31),Leases!$F27),ROUND(Leases!$G27*(DAY(EOMONTH(Leases!$E27,0))-DAY(Leases!$E27)+1)/DAY(EOMONTH(Leases!$E27,0)),2),0),IF(AND(DATE(Properties!$C$5,9,IF(Leases!$H27="",1,Leases!$H27))&gt;=Leases!$E27,DATE(Properties!$C$5,9,IF(Leases!$H27="",1,Leases!$H27))&lt;=IF(Leases!$F27="",DATE(Properties!$C$5,12,31),Leases!$F27)),Leases!$G27,0)))</f>
      </c>
      <c r="K27" s="22">
        <f>IF(OR(Leases!$A27="",Leases!$E27="",Leases!$G27=""),0,IF(AND(YEAR(Leases!$E27)=Properties!$C$5,MONTH(Leases!$E27)=10,DAY(Leases!$E27)&gt;IF(Leases!$H27="",1,Leases!$H27)),IF(Leases!$E27&lt;=IF(Leases!$F27="",DATE(Properties!$C$5,12,31),Leases!$F27),ROUND(Leases!$G27*(DAY(EOMONTH(Leases!$E27,0))-DAY(Leases!$E27)+1)/DAY(EOMONTH(Leases!$E27,0)),2),0),IF(AND(DATE(Properties!$C$5,10,IF(Leases!$H27="",1,Leases!$H27))&gt;=Leases!$E27,DATE(Properties!$C$5,10,IF(Leases!$H27="",1,Leases!$H27))&lt;=IF(Leases!$F27="",DATE(Properties!$C$5,12,31),Leases!$F27)),Leases!$G27,0)))</f>
      </c>
      <c r="L27" s="22">
        <f>IF(OR(Leases!$A27="",Leases!$E27="",Leases!$G27=""),0,IF(AND(YEAR(Leases!$E27)=Properties!$C$5,MONTH(Leases!$E27)=11,DAY(Leases!$E27)&gt;IF(Leases!$H27="",1,Leases!$H27)),IF(Leases!$E27&lt;=IF(Leases!$F27="",DATE(Properties!$C$5,12,31),Leases!$F27),ROUND(Leases!$G27*(DAY(EOMONTH(Leases!$E27,0))-DAY(Leases!$E27)+1)/DAY(EOMONTH(Leases!$E27,0)),2),0),IF(AND(DATE(Properties!$C$5,11,IF(Leases!$H27="",1,Leases!$H27))&gt;=Leases!$E27,DATE(Properties!$C$5,11,IF(Leases!$H27="",1,Leases!$H27))&lt;=IF(Leases!$F27="",DATE(Properties!$C$5,12,31),Leases!$F27)),Leases!$G27,0)))</f>
      </c>
      <c r="M27" s="22">
        <f>IF(OR(Leases!$A27="",Leases!$E27="",Leases!$G27=""),0,IF(AND(YEAR(Leases!$E27)=Properties!$C$5,MONTH(Leases!$E27)=12,DAY(Leases!$E27)&gt;IF(Leases!$H27="",1,Leases!$H27)),IF(Leases!$E27&lt;=IF(Leases!$F27="",DATE(Properties!$C$5,12,31),Leases!$F27),ROUND(Leases!$G27*(DAY(EOMONTH(Leases!$E27,0))-DAY(Leases!$E27)+1)/DAY(EOMONTH(Leases!$E27,0)),2),0),IF(AND(DATE(Properties!$C$5,12,IF(Leases!$H27="",1,Leases!$H27))&gt;=Leases!$E27,DATE(Properties!$C$5,12,IF(Leases!$H27="",1,Leases!$H27))&lt;=IF(Leases!$F27="",DATE(Properties!$C$5,12,31),Leases!$F27)),Leases!$G27,0)))</f>
      </c>
      <c r="N27" s="28">
        <f>IF(B27=0,0,IF(AND(YEAR(Leases!$E27)=Properties!$C$5,MONTH(Leases!$E27)=1,DAY(Leases!$E27)&gt;IF(Leases!$H27="",1,Leases!$H27)),Leases!$E27,DATE(Properties!$C$5,1,IF(Leases!$H27="",1,Leases!$H27))))</f>
      </c>
      <c r="O27" s="28">
        <f>IF(C27=0,0,IF(AND(YEAR(Leases!$E27)=Properties!$C$5,MONTH(Leases!$E27)=2,DAY(Leases!$E27)&gt;IF(Leases!$H27="",1,Leases!$H27)),Leases!$E27,DATE(Properties!$C$5,2,IF(Leases!$H27="",1,Leases!$H27))))</f>
      </c>
      <c r="P27" s="28">
        <f>IF(D27=0,0,IF(AND(YEAR(Leases!$E27)=Properties!$C$5,MONTH(Leases!$E27)=3,DAY(Leases!$E27)&gt;IF(Leases!$H27="",1,Leases!$H27)),Leases!$E27,DATE(Properties!$C$5,3,IF(Leases!$H27="",1,Leases!$H27))))</f>
      </c>
      <c r="Q27" s="28">
        <f>IF(E27=0,0,IF(AND(YEAR(Leases!$E27)=Properties!$C$5,MONTH(Leases!$E27)=4,DAY(Leases!$E27)&gt;IF(Leases!$H27="",1,Leases!$H27)),Leases!$E27,DATE(Properties!$C$5,4,IF(Leases!$H27="",1,Leases!$H27))))</f>
      </c>
      <c r="R27" s="28">
        <f>IF(F27=0,0,IF(AND(YEAR(Leases!$E27)=Properties!$C$5,MONTH(Leases!$E27)=5,DAY(Leases!$E27)&gt;IF(Leases!$H27="",1,Leases!$H27)),Leases!$E27,DATE(Properties!$C$5,5,IF(Leases!$H27="",1,Leases!$H27))))</f>
      </c>
      <c r="S27" s="28">
        <f>IF(G27=0,0,IF(AND(YEAR(Leases!$E27)=Properties!$C$5,MONTH(Leases!$E27)=6,DAY(Leases!$E27)&gt;IF(Leases!$H27="",1,Leases!$H27)),Leases!$E27,DATE(Properties!$C$5,6,IF(Leases!$H27="",1,Leases!$H27))))</f>
      </c>
      <c r="T27" s="28">
        <f>IF(H27=0,0,IF(AND(YEAR(Leases!$E27)=Properties!$C$5,MONTH(Leases!$E27)=7,DAY(Leases!$E27)&gt;IF(Leases!$H27="",1,Leases!$H27)),Leases!$E27,DATE(Properties!$C$5,7,IF(Leases!$H27="",1,Leases!$H27))))</f>
      </c>
      <c r="U27" s="28">
        <f>IF(I27=0,0,IF(AND(YEAR(Leases!$E27)=Properties!$C$5,MONTH(Leases!$E27)=8,DAY(Leases!$E27)&gt;IF(Leases!$H27="",1,Leases!$H27)),Leases!$E27,DATE(Properties!$C$5,8,IF(Leases!$H27="",1,Leases!$H27))))</f>
      </c>
      <c r="V27" s="28">
        <f>IF(J27=0,0,IF(AND(YEAR(Leases!$E27)=Properties!$C$5,MONTH(Leases!$E27)=9,DAY(Leases!$E27)&gt;IF(Leases!$H27="",1,Leases!$H27)),Leases!$E27,DATE(Properties!$C$5,9,IF(Leases!$H27="",1,Leases!$H27))))</f>
      </c>
      <c r="W27" s="28">
        <f>IF(K27=0,0,IF(AND(YEAR(Leases!$E27)=Properties!$C$5,MONTH(Leases!$E27)=10,DAY(Leases!$E27)&gt;IF(Leases!$H27="",1,Leases!$H27)),Leases!$E27,DATE(Properties!$C$5,10,IF(Leases!$H27="",1,Leases!$H27))))</f>
      </c>
      <c r="X27" s="28">
        <f>IF(L27=0,0,IF(AND(YEAR(Leases!$E27)=Properties!$C$5,MONTH(Leases!$E27)=11,DAY(Leases!$E27)&gt;IF(Leases!$H27="",1,Leases!$H27)),Leases!$E27,DATE(Properties!$C$5,11,IF(Leases!$H27="",1,Leases!$H27))))</f>
      </c>
      <c r="Y27" s="28">
        <f>IF(M27=0,0,IF(AND(YEAR(Leases!$E27)=Properties!$C$5,MONTH(Leases!$E27)=12,DAY(Leases!$E27)&gt;IF(Leases!$H27="",1,Leases!$H27)),Leases!$E27,DATE(Properties!$C$5,12,IF(Leases!$H27="",1,Leases!$H27))))</f>
      </c>
      <c r="Z27" s="25">
        <f>SUM(B27:M27)</f>
      </c>
      <c r="AA27" s="22">
        <f>SUMPRODUCT((N27:Y27&lt;='Rent roll'!$C$4)*B27:M27)</f>
      </c>
      <c r="AB27" s="22">
        <f>IF(A27="",0,SUMIFS('Ledger entries'!$H$2:$H$3001,'Ledger entries'!$B$2:$B$3001,A27,'Ledger entries'!$A$2:$A$3001,"&lt;="&amp;'Rent roll'!$C$4))</f>
      </c>
      <c r="AC27" s="22">
        <f>IF(A27="",0,N(Leases!$L27)+AA27+AB27)</f>
      </c>
      <c r="AD27" s="22">
        <f>IF(A27="",0,N(Leases!$K27)+SUMIFS('Ledger entries'!$I$2:$I$3001,'Ledger entries'!$B$2:$B$3001,A27,'Ledger entries'!$A$2:$A$3001,"&lt;="&amp;'Rent roll'!$C$4))</f>
      </c>
    </row>
    <row r="28" spans="1:30" x14ac:dyDescent="0.25">
      <c r="A28" s="13">
        <f>Leases!A28</f>
      </c>
      <c r="B28" s="22">
        <f>IF(OR(Leases!$A28="",Leases!$E28="",Leases!$G28=""),0,IF(AND(YEAR(Leases!$E28)=Properties!$C$5,MONTH(Leases!$E28)=1,DAY(Leases!$E28)&gt;IF(Leases!$H28="",1,Leases!$H28)),IF(Leases!$E28&lt;=IF(Leases!$F28="",DATE(Properties!$C$5,12,31),Leases!$F28),ROUND(Leases!$G28*(DAY(EOMONTH(Leases!$E28,0))-DAY(Leases!$E28)+1)/DAY(EOMONTH(Leases!$E28,0)),2),0),IF(AND(DATE(Properties!$C$5,1,IF(Leases!$H28="",1,Leases!$H28))&gt;=Leases!$E28,DATE(Properties!$C$5,1,IF(Leases!$H28="",1,Leases!$H28))&lt;=IF(Leases!$F28="",DATE(Properties!$C$5,12,31),Leases!$F28)),Leases!$G28,0)))</f>
      </c>
      <c r="C28" s="22">
        <f>IF(OR(Leases!$A28="",Leases!$E28="",Leases!$G28=""),0,IF(AND(YEAR(Leases!$E28)=Properties!$C$5,MONTH(Leases!$E28)=2,DAY(Leases!$E28)&gt;IF(Leases!$H28="",1,Leases!$H28)),IF(Leases!$E28&lt;=IF(Leases!$F28="",DATE(Properties!$C$5,12,31),Leases!$F28),ROUND(Leases!$G28*(DAY(EOMONTH(Leases!$E28,0))-DAY(Leases!$E28)+1)/DAY(EOMONTH(Leases!$E28,0)),2),0),IF(AND(DATE(Properties!$C$5,2,IF(Leases!$H28="",1,Leases!$H28))&gt;=Leases!$E28,DATE(Properties!$C$5,2,IF(Leases!$H28="",1,Leases!$H28))&lt;=IF(Leases!$F28="",DATE(Properties!$C$5,12,31),Leases!$F28)),Leases!$G28,0)))</f>
      </c>
      <c r="D28" s="22">
        <f>IF(OR(Leases!$A28="",Leases!$E28="",Leases!$G28=""),0,IF(AND(YEAR(Leases!$E28)=Properties!$C$5,MONTH(Leases!$E28)=3,DAY(Leases!$E28)&gt;IF(Leases!$H28="",1,Leases!$H28)),IF(Leases!$E28&lt;=IF(Leases!$F28="",DATE(Properties!$C$5,12,31),Leases!$F28),ROUND(Leases!$G28*(DAY(EOMONTH(Leases!$E28,0))-DAY(Leases!$E28)+1)/DAY(EOMONTH(Leases!$E28,0)),2),0),IF(AND(DATE(Properties!$C$5,3,IF(Leases!$H28="",1,Leases!$H28))&gt;=Leases!$E28,DATE(Properties!$C$5,3,IF(Leases!$H28="",1,Leases!$H28))&lt;=IF(Leases!$F28="",DATE(Properties!$C$5,12,31),Leases!$F28)),Leases!$G28,0)))</f>
      </c>
      <c r="E28" s="22">
        <f>IF(OR(Leases!$A28="",Leases!$E28="",Leases!$G28=""),0,IF(AND(YEAR(Leases!$E28)=Properties!$C$5,MONTH(Leases!$E28)=4,DAY(Leases!$E28)&gt;IF(Leases!$H28="",1,Leases!$H28)),IF(Leases!$E28&lt;=IF(Leases!$F28="",DATE(Properties!$C$5,12,31),Leases!$F28),ROUND(Leases!$G28*(DAY(EOMONTH(Leases!$E28,0))-DAY(Leases!$E28)+1)/DAY(EOMONTH(Leases!$E28,0)),2),0),IF(AND(DATE(Properties!$C$5,4,IF(Leases!$H28="",1,Leases!$H28))&gt;=Leases!$E28,DATE(Properties!$C$5,4,IF(Leases!$H28="",1,Leases!$H28))&lt;=IF(Leases!$F28="",DATE(Properties!$C$5,12,31),Leases!$F28)),Leases!$G28,0)))</f>
      </c>
      <c r="F28" s="22">
        <f>IF(OR(Leases!$A28="",Leases!$E28="",Leases!$G28=""),0,IF(AND(YEAR(Leases!$E28)=Properties!$C$5,MONTH(Leases!$E28)=5,DAY(Leases!$E28)&gt;IF(Leases!$H28="",1,Leases!$H28)),IF(Leases!$E28&lt;=IF(Leases!$F28="",DATE(Properties!$C$5,12,31),Leases!$F28),ROUND(Leases!$G28*(DAY(EOMONTH(Leases!$E28,0))-DAY(Leases!$E28)+1)/DAY(EOMONTH(Leases!$E28,0)),2),0),IF(AND(DATE(Properties!$C$5,5,IF(Leases!$H28="",1,Leases!$H28))&gt;=Leases!$E28,DATE(Properties!$C$5,5,IF(Leases!$H28="",1,Leases!$H28))&lt;=IF(Leases!$F28="",DATE(Properties!$C$5,12,31),Leases!$F28)),Leases!$G28,0)))</f>
      </c>
      <c r="G28" s="22">
        <f>IF(OR(Leases!$A28="",Leases!$E28="",Leases!$G28=""),0,IF(AND(YEAR(Leases!$E28)=Properties!$C$5,MONTH(Leases!$E28)=6,DAY(Leases!$E28)&gt;IF(Leases!$H28="",1,Leases!$H28)),IF(Leases!$E28&lt;=IF(Leases!$F28="",DATE(Properties!$C$5,12,31),Leases!$F28),ROUND(Leases!$G28*(DAY(EOMONTH(Leases!$E28,0))-DAY(Leases!$E28)+1)/DAY(EOMONTH(Leases!$E28,0)),2),0),IF(AND(DATE(Properties!$C$5,6,IF(Leases!$H28="",1,Leases!$H28))&gt;=Leases!$E28,DATE(Properties!$C$5,6,IF(Leases!$H28="",1,Leases!$H28))&lt;=IF(Leases!$F28="",DATE(Properties!$C$5,12,31),Leases!$F28)),Leases!$G28,0)))</f>
      </c>
      <c r="H28" s="22">
        <f>IF(OR(Leases!$A28="",Leases!$E28="",Leases!$G28=""),0,IF(AND(YEAR(Leases!$E28)=Properties!$C$5,MONTH(Leases!$E28)=7,DAY(Leases!$E28)&gt;IF(Leases!$H28="",1,Leases!$H28)),IF(Leases!$E28&lt;=IF(Leases!$F28="",DATE(Properties!$C$5,12,31),Leases!$F28),ROUND(Leases!$G28*(DAY(EOMONTH(Leases!$E28,0))-DAY(Leases!$E28)+1)/DAY(EOMONTH(Leases!$E28,0)),2),0),IF(AND(DATE(Properties!$C$5,7,IF(Leases!$H28="",1,Leases!$H28))&gt;=Leases!$E28,DATE(Properties!$C$5,7,IF(Leases!$H28="",1,Leases!$H28))&lt;=IF(Leases!$F28="",DATE(Properties!$C$5,12,31),Leases!$F28)),Leases!$G28,0)))</f>
      </c>
      <c r="I28" s="22">
        <f>IF(OR(Leases!$A28="",Leases!$E28="",Leases!$G28=""),0,IF(AND(YEAR(Leases!$E28)=Properties!$C$5,MONTH(Leases!$E28)=8,DAY(Leases!$E28)&gt;IF(Leases!$H28="",1,Leases!$H28)),IF(Leases!$E28&lt;=IF(Leases!$F28="",DATE(Properties!$C$5,12,31),Leases!$F28),ROUND(Leases!$G28*(DAY(EOMONTH(Leases!$E28,0))-DAY(Leases!$E28)+1)/DAY(EOMONTH(Leases!$E28,0)),2),0),IF(AND(DATE(Properties!$C$5,8,IF(Leases!$H28="",1,Leases!$H28))&gt;=Leases!$E28,DATE(Properties!$C$5,8,IF(Leases!$H28="",1,Leases!$H28))&lt;=IF(Leases!$F28="",DATE(Properties!$C$5,12,31),Leases!$F28)),Leases!$G28,0)))</f>
      </c>
      <c r="J28" s="22">
        <f>IF(OR(Leases!$A28="",Leases!$E28="",Leases!$G28=""),0,IF(AND(YEAR(Leases!$E28)=Properties!$C$5,MONTH(Leases!$E28)=9,DAY(Leases!$E28)&gt;IF(Leases!$H28="",1,Leases!$H28)),IF(Leases!$E28&lt;=IF(Leases!$F28="",DATE(Properties!$C$5,12,31),Leases!$F28),ROUND(Leases!$G28*(DAY(EOMONTH(Leases!$E28,0))-DAY(Leases!$E28)+1)/DAY(EOMONTH(Leases!$E28,0)),2),0),IF(AND(DATE(Properties!$C$5,9,IF(Leases!$H28="",1,Leases!$H28))&gt;=Leases!$E28,DATE(Properties!$C$5,9,IF(Leases!$H28="",1,Leases!$H28))&lt;=IF(Leases!$F28="",DATE(Properties!$C$5,12,31),Leases!$F28)),Leases!$G28,0)))</f>
      </c>
      <c r="K28" s="22">
        <f>IF(OR(Leases!$A28="",Leases!$E28="",Leases!$G28=""),0,IF(AND(YEAR(Leases!$E28)=Properties!$C$5,MONTH(Leases!$E28)=10,DAY(Leases!$E28)&gt;IF(Leases!$H28="",1,Leases!$H28)),IF(Leases!$E28&lt;=IF(Leases!$F28="",DATE(Properties!$C$5,12,31),Leases!$F28),ROUND(Leases!$G28*(DAY(EOMONTH(Leases!$E28,0))-DAY(Leases!$E28)+1)/DAY(EOMONTH(Leases!$E28,0)),2),0),IF(AND(DATE(Properties!$C$5,10,IF(Leases!$H28="",1,Leases!$H28))&gt;=Leases!$E28,DATE(Properties!$C$5,10,IF(Leases!$H28="",1,Leases!$H28))&lt;=IF(Leases!$F28="",DATE(Properties!$C$5,12,31),Leases!$F28)),Leases!$G28,0)))</f>
      </c>
      <c r="L28" s="22">
        <f>IF(OR(Leases!$A28="",Leases!$E28="",Leases!$G28=""),0,IF(AND(YEAR(Leases!$E28)=Properties!$C$5,MONTH(Leases!$E28)=11,DAY(Leases!$E28)&gt;IF(Leases!$H28="",1,Leases!$H28)),IF(Leases!$E28&lt;=IF(Leases!$F28="",DATE(Properties!$C$5,12,31),Leases!$F28),ROUND(Leases!$G28*(DAY(EOMONTH(Leases!$E28,0))-DAY(Leases!$E28)+1)/DAY(EOMONTH(Leases!$E28,0)),2),0),IF(AND(DATE(Properties!$C$5,11,IF(Leases!$H28="",1,Leases!$H28))&gt;=Leases!$E28,DATE(Properties!$C$5,11,IF(Leases!$H28="",1,Leases!$H28))&lt;=IF(Leases!$F28="",DATE(Properties!$C$5,12,31),Leases!$F28)),Leases!$G28,0)))</f>
      </c>
      <c r="M28" s="22">
        <f>IF(OR(Leases!$A28="",Leases!$E28="",Leases!$G28=""),0,IF(AND(YEAR(Leases!$E28)=Properties!$C$5,MONTH(Leases!$E28)=12,DAY(Leases!$E28)&gt;IF(Leases!$H28="",1,Leases!$H28)),IF(Leases!$E28&lt;=IF(Leases!$F28="",DATE(Properties!$C$5,12,31),Leases!$F28),ROUND(Leases!$G28*(DAY(EOMONTH(Leases!$E28,0))-DAY(Leases!$E28)+1)/DAY(EOMONTH(Leases!$E28,0)),2),0),IF(AND(DATE(Properties!$C$5,12,IF(Leases!$H28="",1,Leases!$H28))&gt;=Leases!$E28,DATE(Properties!$C$5,12,IF(Leases!$H28="",1,Leases!$H28))&lt;=IF(Leases!$F28="",DATE(Properties!$C$5,12,31),Leases!$F28)),Leases!$G28,0)))</f>
      </c>
      <c r="N28" s="28">
        <f>IF(B28=0,0,IF(AND(YEAR(Leases!$E28)=Properties!$C$5,MONTH(Leases!$E28)=1,DAY(Leases!$E28)&gt;IF(Leases!$H28="",1,Leases!$H28)),Leases!$E28,DATE(Properties!$C$5,1,IF(Leases!$H28="",1,Leases!$H28))))</f>
      </c>
      <c r="O28" s="28">
        <f>IF(C28=0,0,IF(AND(YEAR(Leases!$E28)=Properties!$C$5,MONTH(Leases!$E28)=2,DAY(Leases!$E28)&gt;IF(Leases!$H28="",1,Leases!$H28)),Leases!$E28,DATE(Properties!$C$5,2,IF(Leases!$H28="",1,Leases!$H28))))</f>
      </c>
      <c r="P28" s="28">
        <f>IF(D28=0,0,IF(AND(YEAR(Leases!$E28)=Properties!$C$5,MONTH(Leases!$E28)=3,DAY(Leases!$E28)&gt;IF(Leases!$H28="",1,Leases!$H28)),Leases!$E28,DATE(Properties!$C$5,3,IF(Leases!$H28="",1,Leases!$H28))))</f>
      </c>
      <c r="Q28" s="28">
        <f>IF(E28=0,0,IF(AND(YEAR(Leases!$E28)=Properties!$C$5,MONTH(Leases!$E28)=4,DAY(Leases!$E28)&gt;IF(Leases!$H28="",1,Leases!$H28)),Leases!$E28,DATE(Properties!$C$5,4,IF(Leases!$H28="",1,Leases!$H28))))</f>
      </c>
      <c r="R28" s="28">
        <f>IF(F28=0,0,IF(AND(YEAR(Leases!$E28)=Properties!$C$5,MONTH(Leases!$E28)=5,DAY(Leases!$E28)&gt;IF(Leases!$H28="",1,Leases!$H28)),Leases!$E28,DATE(Properties!$C$5,5,IF(Leases!$H28="",1,Leases!$H28))))</f>
      </c>
      <c r="S28" s="28">
        <f>IF(G28=0,0,IF(AND(YEAR(Leases!$E28)=Properties!$C$5,MONTH(Leases!$E28)=6,DAY(Leases!$E28)&gt;IF(Leases!$H28="",1,Leases!$H28)),Leases!$E28,DATE(Properties!$C$5,6,IF(Leases!$H28="",1,Leases!$H28))))</f>
      </c>
      <c r="T28" s="28">
        <f>IF(H28=0,0,IF(AND(YEAR(Leases!$E28)=Properties!$C$5,MONTH(Leases!$E28)=7,DAY(Leases!$E28)&gt;IF(Leases!$H28="",1,Leases!$H28)),Leases!$E28,DATE(Properties!$C$5,7,IF(Leases!$H28="",1,Leases!$H28))))</f>
      </c>
      <c r="U28" s="28">
        <f>IF(I28=0,0,IF(AND(YEAR(Leases!$E28)=Properties!$C$5,MONTH(Leases!$E28)=8,DAY(Leases!$E28)&gt;IF(Leases!$H28="",1,Leases!$H28)),Leases!$E28,DATE(Properties!$C$5,8,IF(Leases!$H28="",1,Leases!$H28))))</f>
      </c>
      <c r="V28" s="28">
        <f>IF(J28=0,0,IF(AND(YEAR(Leases!$E28)=Properties!$C$5,MONTH(Leases!$E28)=9,DAY(Leases!$E28)&gt;IF(Leases!$H28="",1,Leases!$H28)),Leases!$E28,DATE(Properties!$C$5,9,IF(Leases!$H28="",1,Leases!$H28))))</f>
      </c>
      <c r="W28" s="28">
        <f>IF(K28=0,0,IF(AND(YEAR(Leases!$E28)=Properties!$C$5,MONTH(Leases!$E28)=10,DAY(Leases!$E28)&gt;IF(Leases!$H28="",1,Leases!$H28)),Leases!$E28,DATE(Properties!$C$5,10,IF(Leases!$H28="",1,Leases!$H28))))</f>
      </c>
      <c r="X28" s="28">
        <f>IF(L28=0,0,IF(AND(YEAR(Leases!$E28)=Properties!$C$5,MONTH(Leases!$E28)=11,DAY(Leases!$E28)&gt;IF(Leases!$H28="",1,Leases!$H28)),Leases!$E28,DATE(Properties!$C$5,11,IF(Leases!$H28="",1,Leases!$H28))))</f>
      </c>
      <c r="Y28" s="28">
        <f>IF(M28=0,0,IF(AND(YEAR(Leases!$E28)=Properties!$C$5,MONTH(Leases!$E28)=12,DAY(Leases!$E28)&gt;IF(Leases!$H28="",1,Leases!$H28)),Leases!$E28,DATE(Properties!$C$5,12,IF(Leases!$H28="",1,Leases!$H28))))</f>
      </c>
      <c r="Z28" s="25">
        <f>SUM(B28:M28)</f>
      </c>
      <c r="AA28" s="22">
        <f>SUMPRODUCT((N28:Y28&lt;='Rent roll'!$C$4)*B28:M28)</f>
      </c>
      <c r="AB28" s="22">
        <f>IF(A28="",0,SUMIFS('Ledger entries'!$H$2:$H$3001,'Ledger entries'!$B$2:$B$3001,A28,'Ledger entries'!$A$2:$A$3001,"&lt;="&amp;'Rent roll'!$C$4))</f>
      </c>
      <c r="AC28" s="22">
        <f>IF(A28="",0,N(Leases!$L28)+AA28+AB28)</f>
      </c>
      <c r="AD28" s="22">
        <f>IF(A28="",0,N(Leases!$K28)+SUMIFS('Ledger entries'!$I$2:$I$3001,'Ledger entries'!$B$2:$B$3001,A28,'Ledger entries'!$A$2:$A$3001,"&lt;="&amp;'Rent roll'!$C$4))</f>
      </c>
    </row>
    <row r="29" spans="1:30" x14ac:dyDescent="0.25">
      <c r="A29" s="13">
        <f>Leases!A29</f>
      </c>
      <c r="B29" s="22">
        <f>IF(OR(Leases!$A29="",Leases!$E29="",Leases!$G29=""),0,IF(AND(YEAR(Leases!$E29)=Properties!$C$5,MONTH(Leases!$E29)=1,DAY(Leases!$E29)&gt;IF(Leases!$H29="",1,Leases!$H29)),IF(Leases!$E29&lt;=IF(Leases!$F29="",DATE(Properties!$C$5,12,31),Leases!$F29),ROUND(Leases!$G29*(DAY(EOMONTH(Leases!$E29,0))-DAY(Leases!$E29)+1)/DAY(EOMONTH(Leases!$E29,0)),2),0),IF(AND(DATE(Properties!$C$5,1,IF(Leases!$H29="",1,Leases!$H29))&gt;=Leases!$E29,DATE(Properties!$C$5,1,IF(Leases!$H29="",1,Leases!$H29))&lt;=IF(Leases!$F29="",DATE(Properties!$C$5,12,31),Leases!$F29)),Leases!$G29,0)))</f>
      </c>
      <c r="C29" s="22">
        <f>IF(OR(Leases!$A29="",Leases!$E29="",Leases!$G29=""),0,IF(AND(YEAR(Leases!$E29)=Properties!$C$5,MONTH(Leases!$E29)=2,DAY(Leases!$E29)&gt;IF(Leases!$H29="",1,Leases!$H29)),IF(Leases!$E29&lt;=IF(Leases!$F29="",DATE(Properties!$C$5,12,31),Leases!$F29),ROUND(Leases!$G29*(DAY(EOMONTH(Leases!$E29,0))-DAY(Leases!$E29)+1)/DAY(EOMONTH(Leases!$E29,0)),2),0),IF(AND(DATE(Properties!$C$5,2,IF(Leases!$H29="",1,Leases!$H29))&gt;=Leases!$E29,DATE(Properties!$C$5,2,IF(Leases!$H29="",1,Leases!$H29))&lt;=IF(Leases!$F29="",DATE(Properties!$C$5,12,31),Leases!$F29)),Leases!$G29,0)))</f>
      </c>
      <c r="D29" s="22">
        <f>IF(OR(Leases!$A29="",Leases!$E29="",Leases!$G29=""),0,IF(AND(YEAR(Leases!$E29)=Properties!$C$5,MONTH(Leases!$E29)=3,DAY(Leases!$E29)&gt;IF(Leases!$H29="",1,Leases!$H29)),IF(Leases!$E29&lt;=IF(Leases!$F29="",DATE(Properties!$C$5,12,31),Leases!$F29),ROUND(Leases!$G29*(DAY(EOMONTH(Leases!$E29,0))-DAY(Leases!$E29)+1)/DAY(EOMONTH(Leases!$E29,0)),2),0),IF(AND(DATE(Properties!$C$5,3,IF(Leases!$H29="",1,Leases!$H29))&gt;=Leases!$E29,DATE(Properties!$C$5,3,IF(Leases!$H29="",1,Leases!$H29))&lt;=IF(Leases!$F29="",DATE(Properties!$C$5,12,31),Leases!$F29)),Leases!$G29,0)))</f>
      </c>
      <c r="E29" s="22">
        <f>IF(OR(Leases!$A29="",Leases!$E29="",Leases!$G29=""),0,IF(AND(YEAR(Leases!$E29)=Properties!$C$5,MONTH(Leases!$E29)=4,DAY(Leases!$E29)&gt;IF(Leases!$H29="",1,Leases!$H29)),IF(Leases!$E29&lt;=IF(Leases!$F29="",DATE(Properties!$C$5,12,31),Leases!$F29),ROUND(Leases!$G29*(DAY(EOMONTH(Leases!$E29,0))-DAY(Leases!$E29)+1)/DAY(EOMONTH(Leases!$E29,0)),2),0),IF(AND(DATE(Properties!$C$5,4,IF(Leases!$H29="",1,Leases!$H29))&gt;=Leases!$E29,DATE(Properties!$C$5,4,IF(Leases!$H29="",1,Leases!$H29))&lt;=IF(Leases!$F29="",DATE(Properties!$C$5,12,31),Leases!$F29)),Leases!$G29,0)))</f>
      </c>
      <c r="F29" s="22">
        <f>IF(OR(Leases!$A29="",Leases!$E29="",Leases!$G29=""),0,IF(AND(YEAR(Leases!$E29)=Properties!$C$5,MONTH(Leases!$E29)=5,DAY(Leases!$E29)&gt;IF(Leases!$H29="",1,Leases!$H29)),IF(Leases!$E29&lt;=IF(Leases!$F29="",DATE(Properties!$C$5,12,31),Leases!$F29),ROUND(Leases!$G29*(DAY(EOMONTH(Leases!$E29,0))-DAY(Leases!$E29)+1)/DAY(EOMONTH(Leases!$E29,0)),2),0),IF(AND(DATE(Properties!$C$5,5,IF(Leases!$H29="",1,Leases!$H29))&gt;=Leases!$E29,DATE(Properties!$C$5,5,IF(Leases!$H29="",1,Leases!$H29))&lt;=IF(Leases!$F29="",DATE(Properties!$C$5,12,31),Leases!$F29)),Leases!$G29,0)))</f>
      </c>
      <c r="G29" s="22">
        <f>IF(OR(Leases!$A29="",Leases!$E29="",Leases!$G29=""),0,IF(AND(YEAR(Leases!$E29)=Properties!$C$5,MONTH(Leases!$E29)=6,DAY(Leases!$E29)&gt;IF(Leases!$H29="",1,Leases!$H29)),IF(Leases!$E29&lt;=IF(Leases!$F29="",DATE(Properties!$C$5,12,31),Leases!$F29),ROUND(Leases!$G29*(DAY(EOMONTH(Leases!$E29,0))-DAY(Leases!$E29)+1)/DAY(EOMONTH(Leases!$E29,0)),2),0),IF(AND(DATE(Properties!$C$5,6,IF(Leases!$H29="",1,Leases!$H29))&gt;=Leases!$E29,DATE(Properties!$C$5,6,IF(Leases!$H29="",1,Leases!$H29))&lt;=IF(Leases!$F29="",DATE(Properties!$C$5,12,31),Leases!$F29)),Leases!$G29,0)))</f>
      </c>
      <c r="H29" s="22">
        <f>IF(OR(Leases!$A29="",Leases!$E29="",Leases!$G29=""),0,IF(AND(YEAR(Leases!$E29)=Properties!$C$5,MONTH(Leases!$E29)=7,DAY(Leases!$E29)&gt;IF(Leases!$H29="",1,Leases!$H29)),IF(Leases!$E29&lt;=IF(Leases!$F29="",DATE(Properties!$C$5,12,31),Leases!$F29),ROUND(Leases!$G29*(DAY(EOMONTH(Leases!$E29,0))-DAY(Leases!$E29)+1)/DAY(EOMONTH(Leases!$E29,0)),2),0),IF(AND(DATE(Properties!$C$5,7,IF(Leases!$H29="",1,Leases!$H29))&gt;=Leases!$E29,DATE(Properties!$C$5,7,IF(Leases!$H29="",1,Leases!$H29))&lt;=IF(Leases!$F29="",DATE(Properties!$C$5,12,31),Leases!$F29)),Leases!$G29,0)))</f>
      </c>
      <c r="I29" s="22">
        <f>IF(OR(Leases!$A29="",Leases!$E29="",Leases!$G29=""),0,IF(AND(YEAR(Leases!$E29)=Properties!$C$5,MONTH(Leases!$E29)=8,DAY(Leases!$E29)&gt;IF(Leases!$H29="",1,Leases!$H29)),IF(Leases!$E29&lt;=IF(Leases!$F29="",DATE(Properties!$C$5,12,31),Leases!$F29),ROUND(Leases!$G29*(DAY(EOMONTH(Leases!$E29,0))-DAY(Leases!$E29)+1)/DAY(EOMONTH(Leases!$E29,0)),2),0),IF(AND(DATE(Properties!$C$5,8,IF(Leases!$H29="",1,Leases!$H29))&gt;=Leases!$E29,DATE(Properties!$C$5,8,IF(Leases!$H29="",1,Leases!$H29))&lt;=IF(Leases!$F29="",DATE(Properties!$C$5,12,31),Leases!$F29)),Leases!$G29,0)))</f>
      </c>
      <c r="J29" s="22">
        <f>IF(OR(Leases!$A29="",Leases!$E29="",Leases!$G29=""),0,IF(AND(YEAR(Leases!$E29)=Properties!$C$5,MONTH(Leases!$E29)=9,DAY(Leases!$E29)&gt;IF(Leases!$H29="",1,Leases!$H29)),IF(Leases!$E29&lt;=IF(Leases!$F29="",DATE(Properties!$C$5,12,31),Leases!$F29),ROUND(Leases!$G29*(DAY(EOMONTH(Leases!$E29,0))-DAY(Leases!$E29)+1)/DAY(EOMONTH(Leases!$E29,0)),2),0),IF(AND(DATE(Properties!$C$5,9,IF(Leases!$H29="",1,Leases!$H29))&gt;=Leases!$E29,DATE(Properties!$C$5,9,IF(Leases!$H29="",1,Leases!$H29))&lt;=IF(Leases!$F29="",DATE(Properties!$C$5,12,31),Leases!$F29)),Leases!$G29,0)))</f>
      </c>
      <c r="K29" s="22">
        <f>IF(OR(Leases!$A29="",Leases!$E29="",Leases!$G29=""),0,IF(AND(YEAR(Leases!$E29)=Properties!$C$5,MONTH(Leases!$E29)=10,DAY(Leases!$E29)&gt;IF(Leases!$H29="",1,Leases!$H29)),IF(Leases!$E29&lt;=IF(Leases!$F29="",DATE(Properties!$C$5,12,31),Leases!$F29),ROUND(Leases!$G29*(DAY(EOMONTH(Leases!$E29,0))-DAY(Leases!$E29)+1)/DAY(EOMONTH(Leases!$E29,0)),2),0),IF(AND(DATE(Properties!$C$5,10,IF(Leases!$H29="",1,Leases!$H29))&gt;=Leases!$E29,DATE(Properties!$C$5,10,IF(Leases!$H29="",1,Leases!$H29))&lt;=IF(Leases!$F29="",DATE(Properties!$C$5,12,31),Leases!$F29)),Leases!$G29,0)))</f>
      </c>
      <c r="L29" s="22">
        <f>IF(OR(Leases!$A29="",Leases!$E29="",Leases!$G29=""),0,IF(AND(YEAR(Leases!$E29)=Properties!$C$5,MONTH(Leases!$E29)=11,DAY(Leases!$E29)&gt;IF(Leases!$H29="",1,Leases!$H29)),IF(Leases!$E29&lt;=IF(Leases!$F29="",DATE(Properties!$C$5,12,31),Leases!$F29),ROUND(Leases!$G29*(DAY(EOMONTH(Leases!$E29,0))-DAY(Leases!$E29)+1)/DAY(EOMONTH(Leases!$E29,0)),2),0),IF(AND(DATE(Properties!$C$5,11,IF(Leases!$H29="",1,Leases!$H29))&gt;=Leases!$E29,DATE(Properties!$C$5,11,IF(Leases!$H29="",1,Leases!$H29))&lt;=IF(Leases!$F29="",DATE(Properties!$C$5,12,31),Leases!$F29)),Leases!$G29,0)))</f>
      </c>
      <c r="M29" s="22">
        <f>IF(OR(Leases!$A29="",Leases!$E29="",Leases!$G29=""),0,IF(AND(YEAR(Leases!$E29)=Properties!$C$5,MONTH(Leases!$E29)=12,DAY(Leases!$E29)&gt;IF(Leases!$H29="",1,Leases!$H29)),IF(Leases!$E29&lt;=IF(Leases!$F29="",DATE(Properties!$C$5,12,31),Leases!$F29),ROUND(Leases!$G29*(DAY(EOMONTH(Leases!$E29,0))-DAY(Leases!$E29)+1)/DAY(EOMONTH(Leases!$E29,0)),2),0),IF(AND(DATE(Properties!$C$5,12,IF(Leases!$H29="",1,Leases!$H29))&gt;=Leases!$E29,DATE(Properties!$C$5,12,IF(Leases!$H29="",1,Leases!$H29))&lt;=IF(Leases!$F29="",DATE(Properties!$C$5,12,31),Leases!$F29)),Leases!$G29,0)))</f>
      </c>
      <c r="N29" s="28">
        <f>IF(B29=0,0,IF(AND(YEAR(Leases!$E29)=Properties!$C$5,MONTH(Leases!$E29)=1,DAY(Leases!$E29)&gt;IF(Leases!$H29="",1,Leases!$H29)),Leases!$E29,DATE(Properties!$C$5,1,IF(Leases!$H29="",1,Leases!$H29))))</f>
      </c>
      <c r="O29" s="28">
        <f>IF(C29=0,0,IF(AND(YEAR(Leases!$E29)=Properties!$C$5,MONTH(Leases!$E29)=2,DAY(Leases!$E29)&gt;IF(Leases!$H29="",1,Leases!$H29)),Leases!$E29,DATE(Properties!$C$5,2,IF(Leases!$H29="",1,Leases!$H29))))</f>
      </c>
      <c r="P29" s="28">
        <f>IF(D29=0,0,IF(AND(YEAR(Leases!$E29)=Properties!$C$5,MONTH(Leases!$E29)=3,DAY(Leases!$E29)&gt;IF(Leases!$H29="",1,Leases!$H29)),Leases!$E29,DATE(Properties!$C$5,3,IF(Leases!$H29="",1,Leases!$H29))))</f>
      </c>
      <c r="Q29" s="28">
        <f>IF(E29=0,0,IF(AND(YEAR(Leases!$E29)=Properties!$C$5,MONTH(Leases!$E29)=4,DAY(Leases!$E29)&gt;IF(Leases!$H29="",1,Leases!$H29)),Leases!$E29,DATE(Properties!$C$5,4,IF(Leases!$H29="",1,Leases!$H29))))</f>
      </c>
      <c r="R29" s="28">
        <f>IF(F29=0,0,IF(AND(YEAR(Leases!$E29)=Properties!$C$5,MONTH(Leases!$E29)=5,DAY(Leases!$E29)&gt;IF(Leases!$H29="",1,Leases!$H29)),Leases!$E29,DATE(Properties!$C$5,5,IF(Leases!$H29="",1,Leases!$H29))))</f>
      </c>
      <c r="S29" s="28">
        <f>IF(G29=0,0,IF(AND(YEAR(Leases!$E29)=Properties!$C$5,MONTH(Leases!$E29)=6,DAY(Leases!$E29)&gt;IF(Leases!$H29="",1,Leases!$H29)),Leases!$E29,DATE(Properties!$C$5,6,IF(Leases!$H29="",1,Leases!$H29))))</f>
      </c>
      <c r="T29" s="28">
        <f>IF(H29=0,0,IF(AND(YEAR(Leases!$E29)=Properties!$C$5,MONTH(Leases!$E29)=7,DAY(Leases!$E29)&gt;IF(Leases!$H29="",1,Leases!$H29)),Leases!$E29,DATE(Properties!$C$5,7,IF(Leases!$H29="",1,Leases!$H29))))</f>
      </c>
      <c r="U29" s="28">
        <f>IF(I29=0,0,IF(AND(YEAR(Leases!$E29)=Properties!$C$5,MONTH(Leases!$E29)=8,DAY(Leases!$E29)&gt;IF(Leases!$H29="",1,Leases!$H29)),Leases!$E29,DATE(Properties!$C$5,8,IF(Leases!$H29="",1,Leases!$H29))))</f>
      </c>
      <c r="V29" s="28">
        <f>IF(J29=0,0,IF(AND(YEAR(Leases!$E29)=Properties!$C$5,MONTH(Leases!$E29)=9,DAY(Leases!$E29)&gt;IF(Leases!$H29="",1,Leases!$H29)),Leases!$E29,DATE(Properties!$C$5,9,IF(Leases!$H29="",1,Leases!$H29))))</f>
      </c>
      <c r="W29" s="28">
        <f>IF(K29=0,0,IF(AND(YEAR(Leases!$E29)=Properties!$C$5,MONTH(Leases!$E29)=10,DAY(Leases!$E29)&gt;IF(Leases!$H29="",1,Leases!$H29)),Leases!$E29,DATE(Properties!$C$5,10,IF(Leases!$H29="",1,Leases!$H29))))</f>
      </c>
      <c r="X29" s="28">
        <f>IF(L29=0,0,IF(AND(YEAR(Leases!$E29)=Properties!$C$5,MONTH(Leases!$E29)=11,DAY(Leases!$E29)&gt;IF(Leases!$H29="",1,Leases!$H29)),Leases!$E29,DATE(Properties!$C$5,11,IF(Leases!$H29="",1,Leases!$H29))))</f>
      </c>
      <c r="Y29" s="28">
        <f>IF(M29=0,0,IF(AND(YEAR(Leases!$E29)=Properties!$C$5,MONTH(Leases!$E29)=12,DAY(Leases!$E29)&gt;IF(Leases!$H29="",1,Leases!$H29)),Leases!$E29,DATE(Properties!$C$5,12,IF(Leases!$H29="",1,Leases!$H29))))</f>
      </c>
      <c r="Z29" s="25">
        <f>SUM(B29:M29)</f>
      </c>
      <c r="AA29" s="22">
        <f>SUMPRODUCT((N29:Y29&lt;='Rent roll'!$C$4)*B29:M29)</f>
      </c>
      <c r="AB29" s="22">
        <f>IF(A29="",0,SUMIFS('Ledger entries'!$H$2:$H$3001,'Ledger entries'!$B$2:$B$3001,A29,'Ledger entries'!$A$2:$A$3001,"&lt;="&amp;'Rent roll'!$C$4))</f>
      </c>
      <c r="AC29" s="22">
        <f>IF(A29="",0,N(Leases!$L29)+AA29+AB29)</f>
      </c>
      <c r="AD29" s="22">
        <f>IF(A29="",0,N(Leases!$K29)+SUMIFS('Ledger entries'!$I$2:$I$3001,'Ledger entries'!$B$2:$B$3001,A29,'Ledger entries'!$A$2:$A$3001,"&lt;="&amp;'Rent roll'!$C$4))</f>
      </c>
    </row>
    <row r="30" spans="1:30" x14ac:dyDescent="0.25">
      <c r="A30" s="13">
        <f>Leases!A30</f>
      </c>
      <c r="B30" s="22">
        <f>IF(OR(Leases!$A30="",Leases!$E30="",Leases!$G30=""),0,IF(AND(YEAR(Leases!$E30)=Properties!$C$5,MONTH(Leases!$E30)=1,DAY(Leases!$E30)&gt;IF(Leases!$H30="",1,Leases!$H30)),IF(Leases!$E30&lt;=IF(Leases!$F30="",DATE(Properties!$C$5,12,31),Leases!$F30),ROUND(Leases!$G30*(DAY(EOMONTH(Leases!$E30,0))-DAY(Leases!$E30)+1)/DAY(EOMONTH(Leases!$E30,0)),2),0),IF(AND(DATE(Properties!$C$5,1,IF(Leases!$H30="",1,Leases!$H30))&gt;=Leases!$E30,DATE(Properties!$C$5,1,IF(Leases!$H30="",1,Leases!$H30))&lt;=IF(Leases!$F30="",DATE(Properties!$C$5,12,31),Leases!$F30)),Leases!$G30,0)))</f>
      </c>
      <c r="C30" s="22">
        <f>IF(OR(Leases!$A30="",Leases!$E30="",Leases!$G30=""),0,IF(AND(YEAR(Leases!$E30)=Properties!$C$5,MONTH(Leases!$E30)=2,DAY(Leases!$E30)&gt;IF(Leases!$H30="",1,Leases!$H30)),IF(Leases!$E30&lt;=IF(Leases!$F30="",DATE(Properties!$C$5,12,31),Leases!$F30),ROUND(Leases!$G30*(DAY(EOMONTH(Leases!$E30,0))-DAY(Leases!$E30)+1)/DAY(EOMONTH(Leases!$E30,0)),2),0),IF(AND(DATE(Properties!$C$5,2,IF(Leases!$H30="",1,Leases!$H30))&gt;=Leases!$E30,DATE(Properties!$C$5,2,IF(Leases!$H30="",1,Leases!$H30))&lt;=IF(Leases!$F30="",DATE(Properties!$C$5,12,31),Leases!$F30)),Leases!$G30,0)))</f>
      </c>
      <c r="D30" s="22">
        <f>IF(OR(Leases!$A30="",Leases!$E30="",Leases!$G30=""),0,IF(AND(YEAR(Leases!$E30)=Properties!$C$5,MONTH(Leases!$E30)=3,DAY(Leases!$E30)&gt;IF(Leases!$H30="",1,Leases!$H30)),IF(Leases!$E30&lt;=IF(Leases!$F30="",DATE(Properties!$C$5,12,31),Leases!$F30),ROUND(Leases!$G30*(DAY(EOMONTH(Leases!$E30,0))-DAY(Leases!$E30)+1)/DAY(EOMONTH(Leases!$E30,0)),2),0),IF(AND(DATE(Properties!$C$5,3,IF(Leases!$H30="",1,Leases!$H30))&gt;=Leases!$E30,DATE(Properties!$C$5,3,IF(Leases!$H30="",1,Leases!$H30))&lt;=IF(Leases!$F30="",DATE(Properties!$C$5,12,31),Leases!$F30)),Leases!$G30,0)))</f>
      </c>
      <c r="E30" s="22">
        <f>IF(OR(Leases!$A30="",Leases!$E30="",Leases!$G30=""),0,IF(AND(YEAR(Leases!$E30)=Properties!$C$5,MONTH(Leases!$E30)=4,DAY(Leases!$E30)&gt;IF(Leases!$H30="",1,Leases!$H30)),IF(Leases!$E30&lt;=IF(Leases!$F30="",DATE(Properties!$C$5,12,31),Leases!$F30),ROUND(Leases!$G30*(DAY(EOMONTH(Leases!$E30,0))-DAY(Leases!$E30)+1)/DAY(EOMONTH(Leases!$E30,0)),2),0),IF(AND(DATE(Properties!$C$5,4,IF(Leases!$H30="",1,Leases!$H30))&gt;=Leases!$E30,DATE(Properties!$C$5,4,IF(Leases!$H30="",1,Leases!$H30))&lt;=IF(Leases!$F30="",DATE(Properties!$C$5,12,31),Leases!$F30)),Leases!$G30,0)))</f>
      </c>
      <c r="F30" s="22">
        <f>IF(OR(Leases!$A30="",Leases!$E30="",Leases!$G30=""),0,IF(AND(YEAR(Leases!$E30)=Properties!$C$5,MONTH(Leases!$E30)=5,DAY(Leases!$E30)&gt;IF(Leases!$H30="",1,Leases!$H30)),IF(Leases!$E30&lt;=IF(Leases!$F30="",DATE(Properties!$C$5,12,31),Leases!$F30),ROUND(Leases!$G30*(DAY(EOMONTH(Leases!$E30,0))-DAY(Leases!$E30)+1)/DAY(EOMONTH(Leases!$E30,0)),2),0),IF(AND(DATE(Properties!$C$5,5,IF(Leases!$H30="",1,Leases!$H30))&gt;=Leases!$E30,DATE(Properties!$C$5,5,IF(Leases!$H30="",1,Leases!$H30))&lt;=IF(Leases!$F30="",DATE(Properties!$C$5,12,31),Leases!$F30)),Leases!$G30,0)))</f>
      </c>
      <c r="G30" s="22">
        <f>IF(OR(Leases!$A30="",Leases!$E30="",Leases!$G30=""),0,IF(AND(YEAR(Leases!$E30)=Properties!$C$5,MONTH(Leases!$E30)=6,DAY(Leases!$E30)&gt;IF(Leases!$H30="",1,Leases!$H30)),IF(Leases!$E30&lt;=IF(Leases!$F30="",DATE(Properties!$C$5,12,31),Leases!$F30),ROUND(Leases!$G30*(DAY(EOMONTH(Leases!$E30,0))-DAY(Leases!$E30)+1)/DAY(EOMONTH(Leases!$E30,0)),2),0),IF(AND(DATE(Properties!$C$5,6,IF(Leases!$H30="",1,Leases!$H30))&gt;=Leases!$E30,DATE(Properties!$C$5,6,IF(Leases!$H30="",1,Leases!$H30))&lt;=IF(Leases!$F30="",DATE(Properties!$C$5,12,31),Leases!$F30)),Leases!$G30,0)))</f>
      </c>
      <c r="H30" s="22">
        <f>IF(OR(Leases!$A30="",Leases!$E30="",Leases!$G30=""),0,IF(AND(YEAR(Leases!$E30)=Properties!$C$5,MONTH(Leases!$E30)=7,DAY(Leases!$E30)&gt;IF(Leases!$H30="",1,Leases!$H30)),IF(Leases!$E30&lt;=IF(Leases!$F30="",DATE(Properties!$C$5,12,31),Leases!$F30),ROUND(Leases!$G30*(DAY(EOMONTH(Leases!$E30,0))-DAY(Leases!$E30)+1)/DAY(EOMONTH(Leases!$E30,0)),2),0),IF(AND(DATE(Properties!$C$5,7,IF(Leases!$H30="",1,Leases!$H30))&gt;=Leases!$E30,DATE(Properties!$C$5,7,IF(Leases!$H30="",1,Leases!$H30))&lt;=IF(Leases!$F30="",DATE(Properties!$C$5,12,31),Leases!$F30)),Leases!$G30,0)))</f>
      </c>
      <c r="I30" s="22">
        <f>IF(OR(Leases!$A30="",Leases!$E30="",Leases!$G30=""),0,IF(AND(YEAR(Leases!$E30)=Properties!$C$5,MONTH(Leases!$E30)=8,DAY(Leases!$E30)&gt;IF(Leases!$H30="",1,Leases!$H30)),IF(Leases!$E30&lt;=IF(Leases!$F30="",DATE(Properties!$C$5,12,31),Leases!$F30),ROUND(Leases!$G30*(DAY(EOMONTH(Leases!$E30,0))-DAY(Leases!$E30)+1)/DAY(EOMONTH(Leases!$E30,0)),2),0),IF(AND(DATE(Properties!$C$5,8,IF(Leases!$H30="",1,Leases!$H30))&gt;=Leases!$E30,DATE(Properties!$C$5,8,IF(Leases!$H30="",1,Leases!$H30))&lt;=IF(Leases!$F30="",DATE(Properties!$C$5,12,31),Leases!$F30)),Leases!$G30,0)))</f>
      </c>
      <c r="J30" s="22">
        <f>IF(OR(Leases!$A30="",Leases!$E30="",Leases!$G30=""),0,IF(AND(YEAR(Leases!$E30)=Properties!$C$5,MONTH(Leases!$E30)=9,DAY(Leases!$E30)&gt;IF(Leases!$H30="",1,Leases!$H30)),IF(Leases!$E30&lt;=IF(Leases!$F30="",DATE(Properties!$C$5,12,31),Leases!$F30),ROUND(Leases!$G30*(DAY(EOMONTH(Leases!$E30,0))-DAY(Leases!$E30)+1)/DAY(EOMONTH(Leases!$E30,0)),2),0),IF(AND(DATE(Properties!$C$5,9,IF(Leases!$H30="",1,Leases!$H30))&gt;=Leases!$E30,DATE(Properties!$C$5,9,IF(Leases!$H30="",1,Leases!$H30))&lt;=IF(Leases!$F30="",DATE(Properties!$C$5,12,31),Leases!$F30)),Leases!$G30,0)))</f>
      </c>
      <c r="K30" s="22">
        <f>IF(OR(Leases!$A30="",Leases!$E30="",Leases!$G30=""),0,IF(AND(YEAR(Leases!$E30)=Properties!$C$5,MONTH(Leases!$E30)=10,DAY(Leases!$E30)&gt;IF(Leases!$H30="",1,Leases!$H30)),IF(Leases!$E30&lt;=IF(Leases!$F30="",DATE(Properties!$C$5,12,31),Leases!$F30),ROUND(Leases!$G30*(DAY(EOMONTH(Leases!$E30,0))-DAY(Leases!$E30)+1)/DAY(EOMONTH(Leases!$E30,0)),2),0),IF(AND(DATE(Properties!$C$5,10,IF(Leases!$H30="",1,Leases!$H30))&gt;=Leases!$E30,DATE(Properties!$C$5,10,IF(Leases!$H30="",1,Leases!$H30))&lt;=IF(Leases!$F30="",DATE(Properties!$C$5,12,31),Leases!$F30)),Leases!$G30,0)))</f>
      </c>
      <c r="L30" s="22">
        <f>IF(OR(Leases!$A30="",Leases!$E30="",Leases!$G30=""),0,IF(AND(YEAR(Leases!$E30)=Properties!$C$5,MONTH(Leases!$E30)=11,DAY(Leases!$E30)&gt;IF(Leases!$H30="",1,Leases!$H30)),IF(Leases!$E30&lt;=IF(Leases!$F30="",DATE(Properties!$C$5,12,31),Leases!$F30),ROUND(Leases!$G30*(DAY(EOMONTH(Leases!$E30,0))-DAY(Leases!$E30)+1)/DAY(EOMONTH(Leases!$E30,0)),2),0),IF(AND(DATE(Properties!$C$5,11,IF(Leases!$H30="",1,Leases!$H30))&gt;=Leases!$E30,DATE(Properties!$C$5,11,IF(Leases!$H30="",1,Leases!$H30))&lt;=IF(Leases!$F30="",DATE(Properties!$C$5,12,31),Leases!$F30)),Leases!$G30,0)))</f>
      </c>
      <c r="M30" s="22">
        <f>IF(OR(Leases!$A30="",Leases!$E30="",Leases!$G30=""),0,IF(AND(YEAR(Leases!$E30)=Properties!$C$5,MONTH(Leases!$E30)=12,DAY(Leases!$E30)&gt;IF(Leases!$H30="",1,Leases!$H30)),IF(Leases!$E30&lt;=IF(Leases!$F30="",DATE(Properties!$C$5,12,31),Leases!$F30),ROUND(Leases!$G30*(DAY(EOMONTH(Leases!$E30,0))-DAY(Leases!$E30)+1)/DAY(EOMONTH(Leases!$E30,0)),2),0),IF(AND(DATE(Properties!$C$5,12,IF(Leases!$H30="",1,Leases!$H30))&gt;=Leases!$E30,DATE(Properties!$C$5,12,IF(Leases!$H30="",1,Leases!$H30))&lt;=IF(Leases!$F30="",DATE(Properties!$C$5,12,31),Leases!$F30)),Leases!$G30,0)))</f>
      </c>
      <c r="N30" s="28">
        <f>IF(B30=0,0,IF(AND(YEAR(Leases!$E30)=Properties!$C$5,MONTH(Leases!$E30)=1,DAY(Leases!$E30)&gt;IF(Leases!$H30="",1,Leases!$H30)),Leases!$E30,DATE(Properties!$C$5,1,IF(Leases!$H30="",1,Leases!$H30))))</f>
      </c>
      <c r="O30" s="28">
        <f>IF(C30=0,0,IF(AND(YEAR(Leases!$E30)=Properties!$C$5,MONTH(Leases!$E30)=2,DAY(Leases!$E30)&gt;IF(Leases!$H30="",1,Leases!$H30)),Leases!$E30,DATE(Properties!$C$5,2,IF(Leases!$H30="",1,Leases!$H30))))</f>
      </c>
      <c r="P30" s="28">
        <f>IF(D30=0,0,IF(AND(YEAR(Leases!$E30)=Properties!$C$5,MONTH(Leases!$E30)=3,DAY(Leases!$E30)&gt;IF(Leases!$H30="",1,Leases!$H30)),Leases!$E30,DATE(Properties!$C$5,3,IF(Leases!$H30="",1,Leases!$H30))))</f>
      </c>
      <c r="Q30" s="28">
        <f>IF(E30=0,0,IF(AND(YEAR(Leases!$E30)=Properties!$C$5,MONTH(Leases!$E30)=4,DAY(Leases!$E30)&gt;IF(Leases!$H30="",1,Leases!$H30)),Leases!$E30,DATE(Properties!$C$5,4,IF(Leases!$H30="",1,Leases!$H30))))</f>
      </c>
      <c r="R30" s="28">
        <f>IF(F30=0,0,IF(AND(YEAR(Leases!$E30)=Properties!$C$5,MONTH(Leases!$E30)=5,DAY(Leases!$E30)&gt;IF(Leases!$H30="",1,Leases!$H30)),Leases!$E30,DATE(Properties!$C$5,5,IF(Leases!$H30="",1,Leases!$H30))))</f>
      </c>
      <c r="S30" s="28">
        <f>IF(G30=0,0,IF(AND(YEAR(Leases!$E30)=Properties!$C$5,MONTH(Leases!$E30)=6,DAY(Leases!$E30)&gt;IF(Leases!$H30="",1,Leases!$H30)),Leases!$E30,DATE(Properties!$C$5,6,IF(Leases!$H30="",1,Leases!$H30))))</f>
      </c>
      <c r="T30" s="28">
        <f>IF(H30=0,0,IF(AND(YEAR(Leases!$E30)=Properties!$C$5,MONTH(Leases!$E30)=7,DAY(Leases!$E30)&gt;IF(Leases!$H30="",1,Leases!$H30)),Leases!$E30,DATE(Properties!$C$5,7,IF(Leases!$H30="",1,Leases!$H30))))</f>
      </c>
      <c r="U30" s="28">
        <f>IF(I30=0,0,IF(AND(YEAR(Leases!$E30)=Properties!$C$5,MONTH(Leases!$E30)=8,DAY(Leases!$E30)&gt;IF(Leases!$H30="",1,Leases!$H30)),Leases!$E30,DATE(Properties!$C$5,8,IF(Leases!$H30="",1,Leases!$H30))))</f>
      </c>
      <c r="V30" s="28">
        <f>IF(J30=0,0,IF(AND(YEAR(Leases!$E30)=Properties!$C$5,MONTH(Leases!$E30)=9,DAY(Leases!$E30)&gt;IF(Leases!$H30="",1,Leases!$H30)),Leases!$E30,DATE(Properties!$C$5,9,IF(Leases!$H30="",1,Leases!$H30))))</f>
      </c>
      <c r="W30" s="28">
        <f>IF(K30=0,0,IF(AND(YEAR(Leases!$E30)=Properties!$C$5,MONTH(Leases!$E30)=10,DAY(Leases!$E30)&gt;IF(Leases!$H30="",1,Leases!$H30)),Leases!$E30,DATE(Properties!$C$5,10,IF(Leases!$H30="",1,Leases!$H30))))</f>
      </c>
      <c r="X30" s="28">
        <f>IF(L30=0,0,IF(AND(YEAR(Leases!$E30)=Properties!$C$5,MONTH(Leases!$E30)=11,DAY(Leases!$E30)&gt;IF(Leases!$H30="",1,Leases!$H30)),Leases!$E30,DATE(Properties!$C$5,11,IF(Leases!$H30="",1,Leases!$H30))))</f>
      </c>
      <c r="Y30" s="28">
        <f>IF(M30=0,0,IF(AND(YEAR(Leases!$E30)=Properties!$C$5,MONTH(Leases!$E30)=12,DAY(Leases!$E30)&gt;IF(Leases!$H30="",1,Leases!$H30)),Leases!$E30,DATE(Properties!$C$5,12,IF(Leases!$H30="",1,Leases!$H30))))</f>
      </c>
      <c r="Z30" s="25">
        <f>SUM(B30:M30)</f>
      </c>
      <c r="AA30" s="22">
        <f>SUMPRODUCT((N30:Y30&lt;='Rent roll'!$C$4)*B30:M30)</f>
      </c>
      <c r="AB30" s="22">
        <f>IF(A30="",0,SUMIFS('Ledger entries'!$H$2:$H$3001,'Ledger entries'!$B$2:$B$3001,A30,'Ledger entries'!$A$2:$A$3001,"&lt;="&amp;'Rent roll'!$C$4))</f>
      </c>
      <c r="AC30" s="22">
        <f>IF(A30="",0,N(Leases!$L30)+AA30+AB30)</f>
      </c>
      <c r="AD30" s="22">
        <f>IF(A30="",0,N(Leases!$K30)+SUMIFS('Ledger entries'!$I$2:$I$3001,'Ledger entries'!$B$2:$B$3001,A30,'Ledger entries'!$A$2:$A$3001,"&lt;="&amp;'Rent roll'!$C$4))</f>
      </c>
    </row>
    <row r="31" spans="1:30" x14ac:dyDescent="0.25">
      <c r="A31" s="13">
        <f>Leases!A31</f>
      </c>
      <c r="B31" s="22">
        <f>IF(OR(Leases!$A31="",Leases!$E31="",Leases!$G31=""),0,IF(AND(YEAR(Leases!$E31)=Properties!$C$5,MONTH(Leases!$E31)=1,DAY(Leases!$E31)&gt;IF(Leases!$H31="",1,Leases!$H31)),IF(Leases!$E31&lt;=IF(Leases!$F31="",DATE(Properties!$C$5,12,31),Leases!$F31),ROUND(Leases!$G31*(DAY(EOMONTH(Leases!$E31,0))-DAY(Leases!$E31)+1)/DAY(EOMONTH(Leases!$E31,0)),2),0),IF(AND(DATE(Properties!$C$5,1,IF(Leases!$H31="",1,Leases!$H31))&gt;=Leases!$E31,DATE(Properties!$C$5,1,IF(Leases!$H31="",1,Leases!$H31))&lt;=IF(Leases!$F31="",DATE(Properties!$C$5,12,31),Leases!$F31)),Leases!$G31,0)))</f>
      </c>
      <c r="C31" s="22">
        <f>IF(OR(Leases!$A31="",Leases!$E31="",Leases!$G31=""),0,IF(AND(YEAR(Leases!$E31)=Properties!$C$5,MONTH(Leases!$E31)=2,DAY(Leases!$E31)&gt;IF(Leases!$H31="",1,Leases!$H31)),IF(Leases!$E31&lt;=IF(Leases!$F31="",DATE(Properties!$C$5,12,31),Leases!$F31),ROUND(Leases!$G31*(DAY(EOMONTH(Leases!$E31,0))-DAY(Leases!$E31)+1)/DAY(EOMONTH(Leases!$E31,0)),2),0),IF(AND(DATE(Properties!$C$5,2,IF(Leases!$H31="",1,Leases!$H31))&gt;=Leases!$E31,DATE(Properties!$C$5,2,IF(Leases!$H31="",1,Leases!$H31))&lt;=IF(Leases!$F31="",DATE(Properties!$C$5,12,31),Leases!$F31)),Leases!$G31,0)))</f>
      </c>
      <c r="D31" s="22">
        <f>IF(OR(Leases!$A31="",Leases!$E31="",Leases!$G31=""),0,IF(AND(YEAR(Leases!$E31)=Properties!$C$5,MONTH(Leases!$E31)=3,DAY(Leases!$E31)&gt;IF(Leases!$H31="",1,Leases!$H31)),IF(Leases!$E31&lt;=IF(Leases!$F31="",DATE(Properties!$C$5,12,31),Leases!$F31),ROUND(Leases!$G31*(DAY(EOMONTH(Leases!$E31,0))-DAY(Leases!$E31)+1)/DAY(EOMONTH(Leases!$E31,0)),2),0),IF(AND(DATE(Properties!$C$5,3,IF(Leases!$H31="",1,Leases!$H31))&gt;=Leases!$E31,DATE(Properties!$C$5,3,IF(Leases!$H31="",1,Leases!$H31))&lt;=IF(Leases!$F31="",DATE(Properties!$C$5,12,31),Leases!$F31)),Leases!$G31,0)))</f>
      </c>
      <c r="E31" s="22">
        <f>IF(OR(Leases!$A31="",Leases!$E31="",Leases!$G31=""),0,IF(AND(YEAR(Leases!$E31)=Properties!$C$5,MONTH(Leases!$E31)=4,DAY(Leases!$E31)&gt;IF(Leases!$H31="",1,Leases!$H31)),IF(Leases!$E31&lt;=IF(Leases!$F31="",DATE(Properties!$C$5,12,31),Leases!$F31),ROUND(Leases!$G31*(DAY(EOMONTH(Leases!$E31,0))-DAY(Leases!$E31)+1)/DAY(EOMONTH(Leases!$E31,0)),2),0),IF(AND(DATE(Properties!$C$5,4,IF(Leases!$H31="",1,Leases!$H31))&gt;=Leases!$E31,DATE(Properties!$C$5,4,IF(Leases!$H31="",1,Leases!$H31))&lt;=IF(Leases!$F31="",DATE(Properties!$C$5,12,31),Leases!$F31)),Leases!$G31,0)))</f>
      </c>
      <c r="F31" s="22">
        <f>IF(OR(Leases!$A31="",Leases!$E31="",Leases!$G31=""),0,IF(AND(YEAR(Leases!$E31)=Properties!$C$5,MONTH(Leases!$E31)=5,DAY(Leases!$E31)&gt;IF(Leases!$H31="",1,Leases!$H31)),IF(Leases!$E31&lt;=IF(Leases!$F31="",DATE(Properties!$C$5,12,31),Leases!$F31),ROUND(Leases!$G31*(DAY(EOMONTH(Leases!$E31,0))-DAY(Leases!$E31)+1)/DAY(EOMONTH(Leases!$E31,0)),2),0),IF(AND(DATE(Properties!$C$5,5,IF(Leases!$H31="",1,Leases!$H31))&gt;=Leases!$E31,DATE(Properties!$C$5,5,IF(Leases!$H31="",1,Leases!$H31))&lt;=IF(Leases!$F31="",DATE(Properties!$C$5,12,31),Leases!$F31)),Leases!$G31,0)))</f>
      </c>
      <c r="G31" s="22">
        <f>IF(OR(Leases!$A31="",Leases!$E31="",Leases!$G31=""),0,IF(AND(YEAR(Leases!$E31)=Properties!$C$5,MONTH(Leases!$E31)=6,DAY(Leases!$E31)&gt;IF(Leases!$H31="",1,Leases!$H31)),IF(Leases!$E31&lt;=IF(Leases!$F31="",DATE(Properties!$C$5,12,31),Leases!$F31),ROUND(Leases!$G31*(DAY(EOMONTH(Leases!$E31,0))-DAY(Leases!$E31)+1)/DAY(EOMONTH(Leases!$E31,0)),2),0),IF(AND(DATE(Properties!$C$5,6,IF(Leases!$H31="",1,Leases!$H31))&gt;=Leases!$E31,DATE(Properties!$C$5,6,IF(Leases!$H31="",1,Leases!$H31))&lt;=IF(Leases!$F31="",DATE(Properties!$C$5,12,31),Leases!$F31)),Leases!$G31,0)))</f>
      </c>
      <c r="H31" s="22">
        <f>IF(OR(Leases!$A31="",Leases!$E31="",Leases!$G31=""),0,IF(AND(YEAR(Leases!$E31)=Properties!$C$5,MONTH(Leases!$E31)=7,DAY(Leases!$E31)&gt;IF(Leases!$H31="",1,Leases!$H31)),IF(Leases!$E31&lt;=IF(Leases!$F31="",DATE(Properties!$C$5,12,31),Leases!$F31),ROUND(Leases!$G31*(DAY(EOMONTH(Leases!$E31,0))-DAY(Leases!$E31)+1)/DAY(EOMONTH(Leases!$E31,0)),2),0),IF(AND(DATE(Properties!$C$5,7,IF(Leases!$H31="",1,Leases!$H31))&gt;=Leases!$E31,DATE(Properties!$C$5,7,IF(Leases!$H31="",1,Leases!$H31))&lt;=IF(Leases!$F31="",DATE(Properties!$C$5,12,31),Leases!$F31)),Leases!$G31,0)))</f>
      </c>
      <c r="I31" s="22">
        <f>IF(OR(Leases!$A31="",Leases!$E31="",Leases!$G31=""),0,IF(AND(YEAR(Leases!$E31)=Properties!$C$5,MONTH(Leases!$E31)=8,DAY(Leases!$E31)&gt;IF(Leases!$H31="",1,Leases!$H31)),IF(Leases!$E31&lt;=IF(Leases!$F31="",DATE(Properties!$C$5,12,31),Leases!$F31),ROUND(Leases!$G31*(DAY(EOMONTH(Leases!$E31,0))-DAY(Leases!$E31)+1)/DAY(EOMONTH(Leases!$E31,0)),2),0),IF(AND(DATE(Properties!$C$5,8,IF(Leases!$H31="",1,Leases!$H31))&gt;=Leases!$E31,DATE(Properties!$C$5,8,IF(Leases!$H31="",1,Leases!$H31))&lt;=IF(Leases!$F31="",DATE(Properties!$C$5,12,31),Leases!$F31)),Leases!$G31,0)))</f>
      </c>
      <c r="J31" s="22">
        <f>IF(OR(Leases!$A31="",Leases!$E31="",Leases!$G31=""),0,IF(AND(YEAR(Leases!$E31)=Properties!$C$5,MONTH(Leases!$E31)=9,DAY(Leases!$E31)&gt;IF(Leases!$H31="",1,Leases!$H31)),IF(Leases!$E31&lt;=IF(Leases!$F31="",DATE(Properties!$C$5,12,31),Leases!$F31),ROUND(Leases!$G31*(DAY(EOMONTH(Leases!$E31,0))-DAY(Leases!$E31)+1)/DAY(EOMONTH(Leases!$E31,0)),2),0),IF(AND(DATE(Properties!$C$5,9,IF(Leases!$H31="",1,Leases!$H31))&gt;=Leases!$E31,DATE(Properties!$C$5,9,IF(Leases!$H31="",1,Leases!$H31))&lt;=IF(Leases!$F31="",DATE(Properties!$C$5,12,31),Leases!$F31)),Leases!$G31,0)))</f>
      </c>
      <c r="K31" s="22">
        <f>IF(OR(Leases!$A31="",Leases!$E31="",Leases!$G31=""),0,IF(AND(YEAR(Leases!$E31)=Properties!$C$5,MONTH(Leases!$E31)=10,DAY(Leases!$E31)&gt;IF(Leases!$H31="",1,Leases!$H31)),IF(Leases!$E31&lt;=IF(Leases!$F31="",DATE(Properties!$C$5,12,31),Leases!$F31),ROUND(Leases!$G31*(DAY(EOMONTH(Leases!$E31,0))-DAY(Leases!$E31)+1)/DAY(EOMONTH(Leases!$E31,0)),2),0),IF(AND(DATE(Properties!$C$5,10,IF(Leases!$H31="",1,Leases!$H31))&gt;=Leases!$E31,DATE(Properties!$C$5,10,IF(Leases!$H31="",1,Leases!$H31))&lt;=IF(Leases!$F31="",DATE(Properties!$C$5,12,31),Leases!$F31)),Leases!$G31,0)))</f>
      </c>
      <c r="L31" s="22">
        <f>IF(OR(Leases!$A31="",Leases!$E31="",Leases!$G31=""),0,IF(AND(YEAR(Leases!$E31)=Properties!$C$5,MONTH(Leases!$E31)=11,DAY(Leases!$E31)&gt;IF(Leases!$H31="",1,Leases!$H31)),IF(Leases!$E31&lt;=IF(Leases!$F31="",DATE(Properties!$C$5,12,31),Leases!$F31),ROUND(Leases!$G31*(DAY(EOMONTH(Leases!$E31,0))-DAY(Leases!$E31)+1)/DAY(EOMONTH(Leases!$E31,0)),2),0),IF(AND(DATE(Properties!$C$5,11,IF(Leases!$H31="",1,Leases!$H31))&gt;=Leases!$E31,DATE(Properties!$C$5,11,IF(Leases!$H31="",1,Leases!$H31))&lt;=IF(Leases!$F31="",DATE(Properties!$C$5,12,31),Leases!$F31)),Leases!$G31,0)))</f>
      </c>
      <c r="M31" s="22">
        <f>IF(OR(Leases!$A31="",Leases!$E31="",Leases!$G31=""),0,IF(AND(YEAR(Leases!$E31)=Properties!$C$5,MONTH(Leases!$E31)=12,DAY(Leases!$E31)&gt;IF(Leases!$H31="",1,Leases!$H31)),IF(Leases!$E31&lt;=IF(Leases!$F31="",DATE(Properties!$C$5,12,31),Leases!$F31),ROUND(Leases!$G31*(DAY(EOMONTH(Leases!$E31,0))-DAY(Leases!$E31)+1)/DAY(EOMONTH(Leases!$E31,0)),2),0),IF(AND(DATE(Properties!$C$5,12,IF(Leases!$H31="",1,Leases!$H31))&gt;=Leases!$E31,DATE(Properties!$C$5,12,IF(Leases!$H31="",1,Leases!$H31))&lt;=IF(Leases!$F31="",DATE(Properties!$C$5,12,31),Leases!$F31)),Leases!$G31,0)))</f>
      </c>
      <c r="N31" s="28">
        <f>IF(B31=0,0,IF(AND(YEAR(Leases!$E31)=Properties!$C$5,MONTH(Leases!$E31)=1,DAY(Leases!$E31)&gt;IF(Leases!$H31="",1,Leases!$H31)),Leases!$E31,DATE(Properties!$C$5,1,IF(Leases!$H31="",1,Leases!$H31))))</f>
      </c>
      <c r="O31" s="28">
        <f>IF(C31=0,0,IF(AND(YEAR(Leases!$E31)=Properties!$C$5,MONTH(Leases!$E31)=2,DAY(Leases!$E31)&gt;IF(Leases!$H31="",1,Leases!$H31)),Leases!$E31,DATE(Properties!$C$5,2,IF(Leases!$H31="",1,Leases!$H31))))</f>
      </c>
      <c r="P31" s="28">
        <f>IF(D31=0,0,IF(AND(YEAR(Leases!$E31)=Properties!$C$5,MONTH(Leases!$E31)=3,DAY(Leases!$E31)&gt;IF(Leases!$H31="",1,Leases!$H31)),Leases!$E31,DATE(Properties!$C$5,3,IF(Leases!$H31="",1,Leases!$H31))))</f>
      </c>
      <c r="Q31" s="28">
        <f>IF(E31=0,0,IF(AND(YEAR(Leases!$E31)=Properties!$C$5,MONTH(Leases!$E31)=4,DAY(Leases!$E31)&gt;IF(Leases!$H31="",1,Leases!$H31)),Leases!$E31,DATE(Properties!$C$5,4,IF(Leases!$H31="",1,Leases!$H31))))</f>
      </c>
      <c r="R31" s="28">
        <f>IF(F31=0,0,IF(AND(YEAR(Leases!$E31)=Properties!$C$5,MONTH(Leases!$E31)=5,DAY(Leases!$E31)&gt;IF(Leases!$H31="",1,Leases!$H31)),Leases!$E31,DATE(Properties!$C$5,5,IF(Leases!$H31="",1,Leases!$H31))))</f>
      </c>
      <c r="S31" s="28">
        <f>IF(G31=0,0,IF(AND(YEAR(Leases!$E31)=Properties!$C$5,MONTH(Leases!$E31)=6,DAY(Leases!$E31)&gt;IF(Leases!$H31="",1,Leases!$H31)),Leases!$E31,DATE(Properties!$C$5,6,IF(Leases!$H31="",1,Leases!$H31))))</f>
      </c>
      <c r="T31" s="28">
        <f>IF(H31=0,0,IF(AND(YEAR(Leases!$E31)=Properties!$C$5,MONTH(Leases!$E31)=7,DAY(Leases!$E31)&gt;IF(Leases!$H31="",1,Leases!$H31)),Leases!$E31,DATE(Properties!$C$5,7,IF(Leases!$H31="",1,Leases!$H31))))</f>
      </c>
      <c r="U31" s="28">
        <f>IF(I31=0,0,IF(AND(YEAR(Leases!$E31)=Properties!$C$5,MONTH(Leases!$E31)=8,DAY(Leases!$E31)&gt;IF(Leases!$H31="",1,Leases!$H31)),Leases!$E31,DATE(Properties!$C$5,8,IF(Leases!$H31="",1,Leases!$H31))))</f>
      </c>
      <c r="V31" s="28">
        <f>IF(J31=0,0,IF(AND(YEAR(Leases!$E31)=Properties!$C$5,MONTH(Leases!$E31)=9,DAY(Leases!$E31)&gt;IF(Leases!$H31="",1,Leases!$H31)),Leases!$E31,DATE(Properties!$C$5,9,IF(Leases!$H31="",1,Leases!$H31))))</f>
      </c>
      <c r="W31" s="28">
        <f>IF(K31=0,0,IF(AND(YEAR(Leases!$E31)=Properties!$C$5,MONTH(Leases!$E31)=10,DAY(Leases!$E31)&gt;IF(Leases!$H31="",1,Leases!$H31)),Leases!$E31,DATE(Properties!$C$5,10,IF(Leases!$H31="",1,Leases!$H31))))</f>
      </c>
      <c r="X31" s="28">
        <f>IF(L31=0,0,IF(AND(YEAR(Leases!$E31)=Properties!$C$5,MONTH(Leases!$E31)=11,DAY(Leases!$E31)&gt;IF(Leases!$H31="",1,Leases!$H31)),Leases!$E31,DATE(Properties!$C$5,11,IF(Leases!$H31="",1,Leases!$H31))))</f>
      </c>
      <c r="Y31" s="28">
        <f>IF(M31=0,0,IF(AND(YEAR(Leases!$E31)=Properties!$C$5,MONTH(Leases!$E31)=12,DAY(Leases!$E31)&gt;IF(Leases!$H31="",1,Leases!$H31)),Leases!$E31,DATE(Properties!$C$5,12,IF(Leases!$H31="",1,Leases!$H31))))</f>
      </c>
      <c r="Z31" s="25">
        <f>SUM(B31:M31)</f>
      </c>
      <c r="AA31" s="22">
        <f>SUMPRODUCT((N31:Y31&lt;='Rent roll'!$C$4)*B31:M31)</f>
      </c>
      <c r="AB31" s="22">
        <f>IF(A31="",0,SUMIFS('Ledger entries'!$H$2:$H$3001,'Ledger entries'!$B$2:$B$3001,A31,'Ledger entries'!$A$2:$A$3001,"&lt;="&amp;'Rent roll'!$C$4))</f>
      </c>
      <c r="AC31" s="22">
        <f>IF(A31="",0,N(Leases!$L31)+AA31+AB31)</f>
      </c>
      <c r="AD31" s="22">
        <f>IF(A31="",0,N(Leases!$K31)+SUMIFS('Ledger entries'!$I$2:$I$3001,'Ledger entries'!$B$2:$B$3001,A31,'Ledger entries'!$A$2:$A$3001,"&lt;="&amp;'Rent roll'!$C$4))</f>
      </c>
    </row>
    <row r="32" spans="1:30" x14ac:dyDescent="0.25">
      <c r="A32" s="13">
        <f>Leases!A32</f>
      </c>
      <c r="B32" s="22">
        <f>IF(OR(Leases!$A32="",Leases!$E32="",Leases!$G32=""),0,IF(AND(YEAR(Leases!$E32)=Properties!$C$5,MONTH(Leases!$E32)=1,DAY(Leases!$E32)&gt;IF(Leases!$H32="",1,Leases!$H32)),IF(Leases!$E32&lt;=IF(Leases!$F32="",DATE(Properties!$C$5,12,31),Leases!$F32),ROUND(Leases!$G32*(DAY(EOMONTH(Leases!$E32,0))-DAY(Leases!$E32)+1)/DAY(EOMONTH(Leases!$E32,0)),2),0),IF(AND(DATE(Properties!$C$5,1,IF(Leases!$H32="",1,Leases!$H32))&gt;=Leases!$E32,DATE(Properties!$C$5,1,IF(Leases!$H32="",1,Leases!$H32))&lt;=IF(Leases!$F32="",DATE(Properties!$C$5,12,31),Leases!$F32)),Leases!$G32,0)))</f>
      </c>
      <c r="C32" s="22">
        <f>IF(OR(Leases!$A32="",Leases!$E32="",Leases!$G32=""),0,IF(AND(YEAR(Leases!$E32)=Properties!$C$5,MONTH(Leases!$E32)=2,DAY(Leases!$E32)&gt;IF(Leases!$H32="",1,Leases!$H32)),IF(Leases!$E32&lt;=IF(Leases!$F32="",DATE(Properties!$C$5,12,31),Leases!$F32),ROUND(Leases!$G32*(DAY(EOMONTH(Leases!$E32,0))-DAY(Leases!$E32)+1)/DAY(EOMONTH(Leases!$E32,0)),2),0),IF(AND(DATE(Properties!$C$5,2,IF(Leases!$H32="",1,Leases!$H32))&gt;=Leases!$E32,DATE(Properties!$C$5,2,IF(Leases!$H32="",1,Leases!$H32))&lt;=IF(Leases!$F32="",DATE(Properties!$C$5,12,31),Leases!$F32)),Leases!$G32,0)))</f>
      </c>
      <c r="D32" s="22">
        <f>IF(OR(Leases!$A32="",Leases!$E32="",Leases!$G32=""),0,IF(AND(YEAR(Leases!$E32)=Properties!$C$5,MONTH(Leases!$E32)=3,DAY(Leases!$E32)&gt;IF(Leases!$H32="",1,Leases!$H32)),IF(Leases!$E32&lt;=IF(Leases!$F32="",DATE(Properties!$C$5,12,31),Leases!$F32),ROUND(Leases!$G32*(DAY(EOMONTH(Leases!$E32,0))-DAY(Leases!$E32)+1)/DAY(EOMONTH(Leases!$E32,0)),2),0),IF(AND(DATE(Properties!$C$5,3,IF(Leases!$H32="",1,Leases!$H32))&gt;=Leases!$E32,DATE(Properties!$C$5,3,IF(Leases!$H32="",1,Leases!$H32))&lt;=IF(Leases!$F32="",DATE(Properties!$C$5,12,31),Leases!$F32)),Leases!$G32,0)))</f>
      </c>
      <c r="E32" s="22">
        <f>IF(OR(Leases!$A32="",Leases!$E32="",Leases!$G32=""),0,IF(AND(YEAR(Leases!$E32)=Properties!$C$5,MONTH(Leases!$E32)=4,DAY(Leases!$E32)&gt;IF(Leases!$H32="",1,Leases!$H32)),IF(Leases!$E32&lt;=IF(Leases!$F32="",DATE(Properties!$C$5,12,31),Leases!$F32),ROUND(Leases!$G32*(DAY(EOMONTH(Leases!$E32,0))-DAY(Leases!$E32)+1)/DAY(EOMONTH(Leases!$E32,0)),2),0),IF(AND(DATE(Properties!$C$5,4,IF(Leases!$H32="",1,Leases!$H32))&gt;=Leases!$E32,DATE(Properties!$C$5,4,IF(Leases!$H32="",1,Leases!$H32))&lt;=IF(Leases!$F32="",DATE(Properties!$C$5,12,31),Leases!$F32)),Leases!$G32,0)))</f>
      </c>
      <c r="F32" s="22">
        <f>IF(OR(Leases!$A32="",Leases!$E32="",Leases!$G32=""),0,IF(AND(YEAR(Leases!$E32)=Properties!$C$5,MONTH(Leases!$E32)=5,DAY(Leases!$E32)&gt;IF(Leases!$H32="",1,Leases!$H32)),IF(Leases!$E32&lt;=IF(Leases!$F32="",DATE(Properties!$C$5,12,31),Leases!$F32),ROUND(Leases!$G32*(DAY(EOMONTH(Leases!$E32,0))-DAY(Leases!$E32)+1)/DAY(EOMONTH(Leases!$E32,0)),2),0),IF(AND(DATE(Properties!$C$5,5,IF(Leases!$H32="",1,Leases!$H32))&gt;=Leases!$E32,DATE(Properties!$C$5,5,IF(Leases!$H32="",1,Leases!$H32))&lt;=IF(Leases!$F32="",DATE(Properties!$C$5,12,31),Leases!$F32)),Leases!$G32,0)))</f>
      </c>
      <c r="G32" s="22">
        <f>IF(OR(Leases!$A32="",Leases!$E32="",Leases!$G32=""),0,IF(AND(YEAR(Leases!$E32)=Properties!$C$5,MONTH(Leases!$E32)=6,DAY(Leases!$E32)&gt;IF(Leases!$H32="",1,Leases!$H32)),IF(Leases!$E32&lt;=IF(Leases!$F32="",DATE(Properties!$C$5,12,31),Leases!$F32),ROUND(Leases!$G32*(DAY(EOMONTH(Leases!$E32,0))-DAY(Leases!$E32)+1)/DAY(EOMONTH(Leases!$E32,0)),2),0),IF(AND(DATE(Properties!$C$5,6,IF(Leases!$H32="",1,Leases!$H32))&gt;=Leases!$E32,DATE(Properties!$C$5,6,IF(Leases!$H32="",1,Leases!$H32))&lt;=IF(Leases!$F32="",DATE(Properties!$C$5,12,31),Leases!$F32)),Leases!$G32,0)))</f>
      </c>
      <c r="H32" s="22">
        <f>IF(OR(Leases!$A32="",Leases!$E32="",Leases!$G32=""),0,IF(AND(YEAR(Leases!$E32)=Properties!$C$5,MONTH(Leases!$E32)=7,DAY(Leases!$E32)&gt;IF(Leases!$H32="",1,Leases!$H32)),IF(Leases!$E32&lt;=IF(Leases!$F32="",DATE(Properties!$C$5,12,31),Leases!$F32),ROUND(Leases!$G32*(DAY(EOMONTH(Leases!$E32,0))-DAY(Leases!$E32)+1)/DAY(EOMONTH(Leases!$E32,0)),2),0),IF(AND(DATE(Properties!$C$5,7,IF(Leases!$H32="",1,Leases!$H32))&gt;=Leases!$E32,DATE(Properties!$C$5,7,IF(Leases!$H32="",1,Leases!$H32))&lt;=IF(Leases!$F32="",DATE(Properties!$C$5,12,31),Leases!$F32)),Leases!$G32,0)))</f>
      </c>
      <c r="I32" s="22">
        <f>IF(OR(Leases!$A32="",Leases!$E32="",Leases!$G32=""),0,IF(AND(YEAR(Leases!$E32)=Properties!$C$5,MONTH(Leases!$E32)=8,DAY(Leases!$E32)&gt;IF(Leases!$H32="",1,Leases!$H32)),IF(Leases!$E32&lt;=IF(Leases!$F32="",DATE(Properties!$C$5,12,31),Leases!$F32),ROUND(Leases!$G32*(DAY(EOMONTH(Leases!$E32,0))-DAY(Leases!$E32)+1)/DAY(EOMONTH(Leases!$E32,0)),2),0),IF(AND(DATE(Properties!$C$5,8,IF(Leases!$H32="",1,Leases!$H32))&gt;=Leases!$E32,DATE(Properties!$C$5,8,IF(Leases!$H32="",1,Leases!$H32))&lt;=IF(Leases!$F32="",DATE(Properties!$C$5,12,31),Leases!$F32)),Leases!$G32,0)))</f>
      </c>
      <c r="J32" s="22">
        <f>IF(OR(Leases!$A32="",Leases!$E32="",Leases!$G32=""),0,IF(AND(YEAR(Leases!$E32)=Properties!$C$5,MONTH(Leases!$E32)=9,DAY(Leases!$E32)&gt;IF(Leases!$H32="",1,Leases!$H32)),IF(Leases!$E32&lt;=IF(Leases!$F32="",DATE(Properties!$C$5,12,31),Leases!$F32),ROUND(Leases!$G32*(DAY(EOMONTH(Leases!$E32,0))-DAY(Leases!$E32)+1)/DAY(EOMONTH(Leases!$E32,0)),2),0),IF(AND(DATE(Properties!$C$5,9,IF(Leases!$H32="",1,Leases!$H32))&gt;=Leases!$E32,DATE(Properties!$C$5,9,IF(Leases!$H32="",1,Leases!$H32))&lt;=IF(Leases!$F32="",DATE(Properties!$C$5,12,31),Leases!$F32)),Leases!$G32,0)))</f>
      </c>
      <c r="K32" s="22">
        <f>IF(OR(Leases!$A32="",Leases!$E32="",Leases!$G32=""),0,IF(AND(YEAR(Leases!$E32)=Properties!$C$5,MONTH(Leases!$E32)=10,DAY(Leases!$E32)&gt;IF(Leases!$H32="",1,Leases!$H32)),IF(Leases!$E32&lt;=IF(Leases!$F32="",DATE(Properties!$C$5,12,31),Leases!$F32),ROUND(Leases!$G32*(DAY(EOMONTH(Leases!$E32,0))-DAY(Leases!$E32)+1)/DAY(EOMONTH(Leases!$E32,0)),2),0),IF(AND(DATE(Properties!$C$5,10,IF(Leases!$H32="",1,Leases!$H32))&gt;=Leases!$E32,DATE(Properties!$C$5,10,IF(Leases!$H32="",1,Leases!$H32))&lt;=IF(Leases!$F32="",DATE(Properties!$C$5,12,31),Leases!$F32)),Leases!$G32,0)))</f>
      </c>
      <c r="L32" s="22">
        <f>IF(OR(Leases!$A32="",Leases!$E32="",Leases!$G32=""),0,IF(AND(YEAR(Leases!$E32)=Properties!$C$5,MONTH(Leases!$E32)=11,DAY(Leases!$E32)&gt;IF(Leases!$H32="",1,Leases!$H32)),IF(Leases!$E32&lt;=IF(Leases!$F32="",DATE(Properties!$C$5,12,31),Leases!$F32),ROUND(Leases!$G32*(DAY(EOMONTH(Leases!$E32,0))-DAY(Leases!$E32)+1)/DAY(EOMONTH(Leases!$E32,0)),2),0),IF(AND(DATE(Properties!$C$5,11,IF(Leases!$H32="",1,Leases!$H32))&gt;=Leases!$E32,DATE(Properties!$C$5,11,IF(Leases!$H32="",1,Leases!$H32))&lt;=IF(Leases!$F32="",DATE(Properties!$C$5,12,31),Leases!$F32)),Leases!$G32,0)))</f>
      </c>
      <c r="M32" s="22">
        <f>IF(OR(Leases!$A32="",Leases!$E32="",Leases!$G32=""),0,IF(AND(YEAR(Leases!$E32)=Properties!$C$5,MONTH(Leases!$E32)=12,DAY(Leases!$E32)&gt;IF(Leases!$H32="",1,Leases!$H32)),IF(Leases!$E32&lt;=IF(Leases!$F32="",DATE(Properties!$C$5,12,31),Leases!$F32),ROUND(Leases!$G32*(DAY(EOMONTH(Leases!$E32,0))-DAY(Leases!$E32)+1)/DAY(EOMONTH(Leases!$E32,0)),2),0),IF(AND(DATE(Properties!$C$5,12,IF(Leases!$H32="",1,Leases!$H32))&gt;=Leases!$E32,DATE(Properties!$C$5,12,IF(Leases!$H32="",1,Leases!$H32))&lt;=IF(Leases!$F32="",DATE(Properties!$C$5,12,31),Leases!$F32)),Leases!$G32,0)))</f>
      </c>
      <c r="N32" s="28">
        <f>IF(B32=0,0,IF(AND(YEAR(Leases!$E32)=Properties!$C$5,MONTH(Leases!$E32)=1,DAY(Leases!$E32)&gt;IF(Leases!$H32="",1,Leases!$H32)),Leases!$E32,DATE(Properties!$C$5,1,IF(Leases!$H32="",1,Leases!$H32))))</f>
      </c>
      <c r="O32" s="28">
        <f>IF(C32=0,0,IF(AND(YEAR(Leases!$E32)=Properties!$C$5,MONTH(Leases!$E32)=2,DAY(Leases!$E32)&gt;IF(Leases!$H32="",1,Leases!$H32)),Leases!$E32,DATE(Properties!$C$5,2,IF(Leases!$H32="",1,Leases!$H32))))</f>
      </c>
      <c r="P32" s="28">
        <f>IF(D32=0,0,IF(AND(YEAR(Leases!$E32)=Properties!$C$5,MONTH(Leases!$E32)=3,DAY(Leases!$E32)&gt;IF(Leases!$H32="",1,Leases!$H32)),Leases!$E32,DATE(Properties!$C$5,3,IF(Leases!$H32="",1,Leases!$H32))))</f>
      </c>
      <c r="Q32" s="28">
        <f>IF(E32=0,0,IF(AND(YEAR(Leases!$E32)=Properties!$C$5,MONTH(Leases!$E32)=4,DAY(Leases!$E32)&gt;IF(Leases!$H32="",1,Leases!$H32)),Leases!$E32,DATE(Properties!$C$5,4,IF(Leases!$H32="",1,Leases!$H32))))</f>
      </c>
      <c r="R32" s="28">
        <f>IF(F32=0,0,IF(AND(YEAR(Leases!$E32)=Properties!$C$5,MONTH(Leases!$E32)=5,DAY(Leases!$E32)&gt;IF(Leases!$H32="",1,Leases!$H32)),Leases!$E32,DATE(Properties!$C$5,5,IF(Leases!$H32="",1,Leases!$H32))))</f>
      </c>
      <c r="S32" s="28">
        <f>IF(G32=0,0,IF(AND(YEAR(Leases!$E32)=Properties!$C$5,MONTH(Leases!$E32)=6,DAY(Leases!$E32)&gt;IF(Leases!$H32="",1,Leases!$H32)),Leases!$E32,DATE(Properties!$C$5,6,IF(Leases!$H32="",1,Leases!$H32))))</f>
      </c>
      <c r="T32" s="28">
        <f>IF(H32=0,0,IF(AND(YEAR(Leases!$E32)=Properties!$C$5,MONTH(Leases!$E32)=7,DAY(Leases!$E32)&gt;IF(Leases!$H32="",1,Leases!$H32)),Leases!$E32,DATE(Properties!$C$5,7,IF(Leases!$H32="",1,Leases!$H32))))</f>
      </c>
      <c r="U32" s="28">
        <f>IF(I32=0,0,IF(AND(YEAR(Leases!$E32)=Properties!$C$5,MONTH(Leases!$E32)=8,DAY(Leases!$E32)&gt;IF(Leases!$H32="",1,Leases!$H32)),Leases!$E32,DATE(Properties!$C$5,8,IF(Leases!$H32="",1,Leases!$H32))))</f>
      </c>
      <c r="V32" s="28">
        <f>IF(J32=0,0,IF(AND(YEAR(Leases!$E32)=Properties!$C$5,MONTH(Leases!$E32)=9,DAY(Leases!$E32)&gt;IF(Leases!$H32="",1,Leases!$H32)),Leases!$E32,DATE(Properties!$C$5,9,IF(Leases!$H32="",1,Leases!$H32))))</f>
      </c>
      <c r="W32" s="28">
        <f>IF(K32=0,0,IF(AND(YEAR(Leases!$E32)=Properties!$C$5,MONTH(Leases!$E32)=10,DAY(Leases!$E32)&gt;IF(Leases!$H32="",1,Leases!$H32)),Leases!$E32,DATE(Properties!$C$5,10,IF(Leases!$H32="",1,Leases!$H32))))</f>
      </c>
      <c r="X32" s="28">
        <f>IF(L32=0,0,IF(AND(YEAR(Leases!$E32)=Properties!$C$5,MONTH(Leases!$E32)=11,DAY(Leases!$E32)&gt;IF(Leases!$H32="",1,Leases!$H32)),Leases!$E32,DATE(Properties!$C$5,11,IF(Leases!$H32="",1,Leases!$H32))))</f>
      </c>
      <c r="Y32" s="28">
        <f>IF(M32=0,0,IF(AND(YEAR(Leases!$E32)=Properties!$C$5,MONTH(Leases!$E32)=12,DAY(Leases!$E32)&gt;IF(Leases!$H32="",1,Leases!$H32)),Leases!$E32,DATE(Properties!$C$5,12,IF(Leases!$H32="",1,Leases!$H32))))</f>
      </c>
      <c r="Z32" s="25">
        <f>SUM(B32:M32)</f>
      </c>
      <c r="AA32" s="22">
        <f>SUMPRODUCT((N32:Y32&lt;='Rent roll'!$C$4)*B32:M32)</f>
      </c>
      <c r="AB32" s="22">
        <f>IF(A32="",0,SUMIFS('Ledger entries'!$H$2:$H$3001,'Ledger entries'!$B$2:$B$3001,A32,'Ledger entries'!$A$2:$A$3001,"&lt;="&amp;'Rent roll'!$C$4))</f>
      </c>
      <c r="AC32" s="22">
        <f>IF(A32="",0,N(Leases!$L32)+AA32+AB32)</f>
      </c>
      <c r="AD32" s="22">
        <f>IF(A32="",0,N(Leases!$K32)+SUMIFS('Ledger entries'!$I$2:$I$3001,'Ledger entries'!$B$2:$B$3001,A32,'Ledger entries'!$A$2:$A$3001,"&lt;="&amp;'Rent roll'!$C$4))</f>
      </c>
    </row>
    <row r="33" spans="1:30" x14ac:dyDescent="0.25">
      <c r="A33" s="13">
        <f>Leases!A33</f>
      </c>
      <c r="B33" s="22">
        <f>IF(OR(Leases!$A33="",Leases!$E33="",Leases!$G33=""),0,IF(AND(YEAR(Leases!$E33)=Properties!$C$5,MONTH(Leases!$E33)=1,DAY(Leases!$E33)&gt;IF(Leases!$H33="",1,Leases!$H33)),IF(Leases!$E33&lt;=IF(Leases!$F33="",DATE(Properties!$C$5,12,31),Leases!$F33),ROUND(Leases!$G33*(DAY(EOMONTH(Leases!$E33,0))-DAY(Leases!$E33)+1)/DAY(EOMONTH(Leases!$E33,0)),2),0),IF(AND(DATE(Properties!$C$5,1,IF(Leases!$H33="",1,Leases!$H33))&gt;=Leases!$E33,DATE(Properties!$C$5,1,IF(Leases!$H33="",1,Leases!$H33))&lt;=IF(Leases!$F33="",DATE(Properties!$C$5,12,31),Leases!$F33)),Leases!$G33,0)))</f>
      </c>
      <c r="C33" s="22">
        <f>IF(OR(Leases!$A33="",Leases!$E33="",Leases!$G33=""),0,IF(AND(YEAR(Leases!$E33)=Properties!$C$5,MONTH(Leases!$E33)=2,DAY(Leases!$E33)&gt;IF(Leases!$H33="",1,Leases!$H33)),IF(Leases!$E33&lt;=IF(Leases!$F33="",DATE(Properties!$C$5,12,31),Leases!$F33),ROUND(Leases!$G33*(DAY(EOMONTH(Leases!$E33,0))-DAY(Leases!$E33)+1)/DAY(EOMONTH(Leases!$E33,0)),2),0),IF(AND(DATE(Properties!$C$5,2,IF(Leases!$H33="",1,Leases!$H33))&gt;=Leases!$E33,DATE(Properties!$C$5,2,IF(Leases!$H33="",1,Leases!$H33))&lt;=IF(Leases!$F33="",DATE(Properties!$C$5,12,31),Leases!$F33)),Leases!$G33,0)))</f>
      </c>
      <c r="D33" s="22">
        <f>IF(OR(Leases!$A33="",Leases!$E33="",Leases!$G33=""),0,IF(AND(YEAR(Leases!$E33)=Properties!$C$5,MONTH(Leases!$E33)=3,DAY(Leases!$E33)&gt;IF(Leases!$H33="",1,Leases!$H33)),IF(Leases!$E33&lt;=IF(Leases!$F33="",DATE(Properties!$C$5,12,31),Leases!$F33),ROUND(Leases!$G33*(DAY(EOMONTH(Leases!$E33,0))-DAY(Leases!$E33)+1)/DAY(EOMONTH(Leases!$E33,0)),2),0),IF(AND(DATE(Properties!$C$5,3,IF(Leases!$H33="",1,Leases!$H33))&gt;=Leases!$E33,DATE(Properties!$C$5,3,IF(Leases!$H33="",1,Leases!$H33))&lt;=IF(Leases!$F33="",DATE(Properties!$C$5,12,31),Leases!$F33)),Leases!$G33,0)))</f>
      </c>
      <c r="E33" s="22">
        <f>IF(OR(Leases!$A33="",Leases!$E33="",Leases!$G33=""),0,IF(AND(YEAR(Leases!$E33)=Properties!$C$5,MONTH(Leases!$E33)=4,DAY(Leases!$E33)&gt;IF(Leases!$H33="",1,Leases!$H33)),IF(Leases!$E33&lt;=IF(Leases!$F33="",DATE(Properties!$C$5,12,31),Leases!$F33),ROUND(Leases!$G33*(DAY(EOMONTH(Leases!$E33,0))-DAY(Leases!$E33)+1)/DAY(EOMONTH(Leases!$E33,0)),2),0),IF(AND(DATE(Properties!$C$5,4,IF(Leases!$H33="",1,Leases!$H33))&gt;=Leases!$E33,DATE(Properties!$C$5,4,IF(Leases!$H33="",1,Leases!$H33))&lt;=IF(Leases!$F33="",DATE(Properties!$C$5,12,31),Leases!$F33)),Leases!$G33,0)))</f>
      </c>
      <c r="F33" s="22">
        <f>IF(OR(Leases!$A33="",Leases!$E33="",Leases!$G33=""),0,IF(AND(YEAR(Leases!$E33)=Properties!$C$5,MONTH(Leases!$E33)=5,DAY(Leases!$E33)&gt;IF(Leases!$H33="",1,Leases!$H33)),IF(Leases!$E33&lt;=IF(Leases!$F33="",DATE(Properties!$C$5,12,31),Leases!$F33),ROUND(Leases!$G33*(DAY(EOMONTH(Leases!$E33,0))-DAY(Leases!$E33)+1)/DAY(EOMONTH(Leases!$E33,0)),2),0),IF(AND(DATE(Properties!$C$5,5,IF(Leases!$H33="",1,Leases!$H33))&gt;=Leases!$E33,DATE(Properties!$C$5,5,IF(Leases!$H33="",1,Leases!$H33))&lt;=IF(Leases!$F33="",DATE(Properties!$C$5,12,31),Leases!$F33)),Leases!$G33,0)))</f>
      </c>
      <c r="G33" s="22">
        <f>IF(OR(Leases!$A33="",Leases!$E33="",Leases!$G33=""),0,IF(AND(YEAR(Leases!$E33)=Properties!$C$5,MONTH(Leases!$E33)=6,DAY(Leases!$E33)&gt;IF(Leases!$H33="",1,Leases!$H33)),IF(Leases!$E33&lt;=IF(Leases!$F33="",DATE(Properties!$C$5,12,31),Leases!$F33),ROUND(Leases!$G33*(DAY(EOMONTH(Leases!$E33,0))-DAY(Leases!$E33)+1)/DAY(EOMONTH(Leases!$E33,0)),2),0),IF(AND(DATE(Properties!$C$5,6,IF(Leases!$H33="",1,Leases!$H33))&gt;=Leases!$E33,DATE(Properties!$C$5,6,IF(Leases!$H33="",1,Leases!$H33))&lt;=IF(Leases!$F33="",DATE(Properties!$C$5,12,31),Leases!$F33)),Leases!$G33,0)))</f>
      </c>
      <c r="H33" s="22">
        <f>IF(OR(Leases!$A33="",Leases!$E33="",Leases!$G33=""),0,IF(AND(YEAR(Leases!$E33)=Properties!$C$5,MONTH(Leases!$E33)=7,DAY(Leases!$E33)&gt;IF(Leases!$H33="",1,Leases!$H33)),IF(Leases!$E33&lt;=IF(Leases!$F33="",DATE(Properties!$C$5,12,31),Leases!$F33),ROUND(Leases!$G33*(DAY(EOMONTH(Leases!$E33,0))-DAY(Leases!$E33)+1)/DAY(EOMONTH(Leases!$E33,0)),2),0),IF(AND(DATE(Properties!$C$5,7,IF(Leases!$H33="",1,Leases!$H33))&gt;=Leases!$E33,DATE(Properties!$C$5,7,IF(Leases!$H33="",1,Leases!$H33))&lt;=IF(Leases!$F33="",DATE(Properties!$C$5,12,31),Leases!$F33)),Leases!$G33,0)))</f>
      </c>
      <c r="I33" s="22">
        <f>IF(OR(Leases!$A33="",Leases!$E33="",Leases!$G33=""),0,IF(AND(YEAR(Leases!$E33)=Properties!$C$5,MONTH(Leases!$E33)=8,DAY(Leases!$E33)&gt;IF(Leases!$H33="",1,Leases!$H33)),IF(Leases!$E33&lt;=IF(Leases!$F33="",DATE(Properties!$C$5,12,31),Leases!$F33),ROUND(Leases!$G33*(DAY(EOMONTH(Leases!$E33,0))-DAY(Leases!$E33)+1)/DAY(EOMONTH(Leases!$E33,0)),2),0),IF(AND(DATE(Properties!$C$5,8,IF(Leases!$H33="",1,Leases!$H33))&gt;=Leases!$E33,DATE(Properties!$C$5,8,IF(Leases!$H33="",1,Leases!$H33))&lt;=IF(Leases!$F33="",DATE(Properties!$C$5,12,31),Leases!$F33)),Leases!$G33,0)))</f>
      </c>
      <c r="J33" s="22">
        <f>IF(OR(Leases!$A33="",Leases!$E33="",Leases!$G33=""),0,IF(AND(YEAR(Leases!$E33)=Properties!$C$5,MONTH(Leases!$E33)=9,DAY(Leases!$E33)&gt;IF(Leases!$H33="",1,Leases!$H33)),IF(Leases!$E33&lt;=IF(Leases!$F33="",DATE(Properties!$C$5,12,31),Leases!$F33),ROUND(Leases!$G33*(DAY(EOMONTH(Leases!$E33,0))-DAY(Leases!$E33)+1)/DAY(EOMONTH(Leases!$E33,0)),2),0),IF(AND(DATE(Properties!$C$5,9,IF(Leases!$H33="",1,Leases!$H33))&gt;=Leases!$E33,DATE(Properties!$C$5,9,IF(Leases!$H33="",1,Leases!$H33))&lt;=IF(Leases!$F33="",DATE(Properties!$C$5,12,31),Leases!$F33)),Leases!$G33,0)))</f>
      </c>
      <c r="K33" s="22">
        <f>IF(OR(Leases!$A33="",Leases!$E33="",Leases!$G33=""),0,IF(AND(YEAR(Leases!$E33)=Properties!$C$5,MONTH(Leases!$E33)=10,DAY(Leases!$E33)&gt;IF(Leases!$H33="",1,Leases!$H33)),IF(Leases!$E33&lt;=IF(Leases!$F33="",DATE(Properties!$C$5,12,31),Leases!$F33),ROUND(Leases!$G33*(DAY(EOMONTH(Leases!$E33,0))-DAY(Leases!$E33)+1)/DAY(EOMONTH(Leases!$E33,0)),2),0),IF(AND(DATE(Properties!$C$5,10,IF(Leases!$H33="",1,Leases!$H33))&gt;=Leases!$E33,DATE(Properties!$C$5,10,IF(Leases!$H33="",1,Leases!$H33))&lt;=IF(Leases!$F33="",DATE(Properties!$C$5,12,31),Leases!$F33)),Leases!$G33,0)))</f>
      </c>
      <c r="L33" s="22">
        <f>IF(OR(Leases!$A33="",Leases!$E33="",Leases!$G33=""),0,IF(AND(YEAR(Leases!$E33)=Properties!$C$5,MONTH(Leases!$E33)=11,DAY(Leases!$E33)&gt;IF(Leases!$H33="",1,Leases!$H33)),IF(Leases!$E33&lt;=IF(Leases!$F33="",DATE(Properties!$C$5,12,31),Leases!$F33),ROUND(Leases!$G33*(DAY(EOMONTH(Leases!$E33,0))-DAY(Leases!$E33)+1)/DAY(EOMONTH(Leases!$E33,0)),2),0),IF(AND(DATE(Properties!$C$5,11,IF(Leases!$H33="",1,Leases!$H33))&gt;=Leases!$E33,DATE(Properties!$C$5,11,IF(Leases!$H33="",1,Leases!$H33))&lt;=IF(Leases!$F33="",DATE(Properties!$C$5,12,31),Leases!$F33)),Leases!$G33,0)))</f>
      </c>
      <c r="M33" s="22">
        <f>IF(OR(Leases!$A33="",Leases!$E33="",Leases!$G33=""),0,IF(AND(YEAR(Leases!$E33)=Properties!$C$5,MONTH(Leases!$E33)=12,DAY(Leases!$E33)&gt;IF(Leases!$H33="",1,Leases!$H33)),IF(Leases!$E33&lt;=IF(Leases!$F33="",DATE(Properties!$C$5,12,31),Leases!$F33),ROUND(Leases!$G33*(DAY(EOMONTH(Leases!$E33,0))-DAY(Leases!$E33)+1)/DAY(EOMONTH(Leases!$E33,0)),2),0),IF(AND(DATE(Properties!$C$5,12,IF(Leases!$H33="",1,Leases!$H33))&gt;=Leases!$E33,DATE(Properties!$C$5,12,IF(Leases!$H33="",1,Leases!$H33))&lt;=IF(Leases!$F33="",DATE(Properties!$C$5,12,31),Leases!$F33)),Leases!$G33,0)))</f>
      </c>
      <c r="N33" s="28">
        <f>IF(B33=0,0,IF(AND(YEAR(Leases!$E33)=Properties!$C$5,MONTH(Leases!$E33)=1,DAY(Leases!$E33)&gt;IF(Leases!$H33="",1,Leases!$H33)),Leases!$E33,DATE(Properties!$C$5,1,IF(Leases!$H33="",1,Leases!$H33))))</f>
      </c>
      <c r="O33" s="28">
        <f>IF(C33=0,0,IF(AND(YEAR(Leases!$E33)=Properties!$C$5,MONTH(Leases!$E33)=2,DAY(Leases!$E33)&gt;IF(Leases!$H33="",1,Leases!$H33)),Leases!$E33,DATE(Properties!$C$5,2,IF(Leases!$H33="",1,Leases!$H33))))</f>
      </c>
      <c r="P33" s="28">
        <f>IF(D33=0,0,IF(AND(YEAR(Leases!$E33)=Properties!$C$5,MONTH(Leases!$E33)=3,DAY(Leases!$E33)&gt;IF(Leases!$H33="",1,Leases!$H33)),Leases!$E33,DATE(Properties!$C$5,3,IF(Leases!$H33="",1,Leases!$H33))))</f>
      </c>
      <c r="Q33" s="28">
        <f>IF(E33=0,0,IF(AND(YEAR(Leases!$E33)=Properties!$C$5,MONTH(Leases!$E33)=4,DAY(Leases!$E33)&gt;IF(Leases!$H33="",1,Leases!$H33)),Leases!$E33,DATE(Properties!$C$5,4,IF(Leases!$H33="",1,Leases!$H33))))</f>
      </c>
      <c r="R33" s="28">
        <f>IF(F33=0,0,IF(AND(YEAR(Leases!$E33)=Properties!$C$5,MONTH(Leases!$E33)=5,DAY(Leases!$E33)&gt;IF(Leases!$H33="",1,Leases!$H33)),Leases!$E33,DATE(Properties!$C$5,5,IF(Leases!$H33="",1,Leases!$H33))))</f>
      </c>
      <c r="S33" s="28">
        <f>IF(G33=0,0,IF(AND(YEAR(Leases!$E33)=Properties!$C$5,MONTH(Leases!$E33)=6,DAY(Leases!$E33)&gt;IF(Leases!$H33="",1,Leases!$H33)),Leases!$E33,DATE(Properties!$C$5,6,IF(Leases!$H33="",1,Leases!$H33))))</f>
      </c>
      <c r="T33" s="28">
        <f>IF(H33=0,0,IF(AND(YEAR(Leases!$E33)=Properties!$C$5,MONTH(Leases!$E33)=7,DAY(Leases!$E33)&gt;IF(Leases!$H33="",1,Leases!$H33)),Leases!$E33,DATE(Properties!$C$5,7,IF(Leases!$H33="",1,Leases!$H33))))</f>
      </c>
      <c r="U33" s="28">
        <f>IF(I33=0,0,IF(AND(YEAR(Leases!$E33)=Properties!$C$5,MONTH(Leases!$E33)=8,DAY(Leases!$E33)&gt;IF(Leases!$H33="",1,Leases!$H33)),Leases!$E33,DATE(Properties!$C$5,8,IF(Leases!$H33="",1,Leases!$H33))))</f>
      </c>
      <c r="V33" s="28">
        <f>IF(J33=0,0,IF(AND(YEAR(Leases!$E33)=Properties!$C$5,MONTH(Leases!$E33)=9,DAY(Leases!$E33)&gt;IF(Leases!$H33="",1,Leases!$H33)),Leases!$E33,DATE(Properties!$C$5,9,IF(Leases!$H33="",1,Leases!$H33))))</f>
      </c>
      <c r="W33" s="28">
        <f>IF(K33=0,0,IF(AND(YEAR(Leases!$E33)=Properties!$C$5,MONTH(Leases!$E33)=10,DAY(Leases!$E33)&gt;IF(Leases!$H33="",1,Leases!$H33)),Leases!$E33,DATE(Properties!$C$5,10,IF(Leases!$H33="",1,Leases!$H33))))</f>
      </c>
      <c r="X33" s="28">
        <f>IF(L33=0,0,IF(AND(YEAR(Leases!$E33)=Properties!$C$5,MONTH(Leases!$E33)=11,DAY(Leases!$E33)&gt;IF(Leases!$H33="",1,Leases!$H33)),Leases!$E33,DATE(Properties!$C$5,11,IF(Leases!$H33="",1,Leases!$H33))))</f>
      </c>
      <c r="Y33" s="28">
        <f>IF(M33=0,0,IF(AND(YEAR(Leases!$E33)=Properties!$C$5,MONTH(Leases!$E33)=12,DAY(Leases!$E33)&gt;IF(Leases!$H33="",1,Leases!$H33)),Leases!$E33,DATE(Properties!$C$5,12,IF(Leases!$H33="",1,Leases!$H33))))</f>
      </c>
      <c r="Z33" s="25">
        <f>SUM(B33:M33)</f>
      </c>
      <c r="AA33" s="22">
        <f>SUMPRODUCT((N33:Y33&lt;='Rent roll'!$C$4)*B33:M33)</f>
      </c>
      <c r="AB33" s="22">
        <f>IF(A33="",0,SUMIFS('Ledger entries'!$H$2:$H$3001,'Ledger entries'!$B$2:$B$3001,A33,'Ledger entries'!$A$2:$A$3001,"&lt;="&amp;'Rent roll'!$C$4))</f>
      </c>
      <c r="AC33" s="22">
        <f>IF(A33="",0,N(Leases!$L33)+AA33+AB33)</f>
      </c>
      <c r="AD33" s="22">
        <f>IF(A33="",0,N(Leases!$K33)+SUMIFS('Ledger entries'!$I$2:$I$3001,'Ledger entries'!$B$2:$B$3001,A33,'Ledger entries'!$A$2:$A$3001,"&lt;="&amp;'Rent roll'!$C$4))</f>
      </c>
    </row>
    <row r="34" spans="1:30" x14ac:dyDescent="0.25">
      <c r="A34" s="13">
        <f>Leases!A34</f>
      </c>
      <c r="B34" s="22">
        <f>IF(OR(Leases!$A34="",Leases!$E34="",Leases!$G34=""),0,IF(AND(YEAR(Leases!$E34)=Properties!$C$5,MONTH(Leases!$E34)=1,DAY(Leases!$E34)&gt;IF(Leases!$H34="",1,Leases!$H34)),IF(Leases!$E34&lt;=IF(Leases!$F34="",DATE(Properties!$C$5,12,31),Leases!$F34),ROUND(Leases!$G34*(DAY(EOMONTH(Leases!$E34,0))-DAY(Leases!$E34)+1)/DAY(EOMONTH(Leases!$E34,0)),2),0),IF(AND(DATE(Properties!$C$5,1,IF(Leases!$H34="",1,Leases!$H34))&gt;=Leases!$E34,DATE(Properties!$C$5,1,IF(Leases!$H34="",1,Leases!$H34))&lt;=IF(Leases!$F34="",DATE(Properties!$C$5,12,31),Leases!$F34)),Leases!$G34,0)))</f>
      </c>
      <c r="C34" s="22">
        <f>IF(OR(Leases!$A34="",Leases!$E34="",Leases!$G34=""),0,IF(AND(YEAR(Leases!$E34)=Properties!$C$5,MONTH(Leases!$E34)=2,DAY(Leases!$E34)&gt;IF(Leases!$H34="",1,Leases!$H34)),IF(Leases!$E34&lt;=IF(Leases!$F34="",DATE(Properties!$C$5,12,31),Leases!$F34),ROUND(Leases!$G34*(DAY(EOMONTH(Leases!$E34,0))-DAY(Leases!$E34)+1)/DAY(EOMONTH(Leases!$E34,0)),2),0),IF(AND(DATE(Properties!$C$5,2,IF(Leases!$H34="",1,Leases!$H34))&gt;=Leases!$E34,DATE(Properties!$C$5,2,IF(Leases!$H34="",1,Leases!$H34))&lt;=IF(Leases!$F34="",DATE(Properties!$C$5,12,31),Leases!$F34)),Leases!$G34,0)))</f>
      </c>
      <c r="D34" s="22">
        <f>IF(OR(Leases!$A34="",Leases!$E34="",Leases!$G34=""),0,IF(AND(YEAR(Leases!$E34)=Properties!$C$5,MONTH(Leases!$E34)=3,DAY(Leases!$E34)&gt;IF(Leases!$H34="",1,Leases!$H34)),IF(Leases!$E34&lt;=IF(Leases!$F34="",DATE(Properties!$C$5,12,31),Leases!$F34),ROUND(Leases!$G34*(DAY(EOMONTH(Leases!$E34,0))-DAY(Leases!$E34)+1)/DAY(EOMONTH(Leases!$E34,0)),2),0),IF(AND(DATE(Properties!$C$5,3,IF(Leases!$H34="",1,Leases!$H34))&gt;=Leases!$E34,DATE(Properties!$C$5,3,IF(Leases!$H34="",1,Leases!$H34))&lt;=IF(Leases!$F34="",DATE(Properties!$C$5,12,31),Leases!$F34)),Leases!$G34,0)))</f>
      </c>
      <c r="E34" s="22">
        <f>IF(OR(Leases!$A34="",Leases!$E34="",Leases!$G34=""),0,IF(AND(YEAR(Leases!$E34)=Properties!$C$5,MONTH(Leases!$E34)=4,DAY(Leases!$E34)&gt;IF(Leases!$H34="",1,Leases!$H34)),IF(Leases!$E34&lt;=IF(Leases!$F34="",DATE(Properties!$C$5,12,31),Leases!$F34),ROUND(Leases!$G34*(DAY(EOMONTH(Leases!$E34,0))-DAY(Leases!$E34)+1)/DAY(EOMONTH(Leases!$E34,0)),2),0),IF(AND(DATE(Properties!$C$5,4,IF(Leases!$H34="",1,Leases!$H34))&gt;=Leases!$E34,DATE(Properties!$C$5,4,IF(Leases!$H34="",1,Leases!$H34))&lt;=IF(Leases!$F34="",DATE(Properties!$C$5,12,31),Leases!$F34)),Leases!$G34,0)))</f>
      </c>
      <c r="F34" s="22">
        <f>IF(OR(Leases!$A34="",Leases!$E34="",Leases!$G34=""),0,IF(AND(YEAR(Leases!$E34)=Properties!$C$5,MONTH(Leases!$E34)=5,DAY(Leases!$E34)&gt;IF(Leases!$H34="",1,Leases!$H34)),IF(Leases!$E34&lt;=IF(Leases!$F34="",DATE(Properties!$C$5,12,31),Leases!$F34),ROUND(Leases!$G34*(DAY(EOMONTH(Leases!$E34,0))-DAY(Leases!$E34)+1)/DAY(EOMONTH(Leases!$E34,0)),2),0),IF(AND(DATE(Properties!$C$5,5,IF(Leases!$H34="",1,Leases!$H34))&gt;=Leases!$E34,DATE(Properties!$C$5,5,IF(Leases!$H34="",1,Leases!$H34))&lt;=IF(Leases!$F34="",DATE(Properties!$C$5,12,31),Leases!$F34)),Leases!$G34,0)))</f>
      </c>
      <c r="G34" s="22">
        <f>IF(OR(Leases!$A34="",Leases!$E34="",Leases!$G34=""),0,IF(AND(YEAR(Leases!$E34)=Properties!$C$5,MONTH(Leases!$E34)=6,DAY(Leases!$E34)&gt;IF(Leases!$H34="",1,Leases!$H34)),IF(Leases!$E34&lt;=IF(Leases!$F34="",DATE(Properties!$C$5,12,31),Leases!$F34),ROUND(Leases!$G34*(DAY(EOMONTH(Leases!$E34,0))-DAY(Leases!$E34)+1)/DAY(EOMONTH(Leases!$E34,0)),2),0),IF(AND(DATE(Properties!$C$5,6,IF(Leases!$H34="",1,Leases!$H34))&gt;=Leases!$E34,DATE(Properties!$C$5,6,IF(Leases!$H34="",1,Leases!$H34))&lt;=IF(Leases!$F34="",DATE(Properties!$C$5,12,31),Leases!$F34)),Leases!$G34,0)))</f>
      </c>
      <c r="H34" s="22">
        <f>IF(OR(Leases!$A34="",Leases!$E34="",Leases!$G34=""),0,IF(AND(YEAR(Leases!$E34)=Properties!$C$5,MONTH(Leases!$E34)=7,DAY(Leases!$E34)&gt;IF(Leases!$H34="",1,Leases!$H34)),IF(Leases!$E34&lt;=IF(Leases!$F34="",DATE(Properties!$C$5,12,31),Leases!$F34),ROUND(Leases!$G34*(DAY(EOMONTH(Leases!$E34,0))-DAY(Leases!$E34)+1)/DAY(EOMONTH(Leases!$E34,0)),2),0),IF(AND(DATE(Properties!$C$5,7,IF(Leases!$H34="",1,Leases!$H34))&gt;=Leases!$E34,DATE(Properties!$C$5,7,IF(Leases!$H34="",1,Leases!$H34))&lt;=IF(Leases!$F34="",DATE(Properties!$C$5,12,31),Leases!$F34)),Leases!$G34,0)))</f>
      </c>
      <c r="I34" s="22">
        <f>IF(OR(Leases!$A34="",Leases!$E34="",Leases!$G34=""),0,IF(AND(YEAR(Leases!$E34)=Properties!$C$5,MONTH(Leases!$E34)=8,DAY(Leases!$E34)&gt;IF(Leases!$H34="",1,Leases!$H34)),IF(Leases!$E34&lt;=IF(Leases!$F34="",DATE(Properties!$C$5,12,31),Leases!$F34),ROUND(Leases!$G34*(DAY(EOMONTH(Leases!$E34,0))-DAY(Leases!$E34)+1)/DAY(EOMONTH(Leases!$E34,0)),2),0),IF(AND(DATE(Properties!$C$5,8,IF(Leases!$H34="",1,Leases!$H34))&gt;=Leases!$E34,DATE(Properties!$C$5,8,IF(Leases!$H34="",1,Leases!$H34))&lt;=IF(Leases!$F34="",DATE(Properties!$C$5,12,31),Leases!$F34)),Leases!$G34,0)))</f>
      </c>
      <c r="J34" s="22">
        <f>IF(OR(Leases!$A34="",Leases!$E34="",Leases!$G34=""),0,IF(AND(YEAR(Leases!$E34)=Properties!$C$5,MONTH(Leases!$E34)=9,DAY(Leases!$E34)&gt;IF(Leases!$H34="",1,Leases!$H34)),IF(Leases!$E34&lt;=IF(Leases!$F34="",DATE(Properties!$C$5,12,31),Leases!$F34),ROUND(Leases!$G34*(DAY(EOMONTH(Leases!$E34,0))-DAY(Leases!$E34)+1)/DAY(EOMONTH(Leases!$E34,0)),2),0),IF(AND(DATE(Properties!$C$5,9,IF(Leases!$H34="",1,Leases!$H34))&gt;=Leases!$E34,DATE(Properties!$C$5,9,IF(Leases!$H34="",1,Leases!$H34))&lt;=IF(Leases!$F34="",DATE(Properties!$C$5,12,31),Leases!$F34)),Leases!$G34,0)))</f>
      </c>
      <c r="K34" s="22">
        <f>IF(OR(Leases!$A34="",Leases!$E34="",Leases!$G34=""),0,IF(AND(YEAR(Leases!$E34)=Properties!$C$5,MONTH(Leases!$E34)=10,DAY(Leases!$E34)&gt;IF(Leases!$H34="",1,Leases!$H34)),IF(Leases!$E34&lt;=IF(Leases!$F34="",DATE(Properties!$C$5,12,31),Leases!$F34),ROUND(Leases!$G34*(DAY(EOMONTH(Leases!$E34,0))-DAY(Leases!$E34)+1)/DAY(EOMONTH(Leases!$E34,0)),2),0),IF(AND(DATE(Properties!$C$5,10,IF(Leases!$H34="",1,Leases!$H34))&gt;=Leases!$E34,DATE(Properties!$C$5,10,IF(Leases!$H34="",1,Leases!$H34))&lt;=IF(Leases!$F34="",DATE(Properties!$C$5,12,31),Leases!$F34)),Leases!$G34,0)))</f>
      </c>
      <c r="L34" s="22">
        <f>IF(OR(Leases!$A34="",Leases!$E34="",Leases!$G34=""),0,IF(AND(YEAR(Leases!$E34)=Properties!$C$5,MONTH(Leases!$E34)=11,DAY(Leases!$E34)&gt;IF(Leases!$H34="",1,Leases!$H34)),IF(Leases!$E34&lt;=IF(Leases!$F34="",DATE(Properties!$C$5,12,31),Leases!$F34),ROUND(Leases!$G34*(DAY(EOMONTH(Leases!$E34,0))-DAY(Leases!$E34)+1)/DAY(EOMONTH(Leases!$E34,0)),2),0),IF(AND(DATE(Properties!$C$5,11,IF(Leases!$H34="",1,Leases!$H34))&gt;=Leases!$E34,DATE(Properties!$C$5,11,IF(Leases!$H34="",1,Leases!$H34))&lt;=IF(Leases!$F34="",DATE(Properties!$C$5,12,31),Leases!$F34)),Leases!$G34,0)))</f>
      </c>
      <c r="M34" s="22">
        <f>IF(OR(Leases!$A34="",Leases!$E34="",Leases!$G34=""),0,IF(AND(YEAR(Leases!$E34)=Properties!$C$5,MONTH(Leases!$E34)=12,DAY(Leases!$E34)&gt;IF(Leases!$H34="",1,Leases!$H34)),IF(Leases!$E34&lt;=IF(Leases!$F34="",DATE(Properties!$C$5,12,31),Leases!$F34),ROUND(Leases!$G34*(DAY(EOMONTH(Leases!$E34,0))-DAY(Leases!$E34)+1)/DAY(EOMONTH(Leases!$E34,0)),2),0),IF(AND(DATE(Properties!$C$5,12,IF(Leases!$H34="",1,Leases!$H34))&gt;=Leases!$E34,DATE(Properties!$C$5,12,IF(Leases!$H34="",1,Leases!$H34))&lt;=IF(Leases!$F34="",DATE(Properties!$C$5,12,31),Leases!$F34)),Leases!$G34,0)))</f>
      </c>
      <c r="N34" s="28">
        <f>IF(B34=0,0,IF(AND(YEAR(Leases!$E34)=Properties!$C$5,MONTH(Leases!$E34)=1,DAY(Leases!$E34)&gt;IF(Leases!$H34="",1,Leases!$H34)),Leases!$E34,DATE(Properties!$C$5,1,IF(Leases!$H34="",1,Leases!$H34))))</f>
      </c>
      <c r="O34" s="28">
        <f>IF(C34=0,0,IF(AND(YEAR(Leases!$E34)=Properties!$C$5,MONTH(Leases!$E34)=2,DAY(Leases!$E34)&gt;IF(Leases!$H34="",1,Leases!$H34)),Leases!$E34,DATE(Properties!$C$5,2,IF(Leases!$H34="",1,Leases!$H34))))</f>
      </c>
      <c r="P34" s="28">
        <f>IF(D34=0,0,IF(AND(YEAR(Leases!$E34)=Properties!$C$5,MONTH(Leases!$E34)=3,DAY(Leases!$E34)&gt;IF(Leases!$H34="",1,Leases!$H34)),Leases!$E34,DATE(Properties!$C$5,3,IF(Leases!$H34="",1,Leases!$H34))))</f>
      </c>
      <c r="Q34" s="28">
        <f>IF(E34=0,0,IF(AND(YEAR(Leases!$E34)=Properties!$C$5,MONTH(Leases!$E34)=4,DAY(Leases!$E34)&gt;IF(Leases!$H34="",1,Leases!$H34)),Leases!$E34,DATE(Properties!$C$5,4,IF(Leases!$H34="",1,Leases!$H34))))</f>
      </c>
      <c r="R34" s="28">
        <f>IF(F34=0,0,IF(AND(YEAR(Leases!$E34)=Properties!$C$5,MONTH(Leases!$E34)=5,DAY(Leases!$E34)&gt;IF(Leases!$H34="",1,Leases!$H34)),Leases!$E34,DATE(Properties!$C$5,5,IF(Leases!$H34="",1,Leases!$H34))))</f>
      </c>
      <c r="S34" s="28">
        <f>IF(G34=0,0,IF(AND(YEAR(Leases!$E34)=Properties!$C$5,MONTH(Leases!$E34)=6,DAY(Leases!$E34)&gt;IF(Leases!$H34="",1,Leases!$H34)),Leases!$E34,DATE(Properties!$C$5,6,IF(Leases!$H34="",1,Leases!$H34))))</f>
      </c>
      <c r="T34" s="28">
        <f>IF(H34=0,0,IF(AND(YEAR(Leases!$E34)=Properties!$C$5,MONTH(Leases!$E34)=7,DAY(Leases!$E34)&gt;IF(Leases!$H34="",1,Leases!$H34)),Leases!$E34,DATE(Properties!$C$5,7,IF(Leases!$H34="",1,Leases!$H34))))</f>
      </c>
      <c r="U34" s="28">
        <f>IF(I34=0,0,IF(AND(YEAR(Leases!$E34)=Properties!$C$5,MONTH(Leases!$E34)=8,DAY(Leases!$E34)&gt;IF(Leases!$H34="",1,Leases!$H34)),Leases!$E34,DATE(Properties!$C$5,8,IF(Leases!$H34="",1,Leases!$H34))))</f>
      </c>
      <c r="V34" s="28">
        <f>IF(J34=0,0,IF(AND(YEAR(Leases!$E34)=Properties!$C$5,MONTH(Leases!$E34)=9,DAY(Leases!$E34)&gt;IF(Leases!$H34="",1,Leases!$H34)),Leases!$E34,DATE(Properties!$C$5,9,IF(Leases!$H34="",1,Leases!$H34))))</f>
      </c>
      <c r="W34" s="28">
        <f>IF(K34=0,0,IF(AND(YEAR(Leases!$E34)=Properties!$C$5,MONTH(Leases!$E34)=10,DAY(Leases!$E34)&gt;IF(Leases!$H34="",1,Leases!$H34)),Leases!$E34,DATE(Properties!$C$5,10,IF(Leases!$H34="",1,Leases!$H34))))</f>
      </c>
      <c r="X34" s="28">
        <f>IF(L34=0,0,IF(AND(YEAR(Leases!$E34)=Properties!$C$5,MONTH(Leases!$E34)=11,DAY(Leases!$E34)&gt;IF(Leases!$H34="",1,Leases!$H34)),Leases!$E34,DATE(Properties!$C$5,11,IF(Leases!$H34="",1,Leases!$H34))))</f>
      </c>
      <c r="Y34" s="28">
        <f>IF(M34=0,0,IF(AND(YEAR(Leases!$E34)=Properties!$C$5,MONTH(Leases!$E34)=12,DAY(Leases!$E34)&gt;IF(Leases!$H34="",1,Leases!$H34)),Leases!$E34,DATE(Properties!$C$5,12,IF(Leases!$H34="",1,Leases!$H34))))</f>
      </c>
      <c r="Z34" s="25">
        <f>SUM(B34:M34)</f>
      </c>
      <c r="AA34" s="22">
        <f>SUMPRODUCT((N34:Y34&lt;='Rent roll'!$C$4)*B34:M34)</f>
      </c>
      <c r="AB34" s="22">
        <f>IF(A34="",0,SUMIFS('Ledger entries'!$H$2:$H$3001,'Ledger entries'!$B$2:$B$3001,A34,'Ledger entries'!$A$2:$A$3001,"&lt;="&amp;'Rent roll'!$C$4))</f>
      </c>
      <c r="AC34" s="22">
        <f>IF(A34="",0,N(Leases!$L34)+AA34+AB34)</f>
      </c>
      <c r="AD34" s="22">
        <f>IF(A34="",0,N(Leases!$K34)+SUMIFS('Ledger entries'!$I$2:$I$3001,'Ledger entries'!$B$2:$B$3001,A34,'Ledger entries'!$A$2:$A$3001,"&lt;="&amp;'Rent roll'!$C$4))</f>
      </c>
    </row>
    <row r="35" spans="1:30" x14ac:dyDescent="0.25">
      <c r="A35" s="13">
        <f>Leases!A35</f>
      </c>
      <c r="B35" s="22">
        <f>IF(OR(Leases!$A35="",Leases!$E35="",Leases!$G35=""),0,IF(AND(YEAR(Leases!$E35)=Properties!$C$5,MONTH(Leases!$E35)=1,DAY(Leases!$E35)&gt;IF(Leases!$H35="",1,Leases!$H35)),IF(Leases!$E35&lt;=IF(Leases!$F35="",DATE(Properties!$C$5,12,31),Leases!$F35),ROUND(Leases!$G35*(DAY(EOMONTH(Leases!$E35,0))-DAY(Leases!$E35)+1)/DAY(EOMONTH(Leases!$E35,0)),2),0),IF(AND(DATE(Properties!$C$5,1,IF(Leases!$H35="",1,Leases!$H35))&gt;=Leases!$E35,DATE(Properties!$C$5,1,IF(Leases!$H35="",1,Leases!$H35))&lt;=IF(Leases!$F35="",DATE(Properties!$C$5,12,31),Leases!$F35)),Leases!$G35,0)))</f>
      </c>
      <c r="C35" s="22">
        <f>IF(OR(Leases!$A35="",Leases!$E35="",Leases!$G35=""),0,IF(AND(YEAR(Leases!$E35)=Properties!$C$5,MONTH(Leases!$E35)=2,DAY(Leases!$E35)&gt;IF(Leases!$H35="",1,Leases!$H35)),IF(Leases!$E35&lt;=IF(Leases!$F35="",DATE(Properties!$C$5,12,31),Leases!$F35),ROUND(Leases!$G35*(DAY(EOMONTH(Leases!$E35,0))-DAY(Leases!$E35)+1)/DAY(EOMONTH(Leases!$E35,0)),2),0),IF(AND(DATE(Properties!$C$5,2,IF(Leases!$H35="",1,Leases!$H35))&gt;=Leases!$E35,DATE(Properties!$C$5,2,IF(Leases!$H35="",1,Leases!$H35))&lt;=IF(Leases!$F35="",DATE(Properties!$C$5,12,31),Leases!$F35)),Leases!$G35,0)))</f>
      </c>
      <c r="D35" s="22">
        <f>IF(OR(Leases!$A35="",Leases!$E35="",Leases!$G35=""),0,IF(AND(YEAR(Leases!$E35)=Properties!$C$5,MONTH(Leases!$E35)=3,DAY(Leases!$E35)&gt;IF(Leases!$H35="",1,Leases!$H35)),IF(Leases!$E35&lt;=IF(Leases!$F35="",DATE(Properties!$C$5,12,31),Leases!$F35),ROUND(Leases!$G35*(DAY(EOMONTH(Leases!$E35,0))-DAY(Leases!$E35)+1)/DAY(EOMONTH(Leases!$E35,0)),2),0),IF(AND(DATE(Properties!$C$5,3,IF(Leases!$H35="",1,Leases!$H35))&gt;=Leases!$E35,DATE(Properties!$C$5,3,IF(Leases!$H35="",1,Leases!$H35))&lt;=IF(Leases!$F35="",DATE(Properties!$C$5,12,31),Leases!$F35)),Leases!$G35,0)))</f>
      </c>
      <c r="E35" s="22">
        <f>IF(OR(Leases!$A35="",Leases!$E35="",Leases!$G35=""),0,IF(AND(YEAR(Leases!$E35)=Properties!$C$5,MONTH(Leases!$E35)=4,DAY(Leases!$E35)&gt;IF(Leases!$H35="",1,Leases!$H35)),IF(Leases!$E35&lt;=IF(Leases!$F35="",DATE(Properties!$C$5,12,31),Leases!$F35),ROUND(Leases!$G35*(DAY(EOMONTH(Leases!$E35,0))-DAY(Leases!$E35)+1)/DAY(EOMONTH(Leases!$E35,0)),2),0),IF(AND(DATE(Properties!$C$5,4,IF(Leases!$H35="",1,Leases!$H35))&gt;=Leases!$E35,DATE(Properties!$C$5,4,IF(Leases!$H35="",1,Leases!$H35))&lt;=IF(Leases!$F35="",DATE(Properties!$C$5,12,31),Leases!$F35)),Leases!$G35,0)))</f>
      </c>
      <c r="F35" s="22">
        <f>IF(OR(Leases!$A35="",Leases!$E35="",Leases!$G35=""),0,IF(AND(YEAR(Leases!$E35)=Properties!$C$5,MONTH(Leases!$E35)=5,DAY(Leases!$E35)&gt;IF(Leases!$H35="",1,Leases!$H35)),IF(Leases!$E35&lt;=IF(Leases!$F35="",DATE(Properties!$C$5,12,31),Leases!$F35),ROUND(Leases!$G35*(DAY(EOMONTH(Leases!$E35,0))-DAY(Leases!$E35)+1)/DAY(EOMONTH(Leases!$E35,0)),2),0),IF(AND(DATE(Properties!$C$5,5,IF(Leases!$H35="",1,Leases!$H35))&gt;=Leases!$E35,DATE(Properties!$C$5,5,IF(Leases!$H35="",1,Leases!$H35))&lt;=IF(Leases!$F35="",DATE(Properties!$C$5,12,31),Leases!$F35)),Leases!$G35,0)))</f>
      </c>
      <c r="G35" s="22">
        <f>IF(OR(Leases!$A35="",Leases!$E35="",Leases!$G35=""),0,IF(AND(YEAR(Leases!$E35)=Properties!$C$5,MONTH(Leases!$E35)=6,DAY(Leases!$E35)&gt;IF(Leases!$H35="",1,Leases!$H35)),IF(Leases!$E35&lt;=IF(Leases!$F35="",DATE(Properties!$C$5,12,31),Leases!$F35),ROUND(Leases!$G35*(DAY(EOMONTH(Leases!$E35,0))-DAY(Leases!$E35)+1)/DAY(EOMONTH(Leases!$E35,0)),2),0),IF(AND(DATE(Properties!$C$5,6,IF(Leases!$H35="",1,Leases!$H35))&gt;=Leases!$E35,DATE(Properties!$C$5,6,IF(Leases!$H35="",1,Leases!$H35))&lt;=IF(Leases!$F35="",DATE(Properties!$C$5,12,31),Leases!$F35)),Leases!$G35,0)))</f>
      </c>
      <c r="H35" s="22">
        <f>IF(OR(Leases!$A35="",Leases!$E35="",Leases!$G35=""),0,IF(AND(YEAR(Leases!$E35)=Properties!$C$5,MONTH(Leases!$E35)=7,DAY(Leases!$E35)&gt;IF(Leases!$H35="",1,Leases!$H35)),IF(Leases!$E35&lt;=IF(Leases!$F35="",DATE(Properties!$C$5,12,31),Leases!$F35),ROUND(Leases!$G35*(DAY(EOMONTH(Leases!$E35,0))-DAY(Leases!$E35)+1)/DAY(EOMONTH(Leases!$E35,0)),2),0),IF(AND(DATE(Properties!$C$5,7,IF(Leases!$H35="",1,Leases!$H35))&gt;=Leases!$E35,DATE(Properties!$C$5,7,IF(Leases!$H35="",1,Leases!$H35))&lt;=IF(Leases!$F35="",DATE(Properties!$C$5,12,31),Leases!$F35)),Leases!$G35,0)))</f>
      </c>
      <c r="I35" s="22">
        <f>IF(OR(Leases!$A35="",Leases!$E35="",Leases!$G35=""),0,IF(AND(YEAR(Leases!$E35)=Properties!$C$5,MONTH(Leases!$E35)=8,DAY(Leases!$E35)&gt;IF(Leases!$H35="",1,Leases!$H35)),IF(Leases!$E35&lt;=IF(Leases!$F35="",DATE(Properties!$C$5,12,31),Leases!$F35),ROUND(Leases!$G35*(DAY(EOMONTH(Leases!$E35,0))-DAY(Leases!$E35)+1)/DAY(EOMONTH(Leases!$E35,0)),2),0),IF(AND(DATE(Properties!$C$5,8,IF(Leases!$H35="",1,Leases!$H35))&gt;=Leases!$E35,DATE(Properties!$C$5,8,IF(Leases!$H35="",1,Leases!$H35))&lt;=IF(Leases!$F35="",DATE(Properties!$C$5,12,31),Leases!$F35)),Leases!$G35,0)))</f>
      </c>
      <c r="J35" s="22">
        <f>IF(OR(Leases!$A35="",Leases!$E35="",Leases!$G35=""),0,IF(AND(YEAR(Leases!$E35)=Properties!$C$5,MONTH(Leases!$E35)=9,DAY(Leases!$E35)&gt;IF(Leases!$H35="",1,Leases!$H35)),IF(Leases!$E35&lt;=IF(Leases!$F35="",DATE(Properties!$C$5,12,31),Leases!$F35),ROUND(Leases!$G35*(DAY(EOMONTH(Leases!$E35,0))-DAY(Leases!$E35)+1)/DAY(EOMONTH(Leases!$E35,0)),2),0),IF(AND(DATE(Properties!$C$5,9,IF(Leases!$H35="",1,Leases!$H35))&gt;=Leases!$E35,DATE(Properties!$C$5,9,IF(Leases!$H35="",1,Leases!$H35))&lt;=IF(Leases!$F35="",DATE(Properties!$C$5,12,31),Leases!$F35)),Leases!$G35,0)))</f>
      </c>
      <c r="K35" s="22">
        <f>IF(OR(Leases!$A35="",Leases!$E35="",Leases!$G35=""),0,IF(AND(YEAR(Leases!$E35)=Properties!$C$5,MONTH(Leases!$E35)=10,DAY(Leases!$E35)&gt;IF(Leases!$H35="",1,Leases!$H35)),IF(Leases!$E35&lt;=IF(Leases!$F35="",DATE(Properties!$C$5,12,31),Leases!$F35),ROUND(Leases!$G35*(DAY(EOMONTH(Leases!$E35,0))-DAY(Leases!$E35)+1)/DAY(EOMONTH(Leases!$E35,0)),2),0),IF(AND(DATE(Properties!$C$5,10,IF(Leases!$H35="",1,Leases!$H35))&gt;=Leases!$E35,DATE(Properties!$C$5,10,IF(Leases!$H35="",1,Leases!$H35))&lt;=IF(Leases!$F35="",DATE(Properties!$C$5,12,31),Leases!$F35)),Leases!$G35,0)))</f>
      </c>
      <c r="L35" s="22">
        <f>IF(OR(Leases!$A35="",Leases!$E35="",Leases!$G35=""),0,IF(AND(YEAR(Leases!$E35)=Properties!$C$5,MONTH(Leases!$E35)=11,DAY(Leases!$E35)&gt;IF(Leases!$H35="",1,Leases!$H35)),IF(Leases!$E35&lt;=IF(Leases!$F35="",DATE(Properties!$C$5,12,31),Leases!$F35),ROUND(Leases!$G35*(DAY(EOMONTH(Leases!$E35,0))-DAY(Leases!$E35)+1)/DAY(EOMONTH(Leases!$E35,0)),2),0),IF(AND(DATE(Properties!$C$5,11,IF(Leases!$H35="",1,Leases!$H35))&gt;=Leases!$E35,DATE(Properties!$C$5,11,IF(Leases!$H35="",1,Leases!$H35))&lt;=IF(Leases!$F35="",DATE(Properties!$C$5,12,31),Leases!$F35)),Leases!$G35,0)))</f>
      </c>
      <c r="M35" s="22">
        <f>IF(OR(Leases!$A35="",Leases!$E35="",Leases!$G35=""),0,IF(AND(YEAR(Leases!$E35)=Properties!$C$5,MONTH(Leases!$E35)=12,DAY(Leases!$E35)&gt;IF(Leases!$H35="",1,Leases!$H35)),IF(Leases!$E35&lt;=IF(Leases!$F35="",DATE(Properties!$C$5,12,31),Leases!$F35),ROUND(Leases!$G35*(DAY(EOMONTH(Leases!$E35,0))-DAY(Leases!$E35)+1)/DAY(EOMONTH(Leases!$E35,0)),2),0),IF(AND(DATE(Properties!$C$5,12,IF(Leases!$H35="",1,Leases!$H35))&gt;=Leases!$E35,DATE(Properties!$C$5,12,IF(Leases!$H35="",1,Leases!$H35))&lt;=IF(Leases!$F35="",DATE(Properties!$C$5,12,31),Leases!$F35)),Leases!$G35,0)))</f>
      </c>
      <c r="N35" s="28">
        <f>IF(B35=0,0,IF(AND(YEAR(Leases!$E35)=Properties!$C$5,MONTH(Leases!$E35)=1,DAY(Leases!$E35)&gt;IF(Leases!$H35="",1,Leases!$H35)),Leases!$E35,DATE(Properties!$C$5,1,IF(Leases!$H35="",1,Leases!$H35))))</f>
      </c>
      <c r="O35" s="28">
        <f>IF(C35=0,0,IF(AND(YEAR(Leases!$E35)=Properties!$C$5,MONTH(Leases!$E35)=2,DAY(Leases!$E35)&gt;IF(Leases!$H35="",1,Leases!$H35)),Leases!$E35,DATE(Properties!$C$5,2,IF(Leases!$H35="",1,Leases!$H35))))</f>
      </c>
      <c r="P35" s="28">
        <f>IF(D35=0,0,IF(AND(YEAR(Leases!$E35)=Properties!$C$5,MONTH(Leases!$E35)=3,DAY(Leases!$E35)&gt;IF(Leases!$H35="",1,Leases!$H35)),Leases!$E35,DATE(Properties!$C$5,3,IF(Leases!$H35="",1,Leases!$H35))))</f>
      </c>
      <c r="Q35" s="28">
        <f>IF(E35=0,0,IF(AND(YEAR(Leases!$E35)=Properties!$C$5,MONTH(Leases!$E35)=4,DAY(Leases!$E35)&gt;IF(Leases!$H35="",1,Leases!$H35)),Leases!$E35,DATE(Properties!$C$5,4,IF(Leases!$H35="",1,Leases!$H35))))</f>
      </c>
      <c r="R35" s="28">
        <f>IF(F35=0,0,IF(AND(YEAR(Leases!$E35)=Properties!$C$5,MONTH(Leases!$E35)=5,DAY(Leases!$E35)&gt;IF(Leases!$H35="",1,Leases!$H35)),Leases!$E35,DATE(Properties!$C$5,5,IF(Leases!$H35="",1,Leases!$H35))))</f>
      </c>
      <c r="S35" s="28">
        <f>IF(G35=0,0,IF(AND(YEAR(Leases!$E35)=Properties!$C$5,MONTH(Leases!$E35)=6,DAY(Leases!$E35)&gt;IF(Leases!$H35="",1,Leases!$H35)),Leases!$E35,DATE(Properties!$C$5,6,IF(Leases!$H35="",1,Leases!$H35))))</f>
      </c>
      <c r="T35" s="28">
        <f>IF(H35=0,0,IF(AND(YEAR(Leases!$E35)=Properties!$C$5,MONTH(Leases!$E35)=7,DAY(Leases!$E35)&gt;IF(Leases!$H35="",1,Leases!$H35)),Leases!$E35,DATE(Properties!$C$5,7,IF(Leases!$H35="",1,Leases!$H35))))</f>
      </c>
      <c r="U35" s="28">
        <f>IF(I35=0,0,IF(AND(YEAR(Leases!$E35)=Properties!$C$5,MONTH(Leases!$E35)=8,DAY(Leases!$E35)&gt;IF(Leases!$H35="",1,Leases!$H35)),Leases!$E35,DATE(Properties!$C$5,8,IF(Leases!$H35="",1,Leases!$H35))))</f>
      </c>
      <c r="V35" s="28">
        <f>IF(J35=0,0,IF(AND(YEAR(Leases!$E35)=Properties!$C$5,MONTH(Leases!$E35)=9,DAY(Leases!$E35)&gt;IF(Leases!$H35="",1,Leases!$H35)),Leases!$E35,DATE(Properties!$C$5,9,IF(Leases!$H35="",1,Leases!$H35))))</f>
      </c>
      <c r="W35" s="28">
        <f>IF(K35=0,0,IF(AND(YEAR(Leases!$E35)=Properties!$C$5,MONTH(Leases!$E35)=10,DAY(Leases!$E35)&gt;IF(Leases!$H35="",1,Leases!$H35)),Leases!$E35,DATE(Properties!$C$5,10,IF(Leases!$H35="",1,Leases!$H35))))</f>
      </c>
      <c r="X35" s="28">
        <f>IF(L35=0,0,IF(AND(YEAR(Leases!$E35)=Properties!$C$5,MONTH(Leases!$E35)=11,DAY(Leases!$E35)&gt;IF(Leases!$H35="",1,Leases!$H35)),Leases!$E35,DATE(Properties!$C$5,11,IF(Leases!$H35="",1,Leases!$H35))))</f>
      </c>
      <c r="Y35" s="28">
        <f>IF(M35=0,0,IF(AND(YEAR(Leases!$E35)=Properties!$C$5,MONTH(Leases!$E35)=12,DAY(Leases!$E35)&gt;IF(Leases!$H35="",1,Leases!$H35)),Leases!$E35,DATE(Properties!$C$5,12,IF(Leases!$H35="",1,Leases!$H35))))</f>
      </c>
      <c r="Z35" s="25">
        <f>SUM(B35:M35)</f>
      </c>
      <c r="AA35" s="22">
        <f>SUMPRODUCT((N35:Y35&lt;='Rent roll'!$C$4)*B35:M35)</f>
      </c>
      <c r="AB35" s="22">
        <f>IF(A35="",0,SUMIFS('Ledger entries'!$H$2:$H$3001,'Ledger entries'!$B$2:$B$3001,A35,'Ledger entries'!$A$2:$A$3001,"&lt;="&amp;'Rent roll'!$C$4))</f>
      </c>
      <c r="AC35" s="22">
        <f>IF(A35="",0,N(Leases!$L35)+AA35+AB35)</f>
      </c>
      <c r="AD35" s="22">
        <f>IF(A35="",0,N(Leases!$K35)+SUMIFS('Ledger entries'!$I$2:$I$3001,'Ledger entries'!$B$2:$B$3001,A35,'Ledger entries'!$A$2:$A$3001,"&lt;="&amp;'Rent roll'!$C$4))</f>
      </c>
    </row>
    <row r="36" spans="1:30" x14ac:dyDescent="0.25">
      <c r="A36" s="13">
        <f>Leases!A36</f>
      </c>
      <c r="B36" s="22">
        <f>IF(OR(Leases!$A36="",Leases!$E36="",Leases!$G36=""),0,IF(AND(YEAR(Leases!$E36)=Properties!$C$5,MONTH(Leases!$E36)=1,DAY(Leases!$E36)&gt;IF(Leases!$H36="",1,Leases!$H36)),IF(Leases!$E36&lt;=IF(Leases!$F36="",DATE(Properties!$C$5,12,31),Leases!$F36),ROUND(Leases!$G36*(DAY(EOMONTH(Leases!$E36,0))-DAY(Leases!$E36)+1)/DAY(EOMONTH(Leases!$E36,0)),2),0),IF(AND(DATE(Properties!$C$5,1,IF(Leases!$H36="",1,Leases!$H36))&gt;=Leases!$E36,DATE(Properties!$C$5,1,IF(Leases!$H36="",1,Leases!$H36))&lt;=IF(Leases!$F36="",DATE(Properties!$C$5,12,31),Leases!$F36)),Leases!$G36,0)))</f>
      </c>
      <c r="C36" s="22">
        <f>IF(OR(Leases!$A36="",Leases!$E36="",Leases!$G36=""),0,IF(AND(YEAR(Leases!$E36)=Properties!$C$5,MONTH(Leases!$E36)=2,DAY(Leases!$E36)&gt;IF(Leases!$H36="",1,Leases!$H36)),IF(Leases!$E36&lt;=IF(Leases!$F36="",DATE(Properties!$C$5,12,31),Leases!$F36),ROUND(Leases!$G36*(DAY(EOMONTH(Leases!$E36,0))-DAY(Leases!$E36)+1)/DAY(EOMONTH(Leases!$E36,0)),2),0),IF(AND(DATE(Properties!$C$5,2,IF(Leases!$H36="",1,Leases!$H36))&gt;=Leases!$E36,DATE(Properties!$C$5,2,IF(Leases!$H36="",1,Leases!$H36))&lt;=IF(Leases!$F36="",DATE(Properties!$C$5,12,31),Leases!$F36)),Leases!$G36,0)))</f>
      </c>
      <c r="D36" s="22">
        <f>IF(OR(Leases!$A36="",Leases!$E36="",Leases!$G36=""),0,IF(AND(YEAR(Leases!$E36)=Properties!$C$5,MONTH(Leases!$E36)=3,DAY(Leases!$E36)&gt;IF(Leases!$H36="",1,Leases!$H36)),IF(Leases!$E36&lt;=IF(Leases!$F36="",DATE(Properties!$C$5,12,31),Leases!$F36),ROUND(Leases!$G36*(DAY(EOMONTH(Leases!$E36,0))-DAY(Leases!$E36)+1)/DAY(EOMONTH(Leases!$E36,0)),2),0),IF(AND(DATE(Properties!$C$5,3,IF(Leases!$H36="",1,Leases!$H36))&gt;=Leases!$E36,DATE(Properties!$C$5,3,IF(Leases!$H36="",1,Leases!$H36))&lt;=IF(Leases!$F36="",DATE(Properties!$C$5,12,31),Leases!$F36)),Leases!$G36,0)))</f>
      </c>
      <c r="E36" s="22">
        <f>IF(OR(Leases!$A36="",Leases!$E36="",Leases!$G36=""),0,IF(AND(YEAR(Leases!$E36)=Properties!$C$5,MONTH(Leases!$E36)=4,DAY(Leases!$E36)&gt;IF(Leases!$H36="",1,Leases!$H36)),IF(Leases!$E36&lt;=IF(Leases!$F36="",DATE(Properties!$C$5,12,31),Leases!$F36),ROUND(Leases!$G36*(DAY(EOMONTH(Leases!$E36,0))-DAY(Leases!$E36)+1)/DAY(EOMONTH(Leases!$E36,0)),2),0),IF(AND(DATE(Properties!$C$5,4,IF(Leases!$H36="",1,Leases!$H36))&gt;=Leases!$E36,DATE(Properties!$C$5,4,IF(Leases!$H36="",1,Leases!$H36))&lt;=IF(Leases!$F36="",DATE(Properties!$C$5,12,31),Leases!$F36)),Leases!$G36,0)))</f>
      </c>
      <c r="F36" s="22">
        <f>IF(OR(Leases!$A36="",Leases!$E36="",Leases!$G36=""),0,IF(AND(YEAR(Leases!$E36)=Properties!$C$5,MONTH(Leases!$E36)=5,DAY(Leases!$E36)&gt;IF(Leases!$H36="",1,Leases!$H36)),IF(Leases!$E36&lt;=IF(Leases!$F36="",DATE(Properties!$C$5,12,31),Leases!$F36),ROUND(Leases!$G36*(DAY(EOMONTH(Leases!$E36,0))-DAY(Leases!$E36)+1)/DAY(EOMONTH(Leases!$E36,0)),2),0),IF(AND(DATE(Properties!$C$5,5,IF(Leases!$H36="",1,Leases!$H36))&gt;=Leases!$E36,DATE(Properties!$C$5,5,IF(Leases!$H36="",1,Leases!$H36))&lt;=IF(Leases!$F36="",DATE(Properties!$C$5,12,31),Leases!$F36)),Leases!$G36,0)))</f>
      </c>
      <c r="G36" s="22">
        <f>IF(OR(Leases!$A36="",Leases!$E36="",Leases!$G36=""),0,IF(AND(YEAR(Leases!$E36)=Properties!$C$5,MONTH(Leases!$E36)=6,DAY(Leases!$E36)&gt;IF(Leases!$H36="",1,Leases!$H36)),IF(Leases!$E36&lt;=IF(Leases!$F36="",DATE(Properties!$C$5,12,31),Leases!$F36),ROUND(Leases!$G36*(DAY(EOMONTH(Leases!$E36,0))-DAY(Leases!$E36)+1)/DAY(EOMONTH(Leases!$E36,0)),2),0),IF(AND(DATE(Properties!$C$5,6,IF(Leases!$H36="",1,Leases!$H36))&gt;=Leases!$E36,DATE(Properties!$C$5,6,IF(Leases!$H36="",1,Leases!$H36))&lt;=IF(Leases!$F36="",DATE(Properties!$C$5,12,31),Leases!$F36)),Leases!$G36,0)))</f>
      </c>
      <c r="H36" s="22">
        <f>IF(OR(Leases!$A36="",Leases!$E36="",Leases!$G36=""),0,IF(AND(YEAR(Leases!$E36)=Properties!$C$5,MONTH(Leases!$E36)=7,DAY(Leases!$E36)&gt;IF(Leases!$H36="",1,Leases!$H36)),IF(Leases!$E36&lt;=IF(Leases!$F36="",DATE(Properties!$C$5,12,31),Leases!$F36),ROUND(Leases!$G36*(DAY(EOMONTH(Leases!$E36,0))-DAY(Leases!$E36)+1)/DAY(EOMONTH(Leases!$E36,0)),2),0),IF(AND(DATE(Properties!$C$5,7,IF(Leases!$H36="",1,Leases!$H36))&gt;=Leases!$E36,DATE(Properties!$C$5,7,IF(Leases!$H36="",1,Leases!$H36))&lt;=IF(Leases!$F36="",DATE(Properties!$C$5,12,31),Leases!$F36)),Leases!$G36,0)))</f>
      </c>
      <c r="I36" s="22">
        <f>IF(OR(Leases!$A36="",Leases!$E36="",Leases!$G36=""),0,IF(AND(YEAR(Leases!$E36)=Properties!$C$5,MONTH(Leases!$E36)=8,DAY(Leases!$E36)&gt;IF(Leases!$H36="",1,Leases!$H36)),IF(Leases!$E36&lt;=IF(Leases!$F36="",DATE(Properties!$C$5,12,31),Leases!$F36),ROUND(Leases!$G36*(DAY(EOMONTH(Leases!$E36,0))-DAY(Leases!$E36)+1)/DAY(EOMONTH(Leases!$E36,0)),2),0),IF(AND(DATE(Properties!$C$5,8,IF(Leases!$H36="",1,Leases!$H36))&gt;=Leases!$E36,DATE(Properties!$C$5,8,IF(Leases!$H36="",1,Leases!$H36))&lt;=IF(Leases!$F36="",DATE(Properties!$C$5,12,31),Leases!$F36)),Leases!$G36,0)))</f>
      </c>
      <c r="J36" s="22">
        <f>IF(OR(Leases!$A36="",Leases!$E36="",Leases!$G36=""),0,IF(AND(YEAR(Leases!$E36)=Properties!$C$5,MONTH(Leases!$E36)=9,DAY(Leases!$E36)&gt;IF(Leases!$H36="",1,Leases!$H36)),IF(Leases!$E36&lt;=IF(Leases!$F36="",DATE(Properties!$C$5,12,31),Leases!$F36),ROUND(Leases!$G36*(DAY(EOMONTH(Leases!$E36,0))-DAY(Leases!$E36)+1)/DAY(EOMONTH(Leases!$E36,0)),2),0),IF(AND(DATE(Properties!$C$5,9,IF(Leases!$H36="",1,Leases!$H36))&gt;=Leases!$E36,DATE(Properties!$C$5,9,IF(Leases!$H36="",1,Leases!$H36))&lt;=IF(Leases!$F36="",DATE(Properties!$C$5,12,31),Leases!$F36)),Leases!$G36,0)))</f>
      </c>
      <c r="K36" s="22">
        <f>IF(OR(Leases!$A36="",Leases!$E36="",Leases!$G36=""),0,IF(AND(YEAR(Leases!$E36)=Properties!$C$5,MONTH(Leases!$E36)=10,DAY(Leases!$E36)&gt;IF(Leases!$H36="",1,Leases!$H36)),IF(Leases!$E36&lt;=IF(Leases!$F36="",DATE(Properties!$C$5,12,31),Leases!$F36),ROUND(Leases!$G36*(DAY(EOMONTH(Leases!$E36,0))-DAY(Leases!$E36)+1)/DAY(EOMONTH(Leases!$E36,0)),2),0),IF(AND(DATE(Properties!$C$5,10,IF(Leases!$H36="",1,Leases!$H36))&gt;=Leases!$E36,DATE(Properties!$C$5,10,IF(Leases!$H36="",1,Leases!$H36))&lt;=IF(Leases!$F36="",DATE(Properties!$C$5,12,31),Leases!$F36)),Leases!$G36,0)))</f>
      </c>
      <c r="L36" s="22">
        <f>IF(OR(Leases!$A36="",Leases!$E36="",Leases!$G36=""),0,IF(AND(YEAR(Leases!$E36)=Properties!$C$5,MONTH(Leases!$E36)=11,DAY(Leases!$E36)&gt;IF(Leases!$H36="",1,Leases!$H36)),IF(Leases!$E36&lt;=IF(Leases!$F36="",DATE(Properties!$C$5,12,31),Leases!$F36),ROUND(Leases!$G36*(DAY(EOMONTH(Leases!$E36,0))-DAY(Leases!$E36)+1)/DAY(EOMONTH(Leases!$E36,0)),2),0),IF(AND(DATE(Properties!$C$5,11,IF(Leases!$H36="",1,Leases!$H36))&gt;=Leases!$E36,DATE(Properties!$C$5,11,IF(Leases!$H36="",1,Leases!$H36))&lt;=IF(Leases!$F36="",DATE(Properties!$C$5,12,31),Leases!$F36)),Leases!$G36,0)))</f>
      </c>
      <c r="M36" s="22">
        <f>IF(OR(Leases!$A36="",Leases!$E36="",Leases!$G36=""),0,IF(AND(YEAR(Leases!$E36)=Properties!$C$5,MONTH(Leases!$E36)=12,DAY(Leases!$E36)&gt;IF(Leases!$H36="",1,Leases!$H36)),IF(Leases!$E36&lt;=IF(Leases!$F36="",DATE(Properties!$C$5,12,31),Leases!$F36),ROUND(Leases!$G36*(DAY(EOMONTH(Leases!$E36,0))-DAY(Leases!$E36)+1)/DAY(EOMONTH(Leases!$E36,0)),2),0),IF(AND(DATE(Properties!$C$5,12,IF(Leases!$H36="",1,Leases!$H36))&gt;=Leases!$E36,DATE(Properties!$C$5,12,IF(Leases!$H36="",1,Leases!$H36))&lt;=IF(Leases!$F36="",DATE(Properties!$C$5,12,31),Leases!$F36)),Leases!$G36,0)))</f>
      </c>
      <c r="N36" s="28">
        <f>IF(B36=0,0,IF(AND(YEAR(Leases!$E36)=Properties!$C$5,MONTH(Leases!$E36)=1,DAY(Leases!$E36)&gt;IF(Leases!$H36="",1,Leases!$H36)),Leases!$E36,DATE(Properties!$C$5,1,IF(Leases!$H36="",1,Leases!$H36))))</f>
      </c>
      <c r="O36" s="28">
        <f>IF(C36=0,0,IF(AND(YEAR(Leases!$E36)=Properties!$C$5,MONTH(Leases!$E36)=2,DAY(Leases!$E36)&gt;IF(Leases!$H36="",1,Leases!$H36)),Leases!$E36,DATE(Properties!$C$5,2,IF(Leases!$H36="",1,Leases!$H36))))</f>
      </c>
      <c r="P36" s="28">
        <f>IF(D36=0,0,IF(AND(YEAR(Leases!$E36)=Properties!$C$5,MONTH(Leases!$E36)=3,DAY(Leases!$E36)&gt;IF(Leases!$H36="",1,Leases!$H36)),Leases!$E36,DATE(Properties!$C$5,3,IF(Leases!$H36="",1,Leases!$H36))))</f>
      </c>
      <c r="Q36" s="28">
        <f>IF(E36=0,0,IF(AND(YEAR(Leases!$E36)=Properties!$C$5,MONTH(Leases!$E36)=4,DAY(Leases!$E36)&gt;IF(Leases!$H36="",1,Leases!$H36)),Leases!$E36,DATE(Properties!$C$5,4,IF(Leases!$H36="",1,Leases!$H36))))</f>
      </c>
      <c r="R36" s="28">
        <f>IF(F36=0,0,IF(AND(YEAR(Leases!$E36)=Properties!$C$5,MONTH(Leases!$E36)=5,DAY(Leases!$E36)&gt;IF(Leases!$H36="",1,Leases!$H36)),Leases!$E36,DATE(Properties!$C$5,5,IF(Leases!$H36="",1,Leases!$H36))))</f>
      </c>
      <c r="S36" s="28">
        <f>IF(G36=0,0,IF(AND(YEAR(Leases!$E36)=Properties!$C$5,MONTH(Leases!$E36)=6,DAY(Leases!$E36)&gt;IF(Leases!$H36="",1,Leases!$H36)),Leases!$E36,DATE(Properties!$C$5,6,IF(Leases!$H36="",1,Leases!$H36))))</f>
      </c>
      <c r="T36" s="28">
        <f>IF(H36=0,0,IF(AND(YEAR(Leases!$E36)=Properties!$C$5,MONTH(Leases!$E36)=7,DAY(Leases!$E36)&gt;IF(Leases!$H36="",1,Leases!$H36)),Leases!$E36,DATE(Properties!$C$5,7,IF(Leases!$H36="",1,Leases!$H36))))</f>
      </c>
      <c r="U36" s="28">
        <f>IF(I36=0,0,IF(AND(YEAR(Leases!$E36)=Properties!$C$5,MONTH(Leases!$E36)=8,DAY(Leases!$E36)&gt;IF(Leases!$H36="",1,Leases!$H36)),Leases!$E36,DATE(Properties!$C$5,8,IF(Leases!$H36="",1,Leases!$H36))))</f>
      </c>
      <c r="V36" s="28">
        <f>IF(J36=0,0,IF(AND(YEAR(Leases!$E36)=Properties!$C$5,MONTH(Leases!$E36)=9,DAY(Leases!$E36)&gt;IF(Leases!$H36="",1,Leases!$H36)),Leases!$E36,DATE(Properties!$C$5,9,IF(Leases!$H36="",1,Leases!$H36))))</f>
      </c>
      <c r="W36" s="28">
        <f>IF(K36=0,0,IF(AND(YEAR(Leases!$E36)=Properties!$C$5,MONTH(Leases!$E36)=10,DAY(Leases!$E36)&gt;IF(Leases!$H36="",1,Leases!$H36)),Leases!$E36,DATE(Properties!$C$5,10,IF(Leases!$H36="",1,Leases!$H36))))</f>
      </c>
      <c r="X36" s="28">
        <f>IF(L36=0,0,IF(AND(YEAR(Leases!$E36)=Properties!$C$5,MONTH(Leases!$E36)=11,DAY(Leases!$E36)&gt;IF(Leases!$H36="",1,Leases!$H36)),Leases!$E36,DATE(Properties!$C$5,11,IF(Leases!$H36="",1,Leases!$H36))))</f>
      </c>
      <c r="Y36" s="28">
        <f>IF(M36=0,0,IF(AND(YEAR(Leases!$E36)=Properties!$C$5,MONTH(Leases!$E36)=12,DAY(Leases!$E36)&gt;IF(Leases!$H36="",1,Leases!$H36)),Leases!$E36,DATE(Properties!$C$5,12,IF(Leases!$H36="",1,Leases!$H36))))</f>
      </c>
      <c r="Z36" s="25">
        <f>SUM(B36:M36)</f>
      </c>
      <c r="AA36" s="22">
        <f>SUMPRODUCT((N36:Y36&lt;='Rent roll'!$C$4)*B36:M36)</f>
      </c>
      <c r="AB36" s="22">
        <f>IF(A36="",0,SUMIFS('Ledger entries'!$H$2:$H$3001,'Ledger entries'!$B$2:$B$3001,A36,'Ledger entries'!$A$2:$A$3001,"&lt;="&amp;'Rent roll'!$C$4))</f>
      </c>
      <c r="AC36" s="22">
        <f>IF(A36="",0,N(Leases!$L36)+AA36+AB36)</f>
      </c>
      <c r="AD36" s="22">
        <f>IF(A36="",0,N(Leases!$K36)+SUMIFS('Ledger entries'!$I$2:$I$3001,'Ledger entries'!$B$2:$B$3001,A36,'Ledger entries'!$A$2:$A$3001,"&lt;="&amp;'Rent roll'!$C$4))</f>
      </c>
    </row>
    <row r="37" spans="1:30" x14ac:dyDescent="0.25">
      <c r="A37" s="13">
        <f>Leases!A37</f>
      </c>
      <c r="B37" s="22">
        <f>IF(OR(Leases!$A37="",Leases!$E37="",Leases!$G37=""),0,IF(AND(YEAR(Leases!$E37)=Properties!$C$5,MONTH(Leases!$E37)=1,DAY(Leases!$E37)&gt;IF(Leases!$H37="",1,Leases!$H37)),IF(Leases!$E37&lt;=IF(Leases!$F37="",DATE(Properties!$C$5,12,31),Leases!$F37),ROUND(Leases!$G37*(DAY(EOMONTH(Leases!$E37,0))-DAY(Leases!$E37)+1)/DAY(EOMONTH(Leases!$E37,0)),2),0),IF(AND(DATE(Properties!$C$5,1,IF(Leases!$H37="",1,Leases!$H37))&gt;=Leases!$E37,DATE(Properties!$C$5,1,IF(Leases!$H37="",1,Leases!$H37))&lt;=IF(Leases!$F37="",DATE(Properties!$C$5,12,31),Leases!$F37)),Leases!$G37,0)))</f>
      </c>
      <c r="C37" s="22">
        <f>IF(OR(Leases!$A37="",Leases!$E37="",Leases!$G37=""),0,IF(AND(YEAR(Leases!$E37)=Properties!$C$5,MONTH(Leases!$E37)=2,DAY(Leases!$E37)&gt;IF(Leases!$H37="",1,Leases!$H37)),IF(Leases!$E37&lt;=IF(Leases!$F37="",DATE(Properties!$C$5,12,31),Leases!$F37),ROUND(Leases!$G37*(DAY(EOMONTH(Leases!$E37,0))-DAY(Leases!$E37)+1)/DAY(EOMONTH(Leases!$E37,0)),2),0),IF(AND(DATE(Properties!$C$5,2,IF(Leases!$H37="",1,Leases!$H37))&gt;=Leases!$E37,DATE(Properties!$C$5,2,IF(Leases!$H37="",1,Leases!$H37))&lt;=IF(Leases!$F37="",DATE(Properties!$C$5,12,31),Leases!$F37)),Leases!$G37,0)))</f>
      </c>
      <c r="D37" s="22">
        <f>IF(OR(Leases!$A37="",Leases!$E37="",Leases!$G37=""),0,IF(AND(YEAR(Leases!$E37)=Properties!$C$5,MONTH(Leases!$E37)=3,DAY(Leases!$E37)&gt;IF(Leases!$H37="",1,Leases!$H37)),IF(Leases!$E37&lt;=IF(Leases!$F37="",DATE(Properties!$C$5,12,31),Leases!$F37),ROUND(Leases!$G37*(DAY(EOMONTH(Leases!$E37,0))-DAY(Leases!$E37)+1)/DAY(EOMONTH(Leases!$E37,0)),2),0),IF(AND(DATE(Properties!$C$5,3,IF(Leases!$H37="",1,Leases!$H37))&gt;=Leases!$E37,DATE(Properties!$C$5,3,IF(Leases!$H37="",1,Leases!$H37))&lt;=IF(Leases!$F37="",DATE(Properties!$C$5,12,31),Leases!$F37)),Leases!$G37,0)))</f>
      </c>
      <c r="E37" s="22">
        <f>IF(OR(Leases!$A37="",Leases!$E37="",Leases!$G37=""),0,IF(AND(YEAR(Leases!$E37)=Properties!$C$5,MONTH(Leases!$E37)=4,DAY(Leases!$E37)&gt;IF(Leases!$H37="",1,Leases!$H37)),IF(Leases!$E37&lt;=IF(Leases!$F37="",DATE(Properties!$C$5,12,31),Leases!$F37),ROUND(Leases!$G37*(DAY(EOMONTH(Leases!$E37,0))-DAY(Leases!$E37)+1)/DAY(EOMONTH(Leases!$E37,0)),2),0),IF(AND(DATE(Properties!$C$5,4,IF(Leases!$H37="",1,Leases!$H37))&gt;=Leases!$E37,DATE(Properties!$C$5,4,IF(Leases!$H37="",1,Leases!$H37))&lt;=IF(Leases!$F37="",DATE(Properties!$C$5,12,31),Leases!$F37)),Leases!$G37,0)))</f>
      </c>
      <c r="F37" s="22">
        <f>IF(OR(Leases!$A37="",Leases!$E37="",Leases!$G37=""),0,IF(AND(YEAR(Leases!$E37)=Properties!$C$5,MONTH(Leases!$E37)=5,DAY(Leases!$E37)&gt;IF(Leases!$H37="",1,Leases!$H37)),IF(Leases!$E37&lt;=IF(Leases!$F37="",DATE(Properties!$C$5,12,31),Leases!$F37),ROUND(Leases!$G37*(DAY(EOMONTH(Leases!$E37,0))-DAY(Leases!$E37)+1)/DAY(EOMONTH(Leases!$E37,0)),2),0),IF(AND(DATE(Properties!$C$5,5,IF(Leases!$H37="",1,Leases!$H37))&gt;=Leases!$E37,DATE(Properties!$C$5,5,IF(Leases!$H37="",1,Leases!$H37))&lt;=IF(Leases!$F37="",DATE(Properties!$C$5,12,31),Leases!$F37)),Leases!$G37,0)))</f>
      </c>
      <c r="G37" s="22">
        <f>IF(OR(Leases!$A37="",Leases!$E37="",Leases!$G37=""),0,IF(AND(YEAR(Leases!$E37)=Properties!$C$5,MONTH(Leases!$E37)=6,DAY(Leases!$E37)&gt;IF(Leases!$H37="",1,Leases!$H37)),IF(Leases!$E37&lt;=IF(Leases!$F37="",DATE(Properties!$C$5,12,31),Leases!$F37),ROUND(Leases!$G37*(DAY(EOMONTH(Leases!$E37,0))-DAY(Leases!$E37)+1)/DAY(EOMONTH(Leases!$E37,0)),2),0),IF(AND(DATE(Properties!$C$5,6,IF(Leases!$H37="",1,Leases!$H37))&gt;=Leases!$E37,DATE(Properties!$C$5,6,IF(Leases!$H37="",1,Leases!$H37))&lt;=IF(Leases!$F37="",DATE(Properties!$C$5,12,31),Leases!$F37)),Leases!$G37,0)))</f>
      </c>
      <c r="H37" s="22">
        <f>IF(OR(Leases!$A37="",Leases!$E37="",Leases!$G37=""),0,IF(AND(YEAR(Leases!$E37)=Properties!$C$5,MONTH(Leases!$E37)=7,DAY(Leases!$E37)&gt;IF(Leases!$H37="",1,Leases!$H37)),IF(Leases!$E37&lt;=IF(Leases!$F37="",DATE(Properties!$C$5,12,31),Leases!$F37),ROUND(Leases!$G37*(DAY(EOMONTH(Leases!$E37,0))-DAY(Leases!$E37)+1)/DAY(EOMONTH(Leases!$E37,0)),2),0),IF(AND(DATE(Properties!$C$5,7,IF(Leases!$H37="",1,Leases!$H37))&gt;=Leases!$E37,DATE(Properties!$C$5,7,IF(Leases!$H37="",1,Leases!$H37))&lt;=IF(Leases!$F37="",DATE(Properties!$C$5,12,31),Leases!$F37)),Leases!$G37,0)))</f>
      </c>
      <c r="I37" s="22">
        <f>IF(OR(Leases!$A37="",Leases!$E37="",Leases!$G37=""),0,IF(AND(YEAR(Leases!$E37)=Properties!$C$5,MONTH(Leases!$E37)=8,DAY(Leases!$E37)&gt;IF(Leases!$H37="",1,Leases!$H37)),IF(Leases!$E37&lt;=IF(Leases!$F37="",DATE(Properties!$C$5,12,31),Leases!$F37),ROUND(Leases!$G37*(DAY(EOMONTH(Leases!$E37,0))-DAY(Leases!$E37)+1)/DAY(EOMONTH(Leases!$E37,0)),2),0),IF(AND(DATE(Properties!$C$5,8,IF(Leases!$H37="",1,Leases!$H37))&gt;=Leases!$E37,DATE(Properties!$C$5,8,IF(Leases!$H37="",1,Leases!$H37))&lt;=IF(Leases!$F37="",DATE(Properties!$C$5,12,31),Leases!$F37)),Leases!$G37,0)))</f>
      </c>
      <c r="J37" s="22">
        <f>IF(OR(Leases!$A37="",Leases!$E37="",Leases!$G37=""),0,IF(AND(YEAR(Leases!$E37)=Properties!$C$5,MONTH(Leases!$E37)=9,DAY(Leases!$E37)&gt;IF(Leases!$H37="",1,Leases!$H37)),IF(Leases!$E37&lt;=IF(Leases!$F37="",DATE(Properties!$C$5,12,31),Leases!$F37),ROUND(Leases!$G37*(DAY(EOMONTH(Leases!$E37,0))-DAY(Leases!$E37)+1)/DAY(EOMONTH(Leases!$E37,0)),2),0),IF(AND(DATE(Properties!$C$5,9,IF(Leases!$H37="",1,Leases!$H37))&gt;=Leases!$E37,DATE(Properties!$C$5,9,IF(Leases!$H37="",1,Leases!$H37))&lt;=IF(Leases!$F37="",DATE(Properties!$C$5,12,31),Leases!$F37)),Leases!$G37,0)))</f>
      </c>
      <c r="K37" s="22">
        <f>IF(OR(Leases!$A37="",Leases!$E37="",Leases!$G37=""),0,IF(AND(YEAR(Leases!$E37)=Properties!$C$5,MONTH(Leases!$E37)=10,DAY(Leases!$E37)&gt;IF(Leases!$H37="",1,Leases!$H37)),IF(Leases!$E37&lt;=IF(Leases!$F37="",DATE(Properties!$C$5,12,31),Leases!$F37),ROUND(Leases!$G37*(DAY(EOMONTH(Leases!$E37,0))-DAY(Leases!$E37)+1)/DAY(EOMONTH(Leases!$E37,0)),2),0),IF(AND(DATE(Properties!$C$5,10,IF(Leases!$H37="",1,Leases!$H37))&gt;=Leases!$E37,DATE(Properties!$C$5,10,IF(Leases!$H37="",1,Leases!$H37))&lt;=IF(Leases!$F37="",DATE(Properties!$C$5,12,31),Leases!$F37)),Leases!$G37,0)))</f>
      </c>
      <c r="L37" s="22">
        <f>IF(OR(Leases!$A37="",Leases!$E37="",Leases!$G37=""),0,IF(AND(YEAR(Leases!$E37)=Properties!$C$5,MONTH(Leases!$E37)=11,DAY(Leases!$E37)&gt;IF(Leases!$H37="",1,Leases!$H37)),IF(Leases!$E37&lt;=IF(Leases!$F37="",DATE(Properties!$C$5,12,31),Leases!$F37),ROUND(Leases!$G37*(DAY(EOMONTH(Leases!$E37,0))-DAY(Leases!$E37)+1)/DAY(EOMONTH(Leases!$E37,0)),2),0),IF(AND(DATE(Properties!$C$5,11,IF(Leases!$H37="",1,Leases!$H37))&gt;=Leases!$E37,DATE(Properties!$C$5,11,IF(Leases!$H37="",1,Leases!$H37))&lt;=IF(Leases!$F37="",DATE(Properties!$C$5,12,31),Leases!$F37)),Leases!$G37,0)))</f>
      </c>
      <c r="M37" s="22">
        <f>IF(OR(Leases!$A37="",Leases!$E37="",Leases!$G37=""),0,IF(AND(YEAR(Leases!$E37)=Properties!$C$5,MONTH(Leases!$E37)=12,DAY(Leases!$E37)&gt;IF(Leases!$H37="",1,Leases!$H37)),IF(Leases!$E37&lt;=IF(Leases!$F37="",DATE(Properties!$C$5,12,31),Leases!$F37),ROUND(Leases!$G37*(DAY(EOMONTH(Leases!$E37,0))-DAY(Leases!$E37)+1)/DAY(EOMONTH(Leases!$E37,0)),2),0),IF(AND(DATE(Properties!$C$5,12,IF(Leases!$H37="",1,Leases!$H37))&gt;=Leases!$E37,DATE(Properties!$C$5,12,IF(Leases!$H37="",1,Leases!$H37))&lt;=IF(Leases!$F37="",DATE(Properties!$C$5,12,31),Leases!$F37)),Leases!$G37,0)))</f>
      </c>
      <c r="N37" s="28">
        <f>IF(B37=0,0,IF(AND(YEAR(Leases!$E37)=Properties!$C$5,MONTH(Leases!$E37)=1,DAY(Leases!$E37)&gt;IF(Leases!$H37="",1,Leases!$H37)),Leases!$E37,DATE(Properties!$C$5,1,IF(Leases!$H37="",1,Leases!$H37))))</f>
      </c>
      <c r="O37" s="28">
        <f>IF(C37=0,0,IF(AND(YEAR(Leases!$E37)=Properties!$C$5,MONTH(Leases!$E37)=2,DAY(Leases!$E37)&gt;IF(Leases!$H37="",1,Leases!$H37)),Leases!$E37,DATE(Properties!$C$5,2,IF(Leases!$H37="",1,Leases!$H37))))</f>
      </c>
      <c r="P37" s="28">
        <f>IF(D37=0,0,IF(AND(YEAR(Leases!$E37)=Properties!$C$5,MONTH(Leases!$E37)=3,DAY(Leases!$E37)&gt;IF(Leases!$H37="",1,Leases!$H37)),Leases!$E37,DATE(Properties!$C$5,3,IF(Leases!$H37="",1,Leases!$H37))))</f>
      </c>
      <c r="Q37" s="28">
        <f>IF(E37=0,0,IF(AND(YEAR(Leases!$E37)=Properties!$C$5,MONTH(Leases!$E37)=4,DAY(Leases!$E37)&gt;IF(Leases!$H37="",1,Leases!$H37)),Leases!$E37,DATE(Properties!$C$5,4,IF(Leases!$H37="",1,Leases!$H37))))</f>
      </c>
      <c r="R37" s="28">
        <f>IF(F37=0,0,IF(AND(YEAR(Leases!$E37)=Properties!$C$5,MONTH(Leases!$E37)=5,DAY(Leases!$E37)&gt;IF(Leases!$H37="",1,Leases!$H37)),Leases!$E37,DATE(Properties!$C$5,5,IF(Leases!$H37="",1,Leases!$H37))))</f>
      </c>
      <c r="S37" s="28">
        <f>IF(G37=0,0,IF(AND(YEAR(Leases!$E37)=Properties!$C$5,MONTH(Leases!$E37)=6,DAY(Leases!$E37)&gt;IF(Leases!$H37="",1,Leases!$H37)),Leases!$E37,DATE(Properties!$C$5,6,IF(Leases!$H37="",1,Leases!$H37))))</f>
      </c>
      <c r="T37" s="28">
        <f>IF(H37=0,0,IF(AND(YEAR(Leases!$E37)=Properties!$C$5,MONTH(Leases!$E37)=7,DAY(Leases!$E37)&gt;IF(Leases!$H37="",1,Leases!$H37)),Leases!$E37,DATE(Properties!$C$5,7,IF(Leases!$H37="",1,Leases!$H37))))</f>
      </c>
      <c r="U37" s="28">
        <f>IF(I37=0,0,IF(AND(YEAR(Leases!$E37)=Properties!$C$5,MONTH(Leases!$E37)=8,DAY(Leases!$E37)&gt;IF(Leases!$H37="",1,Leases!$H37)),Leases!$E37,DATE(Properties!$C$5,8,IF(Leases!$H37="",1,Leases!$H37))))</f>
      </c>
      <c r="V37" s="28">
        <f>IF(J37=0,0,IF(AND(YEAR(Leases!$E37)=Properties!$C$5,MONTH(Leases!$E37)=9,DAY(Leases!$E37)&gt;IF(Leases!$H37="",1,Leases!$H37)),Leases!$E37,DATE(Properties!$C$5,9,IF(Leases!$H37="",1,Leases!$H37))))</f>
      </c>
      <c r="W37" s="28">
        <f>IF(K37=0,0,IF(AND(YEAR(Leases!$E37)=Properties!$C$5,MONTH(Leases!$E37)=10,DAY(Leases!$E37)&gt;IF(Leases!$H37="",1,Leases!$H37)),Leases!$E37,DATE(Properties!$C$5,10,IF(Leases!$H37="",1,Leases!$H37))))</f>
      </c>
      <c r="X37" s="28">
        <f>IF(L37=0,0,IF(AND(YEAR(Leases!$E37)=Properties!$C$5,MONTH(Leases!$E37)=11,DAY(Leases!$E37)&gt;IF(Leases!$H37="",1,Leases!$H37)),Leases!$E37,DATE(Properties!$C$5,11,IF(Leases!$H37="",1,Leases!$H37))))</f>
      </c>
      <c r="Y37" s="28">
        <f>IF(M37=0,0,IF(AND(YEAR(Leases!$E37)=Properties!$C$5,MONTH(Leases!$E37)=12,DAY(Leases!$E37)&gt;IF(Leases!$H37="",1,Leases!$H37)),Leases!$E37,DATE(Properties!$C$5,12,IF(Leases!$H37="",1,Leases!$H37))))</f>
      </c>
      <c r="Z37" s="25">
        <f>SUM(B37:M37)</f>
      </c>
      <c r="AA37" s="22">
        <f>SUMPRODUCT((N37:Y37&lt;='Rent roll'!$C$4)*B37:M37)</f>
      </c>
      <c r="AB37" s="22">
        <f>IF(A37="",0,SUMIFS('Ledger entries'!$H$2:$H$3001,'Ledger entries'!$B$2:$B$3001,A37,'Ledger entries'!$A$2:$A$3001,"&lt;="&amp;'Rent roll'!$C$4))</f>
      </c>
      <c r="AC37" s="22">
        <f>IF(A37="",0,N(Leases!$L37)+AA37+AB37)</f>
      </c>
      <c r="AD37" s="22">
        <f>IF(A37="",0,N(Leases!$K37)+SUMIFS('Ledger entries'!$I$2:$I$3001,'Ledger entries'!$B$2:$B$3001,A37,'Ledger entries'!$A$2:$A$3001,"&lt;="&amp;'Rent roll'!$C$4))</f>
      </c>
    </row>
    <row r="38" spans="1:30" x14ac:dyDescent="0.25">
      <c r="A38" s="13">
        <f>Leases!A38</f>
      </c>
      <c r="B38" s="22">
        <f>IF(OR(Leases!$A38="",Leases!$E38="",Leases!$G38=""),0,IF(AND(YEAR(Leases!$E38)=Properties!$C$5,MONTH(Leases!$E38)=1,DAY(Leases!$E38)&gt;IF(Leases!$H38="",1,Leases!$H38)),IF(Leases!$E38&lt;=IF(Leases!$F38="",DATE(Properties!$C$5,12,31),Leases!$F38),ROUND(Leases!$G38*(DAY(EOMONTH(Leases!$E38,0))-DAY(Leases!$E38)+1)/DAY(EOMONTH(Leases!$E38,0)),2),0),IF(AND(DATE(Properties!$C$5,1,IF(Leases!$H38="",1,Leases!$H38))&gt;=Leases!$E38,DATE(Properties!$C$5,1,IF(Leases!$H38="",1,Leases!$H38))&lt;=IF(Leases!$F38="",DATE(Properties!$C$5,12,31),Leases!$F38)),Leases!$G38,0)))</f>
      </c>
      <c r="C38" s="22">
        <f>IF(OR(Leases!$A38="",Leases!$E38="",Leases!$G38=""),0,IF(AND(YEAR(Leases!$E38)=Properties!$C$5,MONTH(Leases!$E38)=2,DAY(Leases!$E38)&gt;IF(Leases!$H38="",1,Leases!$H38)),IF(Leases!$E38&lt;=IF(Leases!$F38="",DATE(Properties!$C$5,12,31),Leases!$F38),ROUND(Leases!$G38*(DAY(EOMONTH(Leases!$E38,0))-DAY(Leases!$E38)+1)/DAY(EOMONTH(Leases!$E38,0)),2),0),IF(AND(DATE(Properties!$C$5,2,IF(Leases!$H38="",1,Leases!$H38))&gt;=Leases!$E38,DATE(Properties!$C$5,2,IF(Leases!$H38="",1,Leases!$H38))&lt;=IF(Leases!$F38="",DATE(Properties!$C$5,12,31),Leases!$F38)),Leases!$G38,0)))</f>
      </c>
      <c r="D38" s="22">
        <f>IF(OR(Leases!$A38="",Leases!$E38="",Leases!$G38=""),0,IF(AND(YEAR(Leases!$E38)=Properties!$C$5,MONTH(Leases!$E38)=3,DAY(Leases!$E38)&gt;IF(Leases!$H38="",1,Leases!$H38)),IF(Leases!$E38&lt;=IF(Leases!$F38="",DATE(Properties!$C$5,12,31),Leases!$F38),ROUND(Leases!$G38*(DAY(EOMONTH(Leases!$E38,0))-DAY(Leases!$E38)+1)/DAY(EOMONTH(Leases!$E38,0)),2),0),IF(AND(DATE(Properties!$C$5,3,IF(Leases!$H38="",1,Leases!$H38))&gt;=Leases!$E38,DATE(Properties!$C$5,3,IF(Leases!$H38="",1,Leases!$H38))&lt;=IF(Leases!$F38="",DATE(Properties!$C$5,12,31),Leases!$F38)),Leases!$G38,0)))</f>
      </c>
      <c r="E38" s="22">
        <f>IF(OR(Leases!$A38="",Leases!$E38="",Leases!$G38=""),0,IF(AND(YEAR(Leases!$E38)=Properties!$C$5,MONTH(Leases!$E38)=4,DAY(Leases!$E38)&gt;IF(Leases!$H38="",1,Leases!$H38)),IF(Leases!$E38&lt;=IF(Leases!$F38="",DATE(Properties!$C$5,12,31),Leases!$F38),ROUND(Leases!$G38*(DAY(EOMONTH(Leases!$E38,0))-DAY(Leases!$E38)+1)/DAY(EOMONTH(Leases!$E38,0)),2),0),IF(AND(DATE(Properties!$C$5,4,IF(Leases!$H38="",1,Leases!$H38))&gt;=Leases!$E38,DATE(Properties!$C$5,4,IF(Leases!$H38="",1,Leases!$H38))&lt;=IF(Leases!$F38="",DATE(Properties!$C$5,12,31),Leases!$F38)),Leases!$G38,0)))</f>
      </c>
      <c r="F38" s="22">
        <f>IF(OR(Leases!$A38="",Leases!$E38="",Leases!$G38=""),0,IF(AND(YEAR(Leases!$E38)=Properties!$C$5,MONTH(Leases!$E38)=5,DAY(Leases!$E38)&gt;IF(Leases!$H38="",1,Leases!$H38)),IF(Leases!$E38&lt;=IF(Leases!$F38="",DATE(Properties!$C$5,12,31),Leases!$F38),ROUND(Leases!$G38*(DAY(EOMONTH(Leases!$E38,0))-DAY(Leases!$E38)+1)/DAY(EOMONTH(Leases!$E38,0)),2),0),IF(AND(DATE(Properties!$C$5,5,IF(Leases!$H38="",1,Leases!$H38))&gt;=Leases!$E38,DATE(Properties!$C$5,5,IF(Leases!$H38="",1,Leases!$H38))&lt;=IF(Leases!$F38="",DATE(Properties!$C$5,12,31),Leases!$F38)),Leases!$G38,0)))</f>
      </c>
      <c r="G38" s="22">
        <f>IF(OR(Leases!$A38="",Leases!$E38="",Leases!$G38=""),0,IF(AND(YEAR(Leases!$E38)=Properties!$C$5,MONTH(Leases!$E38)=6,DAY(Leases!$E38)&gt;IF(Leases!$H38="",1,Leases!$H38)),IF(Leases!$E38&lt;=IF(Leases!$F38="",DATE(Properties!$C$5,12,31),Leases!$F38),ROUND(Leases!$G38*(DAY(EOMONTH(Leases!$E38,0))-DAY(Leases!$E38)+1)/DAY(EOMONTH(Leases!$E38,0)),2),0),IF(AND(DATE(Properties!$C$5,6,IF(Leases!$H38="",1,Leases!$H38))&gt;=Leases!$E38,DATE(Properties!$C$5,6,IF(Leases!$H38="",1,Leases!$H38))&lt;=IF(Leases!$F38="",DATE(Properties!$C$5,12,31),Leases!$F38)),Leases!$G38,0)))</f>
      </c>
      <c r="H38" s="22">
        <f>IF(OR(Leases!$A38="",Leases!$E38="",Leases!$G38=""),0,IF(AND(YEAR(Leases!$E38)=Properties!$C$5,MONTH(Leases!$E38)=7,DAY(Leases!$E38)&gt;IF(Leases!$H38="",1,Leases!$H38)),IF(Leases!$E38&lt;=IF(Leases!$F38="",DATE(Properties!$C$5,12,31),Leases!$F38),ROUND(Leases!$G38*(DAY(EOMONTH(Leases!$E38,0))-DAY(Leases!$E38)+1)/DAY(EOMONTH(Leases!$E38,0)),2),0),IF(AND(DATE(Properties!$C$5,7,IF(Leases!$H38="",1,Leases!$H38))&gt;=Leases!$E38,DATE(Properties!$C$5,7,IF(Leases!$H38="",1,Leases!$H38))&lt;=IF(Leases!$F38="",DATE(Properties!$C$5,12,31),Leases!$F38)),Leases!$G38,0)))</f>
      </c>
      <c r="I38" s="22">
        <f>IF(OR(Leases!$A38="",Leases!$E38="",Leases!$G38=""),0,IF(AND(YEAR(Leases!$E38)=Properties!$C$5,MONTH(Leases!$E38)=8,DAY(Leases!$E38)&gt;IF(Leases!$H38="",1,Leases!$H38)),IF(Leases!$E38&lt;=IF(Leases!$F38="",DATE(Properties!$C$5,12,31),Leases!$F38),ROUND(Leases!$G38*(DAY(EOMONTH(Leases!$E38,0))-DAY(Leases!$E38)+1)/DAY(EOMONTH(Leases!$E38,0)),2),0),IF(AND(DATE(Properties!$C$5,8,IF(Leases!$H38="",1,Leases!$H38))&gt;=Leases!$E38,DATE(Properties!$C$5,8,IF(Leases!$H38="",1,Leases!$H38))&lt;=IF(Leases!$F38="",DATE(Properties!$C$5,12,31),Leases!$F38)),Leases!$G38,0)))</f>
      </c>
      <c r="J38" s="22">
        <f>IF(OR(Leases!$A38="",Leases!$E38="",Leases!$G38=""),0,IF(AND(YEAR(Leases!$E38)=Properties!$C$5,MONTH(Leases!$E38)=9,DAY(Leases!$E38)&gt;IF(Leases!$H38="",1,Leases!$H38)),IF(Leases!$E38&lt;=IF(Leases!$F38="",DATE(Properties!$C$5,12,31),Leases!$F38),ROUND(Leases!$G38*(DAY(EOMONTH(Leases!$E38,0))-DAY(Leases!$E38)+1)/DAY(EOMONTH(Leases!$E38,0)),2),0),IF(AND(DATE(Properties!$C$5,9,IF(Leases!$H38="",1,Leases!$H38))&gt;=Leases!$E38,DATE(Properties!$C$5,9,IF(Leases!$H38="",1,Leases!$H38))&lt;=IF(Leases!$F38="",DATE(Properties!$C$5,12,31),Leases!$F38)),Leases!$G38,0)))</f>
      </c>
      <c r="K38" s="22">
        <f>IF(OR(Leases!$A38="",Leases!$E38="",Leases!$G38=""),0,IF(AND(YEAR(Leases!$E38)=Properties!$C$5,MONTH(Leases!$E38)=10,DAY(Leases!$E38)&gt;IF(Leases!$H38="",1,Leases!$H38)),IF(Leases!$E38&lt;=IF(Leases!$F38="",DATE(Properties!$C$5,12,31),Leases!$F38),ROUND(Leases!$G38*(DAY(EOMONTH(Leases!$E38,0))-DAY(Leases!$E38)+1)/DAY(EOMONTH(Leases!$E38,0)),2),0),IF(AND(DATE(Properties!$C$5,10,IF(Leases!$H38="",1,Leases!$H38))&gt;=Leases!$E38,DATE(Properties!$C$5,10,IF(Leases!$H38="",1,Leases!$H38))&lt;=IF(Leases!$F38="",DATE(Properties!$C$5,12,31),Leases!$F38)),Leases!$G38,0)))</f>
      </c>
      <c r="L38" s="22">
        <f>IF(OR(Leases!$A38="",Leases!$E38="",Leases!$G38=""),0,IF(AND(YEAR(Leases!$E38)=Properties!$C$5,MONTH(Leases!$E38)=11,DAY(Leases!$E38)&gt;IF(Leases!$H38="",1,Leases!$H38)),IF(Leases!$E38&lt;=IF(Leases!$F38="",DATE(Properties!$C$5,12,31),Leases!$F38),ROUND(Leases!$G38*(DAY(EOMONTH(Leases!$E38,0))-DAY(Leases!$E38)+1)/DAY(EOMONTH(Leases!$E38,0)),2),0),IF(AND(DATE(Properties!$C$5,11,IF(Leases!$H38="",1,Leases!$H38))&gt;=Leases!$E38,DATE(Properties!$C$5,11,IF(Leases!$H38="",1,Leases!$H38))&lt;=IF(Leases!$F38="",DATE(Properties!$C$5,12,31),Leases!$F38)),Leases!$G38,0)))</f>
      </c>
      <c r="M38" s="22">
        <f>IF(OR(Leases!$A38="",Leases!$E38="",Leases!$G38=""),0,IF(AND(YEAR(Leases!$E38)=Properties!$C$5,MONTH(Leases!$E38)=12,DAY(Leases!$E38)&gt;IF(Leases!$H38="",1,Leases!$H38)),IF(Leases!$E38&lt;=IF(Leases!$F38="",DATE(Properties!$C$5,12,31),Leases!$F38),ROUND(Leases!$G38*(DAY(EOMONTH(Leases!$E38,0))-DAY(Leases!$E38)+1)/DAY(EOMONTH(Leases!$E38,0)),2),0),IF(AND(DATE(Properties!$C$5,12,IF(Leases!$H38="",1,Leases!$H38))&gt;=Leases!$E38,DATE(Properties!$C$5,12,IF(Leases!$H38="",1,Leases!$H38))&lt;=IF(Leases!$F38="",DATE(Properties!$C$5,12,31),Leases!$F38)),Leases!$G38,0)))</f>
      </c>
      <c r="N38" s="28">
        <f>IF(B38=0,0,IF(AND(YEAR(Leases!$E38)=Properties!$C$5,MONTH(Leases!$E38)=1,DAY(Leases!$E38)&gt;IF(Leases!$H38="",1,Leases!$H38)),Leases!$E38,DATE(Properties!$C$5,1,IF(Leases!$H38="",1,Leases!$H38))))</f>
      </c>
      <c r="O38" s="28">
        <f>IF(C38=0,0,IF(AND(YEAR(Leases!$E38)=Properties!$C$5,MONTH(Leases!$E38)=2,DAY(Leases!$E38)&gt;IF(Leases!$H38="",1,Leases!$H38)),Leases!$E38,DATE(Properties!$C$5,2,IF(Leases!$H38="",1,Leases!$H38))))</f>
      </c>
      <c r="P38" s="28">
        <f>IF(D38=0,0,IF(AND(YEAR(Leases!$E38)=Properties!$C$5,MONTH(Leases!$E38)=3,DAY(Leases!$E38)&gt;IF(Leases!$H38="",1,Leases!$H38)),Leases!$E38,DATE(Properties!$C$5,3,IF(Leases!$H38="",1,Leases!$H38))))</f>
      </c>
      <c r="Q38" s="28">
        <f>IF(E38=0,0,IF(AND(YEAR(Leases!$E38)=Properties!$C$5,MONTH(Leases!$E38)=4,DAY(Leases!$E38)&gt;IF(Leases!$H38="",1,Leases!$H38)),Leases!$E38,DATE(Properties!$C$5,4,IF(Leases!$H38="",1,Leases!$H38))))</f>
      </c>
      <c r="R38" s="28">
        <f>IF(F38=0,0,IF(AND(YEAR(Leases!$E38)=Properties!$C$5,MONTH(Leases!$E38)=5,DAY(Leases!$E38)&gt;IF(Leases!$H38="",1,Leases!$H38)),Leases!$E38,DATE(Properties!$C$5,5,IF(Leases!$H38="",1,Leases!$H38))))</f>
      </c>
      <c r="S38" s="28">
        <f>IF(G38=0,0,IF(AND(YEAR(Leases!$E38)=Properties!$C$5,MONTH(Leases!$E38)=6,DAY(Leases!$E38)&gt;IF(Leases!$H38="",1,Leases!$H38)),Leases!$E38,DATE(Properties!$C$5,6,IF(Leases!$H38="",1,Leases!$H38))))</f>
      </c>
      <c r="T38" s="28">
        <f>IF(H38=0,0,IF(AND(YEAR(Leases!$E38)=Properties!$C$5,MONTH(Leases!$E38)=7,DAY(Leases!$E38)&gt;IF(Leases!$H38="",1,Leases!$H38)),Leases!$E38,DATE(Properties!$C$5,7,IF(Leases!$H38="",1,Leases!$H38))))</f>
      </c>
      <c r="U38" s="28">
        <f>IF(I38=0,0,IF(AND(YEAR(Leases!$E38)=Properties!$C$5,MONTH(Leases!$E38)=8,DAY(Leases!$E38)&gt;IF(Leases!$H38="",1,Leases!$H38)),Leases!$E38,DATE(Properties!$C$5,8,IF(Leases!$H38="",1,Leases!$H38))))</f>
      </c>
      <c r="V38" s="28">
        <f>IF(J38=0,0,IF(AND(YEAR(Leases!$E38)=Properties!$C$5,MONTH(Leases!$E38)=9,DAY(Leases!$E38)&gt;IF(Leases!$H38="",1,Leases!$H38)),Leases!$E38,DATE(Properties!$C$5,9,IF(Leases!$H38="",1,Leases!$H38))))</f>
      </c>
      <c r="W38" s="28">
        <f>IF(K38=0,0,IF(AND(YEAR(Leases!$E38)=Properties!$C$5,MONTH(Leases!$E38)=10,DAY(Leases!$E38)&gt;IF(Leases!$H38="",1,Leases!$H38)),Leases!$E38,DATE(Properties!$C$5,10,IF(Leases!$H38="",1,Leases!$H38))))</f>
      </c>
      <c r="X38" s="28">
        <f>IF(L38=0,0,IF(AND(YEAR(Leases!$E38)=Properties!$C$5,MONTH(Leases!$E38)=11,DAY(Leases!$E38)&gt;IF(Leases!$H38="",1,Leases!$H38)),Leases!$E38,DATE(Properties!$C$5,11,IF(Leases!$H38="",1,Leases!$H38))))</f>
      </c>
      <c r="Y38" s="28">
        <f>IF(M38=0,0,IF(AND(YEAR(Leases!$E38)=Properties!$C$5,MONTH(Leases!$E38)=12,DAY(Leases!$E38)&gt;IF(Leases!$H38="",1,Leases!$H38)),Leases!$E38,DATE(Properties!$C$5,12,IF(Leases!$H38="",1,Leases!$H38))))</f>
      </c>
      <c r="Z38" s="25">
        <f>SUM(B38:M38)</f>
      </c>
      <c r="AA38" s="22">
        <f>SUMPRODUCT((N38:Y38&lt;='Rent roll'!$C$4)*B38:M38)</f>
      </c>
      <c r="AB38" s="22">
        <f>IF(A38="",0,SUMIFS('Ledger entries'!$H$2:$H$3001,'Ledger entries'!$B$2:$B$3001,A38,'Ledger entries'!$A$2:$A$3001,"&lt;="&amp;'Rent roll'!$C$4))</f>
      </c>
      <c r="AC38" s="22">
        <f>IF(A38="",0,N(Leases!$L38)+AA38+AB38)</f>
      </c>
      <c r="AD38" s="22">
        <f>IF(A38="",0,N(Leases!$K38)+SUMIFS('Ledger entries'!$I$2:$I$3001,'Ledger entries'!$B$2:$B$3001,A38,'Ledger entries'!$A$2:$A$3001,"&lt;="&amp;'Rent roll'!$C$4))</f>
      </c>
    </row>
    <row r="39" spans="1:30" x14ac:dyDescent="0.25">
      <c r="A39" s="13">
        <f>Leases!A39</f>
      </c>
      <c r="B39" s="22">
        <f>IF(OR(Leases!$A39="",Leases!$E39="",Leases!$G39=""),0,IF(AND(YEAR(Leases!$E39)=Properties!$C$5,MONTH(Leases!$E39)=1,DAY(Leases!$E39)&gt;IF(Leases!$H39="",1,Leases!$H39)),IF(Leases!$E39&lt;=IF(Leases!$F39="",DATE(Properties!$C$5,12,31),Leases!$F39),ROUND(Leases!$G39*(DAY(EOMONTH(Leases!$E39,0))-DAY(Leases!$E39)+1)/DAY(EOMONTH(Leases!$E39,0)),2),0),IF(AND(DATE(Properties!$C$5,1,IF(Leases!$H39="",1,Leases!$H39))&gt;=Leases!$E39,DATE(Properties!$C$5,1,IF(Leases!$H39="",1,Leases!$H39))&lt;=IF(Leases!$F39="",DATE(Properties!$C$5,12,31),Leases!$F39)),Leases!$G39,0)))</f>
      </c>
      <c r="C39" s="22">
        <f>IF(OR(Leases!$A39="",Leases!$E39="",Leases!$G39=""),0,IF(AND(YEAR(Leases!$E39)=Properties!$C$5,MONTH(Leases!$E39)=2,DAY(Leases!$E39)&gt;IF(Leases!$H39="",1,Leases!$H39)),IF(Leases!$E39&lt;=IF(Leases!$F39="",DATE(Properties!$C$5,12,31),Leases!$F39),ROUND(Leases!$G39*(DAY(EOMONTH(Leases!$E39,0))-DAY(Leases!$E39)+1)/DAY(EOMONTH(Leases!$E39,0)),2),0),IF(AND(DATE(Properties!$C$5,2,IF(Leases!$H39="",1,Leases!$H39))&gt;=Leases!$E39,DATE(Properties!$C$5,2,IF(Leases!$H39="",1,Leases!$H39))&lt;=IF(Leases!$F39="",DATE(Properties!$C$5,12,31),Leases!$F39)),Leases!$G39,0)))</f>
      </c>
      <c r="D39" s="22">
        <f>IF(OR(Leases!$A39="",Leases!$E39="",Leases!$G39=""),0,IF(AND(YEAR(Leases!$E39)=Properties!$C$5,MONTH(Leases!$E39)=3,DAY(Leases!$E39)&gt;IF(Leases!$H39="",1,Leases!$H39)),IF(Leases!$E39&lt;=IF(Leases!$F39="",DATE(Properties!$C$5,12,31),Leases!$F39),ROUND(Leases!$G39*(DAY(EOMONTH(Leases!$E39,0))-DAY(Leases!$E39)+1)/DAY(EOMONTH(Leases!$E39,0)),2),0),IF(AND(DATE(Properties!$C$5,3,IF(Leases!$H39="",1,Leases!$H39))&gt;=Leases!$E39,DATE(Properties!$C$5,3,IF(Leases!$H39="",1,Leases!$H39))&lt;=IF(Leases!$F39="",DATE(Properties!$C$5,12,31),Leases!$F39)),Leases!$G39,0)))</f>
      </c>
      <c r="E39" s="22">
        <f>IF(OR(Leases!$A39="",Leases!$E39="",Leases!$G39=""),0,IF(AND(YEAR(Leases!$E39)=Properties!$C$5,MONTH(Leases!$E39)=4,DAY(Leases!$E39)&gt;IF(Leases!$H39="",1,Leases!$H39)),IF(Leases!$E39&lt;=IF(Leases!$F39="",DATE(Properties!$C$5,12,31),Leases!$F39),ROUND(Leases!$G39*(DAY(EOMONTH(Leases!$E39,0))-DAY(Leases!$E39)+1)/DAY(EOMONTH(Leases!$E39,0)),2),0),IF(AND(DATE(Properties!$C$5,4,IF(Leases!$H39="",1,Leases!$H39))&gt;=Leases!$E39,DATE(Properties!$C$5,4,IF(Leases!$H39="",1,Leases!$H39))&lt;=IF(Leases!$F39="",DATE(Properties!$C$5,12,31),Leases!$F39)),Leases!$G39,0)))</f>
      </c>
      <c r="F39" s="22">
        <f>IF(OR(Leases!$A39="",Leases!$E39="",Leases!$G39=""),0,IF(AND(YEAR(Leases!$E39)=Properties!$C$5,MONTH(Leases!$E39)=5,DAY(Leases!$E39)&gt;IF(Leases!$H39="",1,Leases!$H39)),IF(Leases!$E39&lt;=IF(Leases!$F39="",DATE(Properties!$C$5,12,31),Leases!$F39),ROUND(Leases!$G39*(DAY(EOMONTH(Leases!$E39,0))-DAY(Leases!$E39)+1)/DAY(EOMONTH(Leases!$E39,0)),2),0),IF(AND(DATE(Properties!$C$5,5,IF(Leases!$H39="",1,Leases!$H39))&gt;=Leases!$E39,DATE(Properties!$C$5,5,IF(Leases!$H39="",1,Leases!$H39))&lt;=IF(Leases!$F39="",DATE(Properties!$C$5,12,31),Leases!$F39)),Leases!$G39,0)))</f>
      </c>
      <c r="G39" s="22">
        <f>IF(OR(Leases!$A39="",Leases!$E39="",Leases!$G39=""),0,IF(AND(YEAR(Leases!$E39)=Properties!$C$5,MONTH(Leases!$E39)=6,DAY(Leases!$E39)&gt;IF(Leases!$H39="",1,Leases!$H39)),IF(Leases!$E39&lt;=IF(Leases!$F39="",DATE(Properties!$C$5,12,31),Leases!$F39),ROUND(Leases!$G39*(DAY(EOMONTH(Leases!$E39,0))-DAY(Leases!$E39)+1)/DAY(EOMONTH(Leases!$E39,0)),2),0),IF(AND(DATE(Properties!$C$5,6,IF(Leases!$H39="",1,Leases!$H39))&gt;=Leases!$E39,DATE(Properties!$C$5,6,IF(Leases!$H39="",1,Leases!$H39))&lt;=IF(Leases!$F39="",DATE(Properties!$C$5,12,31),Leases!$F39)),Leases!$G39,0)))</f>
      </c>
      <c r="H39" s="22">
        <f>IF(OR(Leases!$A39="",Leases!$E39="",Leases!$G39=""),0,IF(AND(YEAR(Leases!$E39)=Properties!$C$5,MONTH(Leases!$E39)=7,DAY(Leases!$E39)&gt;IF(Leases!$H39="",1,Leases!$H39)),IF(Leases!$E39&lt;=IF(Leases!$F39="",DATE(Properties!$C$5,12,31),Leases!$F39),ROUND(Leases!$G39*(DAY(EOMONTH(Leases!$E39,0))-DAY(Leases!$E39)+1)/DAY(EOMONTH(Leases!$E39,0)),2),0),IF(AND(DATE(Properties!$C$5,7,IF(Leases!$H39="",1,Leases!$H39))&gt;=Leases!$E39,DATE(Properties!$C$5,7,IF(Leases!$H39="",1,Leases!$H39))&lt;=IF(Leases!$F39="",DATE(Properties!$C$5,12,31),Leases!$F39)),Leases!$G39,0)))</f>
      </c>
      <c r="I39" s="22">
        <f>IF(OR(Leases!$A39="",Leases!$E39="",Leases!$G39=""),0,IF(AND(YEAR(Leases!$E39)=Properties!$C$5,MONTH(Leases!$E39)=8,DAY(Leases!$E39)&gt;IF(Leases!$H39="",1,Leases!$H39)),IF(Leases!$E39&lt;=IF(Leases!$F39="",DATE(Properties!$C$5,12,31),Leases!$F39),ROUND(Leases!$G39*(DAY(EOMONTH(Leases!$E39,0))-DAY(Leases!$E39)+1)/DAY(EOMONTH(Leases!$E39,0)),2),0),IF(AND(DATE(Properties!$C$5,8,IF(Leases!$H39="",1,Leases!$H39))&gt;=Leases!$E39,DATE(Properties!$C$5,8,IF(Leases!$H39="",1,Leases!$H39))&lt;=IF(Leases!$F39="",DATE(Properties!$C$5,12,31),Leases!$F39)),Leases!$G39,0)))</f>
      </c>
      <c r="J39" s="22">
        <f>IF(OR(Leases!$A39="",Leases!$E39="",Leases!$G39=""),0,IF(AND(YEAR(Leases!$E39)=Properties!$C$5,MONTH(Leases!$E39)=9,DAY(Leases!$E39)&gt;IF(Leases!$H39="",1,Leases!$H39)),IF(Leases!$E39&lt;=IF(Leases!$F39="",DATE(Properties!$C$5,12,31),Leases!$F39),ROUND(Leases!$G39*(DAY(EOMONTH(Leases!$E39,0))-DAY(Leases!$E39)+1)/DAY(EOMONTH(Leases!$E39,0)),2),0),IF(AND(DATE(Properties!$C$5,9,IF(Leases!$H39="",1,Leases!$H39))&gt;=Leases!$E39,DATE(Properties!$C$5,9,IF(Leases!$H39="",1,Leases!$H39))&lt;=IF(Leases!$F39="",DATE(Properties!$C$5,12,31),Leases!$F39)),Leases!$G39,0)))</f>
      </c>
      <c r="K39" s="22">
        <f>IF(OR(Leases!$A39="",Leases!$E39="",Leases!$G39=""),0,IF(AND(YEAR(Leases!$E39)=Properties!$C$5,MONTH(Leases!$E39)=10,DAY(Leases!$E39)&gt;IF(Leases!$H39="",1,Leases!$H39)),IF(Leases!$E39&lt;=IF(Leases!$F39="",DATE(Properties!$C$5,12,31),Leases!$F39),ROUND(Leases!$G39*(DAY(EOMONTH(Leases!$E39,0))-DAY(Leases!$E39)+1)/DAY(EOMONTH(Leases!$E39,0)),2),0),IF(AND(DATE(Properties!$C$5,10,IF(Leases!$H39="",1,Leases!$H39))&gt;=Leases!$E39,DATE(Properties!$C$5,10,IF(Leases!$H39="",1,Leases!$H39))&lt;=IF(Leases!$F39="",DATE(Properties!$C$5,12,31),Leases!$F39)),Leases!$G39,0)))</f>
      </c>
      <c r="L39" s="22">
        <f>IF(OR(Leases!$A39="",Leases!$E39="",Leases!$G39=""),0,IF(AND(YEAR(Leases!$E39)=Properties!$C$5,MONTH(Leases!$E39)=11,DAY(Leases!$E39)&gt;IF(Leases!$H39="",1,Leases!$H39)),IF(Leases!$E39&lt;=IF(Leases!$F39="",DATE(Properties!$C$5,12,31),Leases!$F39),ROUND(Leases!$G39*(DAY(EOMONTH(Leases!$E39,0))-DAY(Leases!$E39)+1)/DAY(EOMONTH(Leases!$E39,0)),2),0),IF(AND(DATE(Properties!$C$5,11,IF(Leases!$H39="",1,Leases!$H39))&gt;=Leases!$E39,DATE(Properties!$C$5,11,IF(Leases!$H39="",1,Leases!$H39))&lt;=IF(Leases!$F39="",DATE(Properties!$C$5,12,31),Leases!$F39)),Leases!$G39,0)))</f>
      </c>
      <c r="M39" s="22">
        <f>IF(OR(Leases!$A39="",Leases!$E39="",Leases!$G39=""),0,IF(AND(YEAR(Leases!$E39)=Properties!$C$5,MONTH(Leases!$E39)=12,DAY(Leases!$E39)&gt;IF(Leases!$H39="",1,Leases!$H39)),IF(Leases!$E39&lt;=IF(Leases!$F39="",DATE(Properties!$C$5,12,31),Leases!$F39),ROUND(Leases!$G39*(DAY(EOMONTH(Leases!$E39,0))-DAY(Leases!$E39)+1)/DAY(EOMONTH(Leases!$E39,0)),2),0),IF(AND(DATE(Properties!$C$5,12,IF(Leases!$H39="",1,Leases!$H39))&gt;=Leases!$E39,DATE(Properties!$C$5,12,IF(Leases!$H39="",1,Leases!$H39))&lt;=IF(Leases!$F39="",DATE(Properties!$C$5,12,31),Leases!$F39)),Leases!$G39,0)))</f>
      </c>
      <c r="N39" s="28">
        <f>IF(B39=0,0,IF(AND(YEAR(Leases!$E39)=Properties!$C$5,MONTH(Leases!$E39)=1,DAY(Leases!$E39)&gt;IF(Leases!$H39="",1,Leases!$H39)),Leases!$E39,DATE(Properties!$C$5,1,IF(Leases!$H39="",1,Leases!$H39))))</f>
      </c>
      <c r="O39" s="28">
        <f>IF(C39=0,0,IF(AND(YEAR(Leases!$E39)=Properties!$C$5,MONTH(Leases!$E39)=2,DAY(Leases!$E39)&gt;IF(Leases!$H39="",1,Leases!$H39)),Leases!$E39,DATE(Properties!$C$5,2,IF(Leases!$H39="",1,Leases!$H39))))</f>
      </c>
      <c r="P39" s="28">
        <f>IF(D39=0,0,IF(AND(YEAR(Leases!$E39)=Properties!$C$5,MONTH(Leases!$E39)=3,DAY(Leases!$E39)&gt;IF(Leases!$H39="",1,Leases!$H39)),Leases!$E39,DATE(Properties!$C$5,3,IF(Leases!$H39="",1,Leases!$H39))))</f>
      </c>
      <c r="Q39" s="28">
        <f>IF(E39=0,0,IF(AND(YEAR(Leases!$E39)=Properties!$C$5,MONTH(Leases!$E39)=4,DAY(Leases!$E39)&gt;IF(Leases!$H39="",1,Leases!$H39)),Leases!$E39,DATE(Properties!$C$5,4,IF(Leases!$H39="",1,Leases!$H39))))</f>
      </c>
      <c r="R39" s="28">
        <f>IF(F39=0,0,IF(AND(YEAR(Leases!$E39)=Properties!$C$5,MONTH(Leases!$E39)=5,DAY(Leases!$E39)&gt;IF(Leases!$H39="",1,Leases!$H39)),Leases!$E39,DATE(Properties!$C$5,5,IF(Leases!$H39="",1,Leases!$H39))))</f>
      </c>
      <c r="S39" s="28">
        <f>IF(G39=0,0,IF(AND(YEAR(Leases!$E39)=Properties!$C$5,MONTH(Leases!$E39)=6,DAY(Leases!$E39)&gt;IF(Leases!$H39="",1,Leases!$H39)),Leases!$E39,DATE(Properties!$C$5,6,IF(Leases!$H39="",1,Leases!$H39))))</f>
      </c>
      <c r="T39" s="28">
        <f>IF(H39=0,0,IF(AND(YEAR(Leases!$E39)=Properties!$C$5,MONTH(Leases!$E39)=7,DAY(Leases!$E39)&gt;IF(Leases!$H39="",1,Leases!$H39)),Leases!$E39,DATE(Properties!$C$5,7,IF(Leases!$H39="",1,Leases!$H39))))</f>
      </c>
      <c r="U39" s="28">
        <f>IF(I39=0,0,IF(AND(YEAR(Leases!$E39)=Properties!$C$5,MONTH(Leases!$E39)=8,DAY(Leases!$E39)&gt;IF(Leases!$H39="",1,Leases!$H39)),Leases!$E39,DATE(Properties!$C$5,8,IF(Leases!$H39="",1,Leases!$H39))))</f>
      </c>
      <c r="V39" s="28">
        <f>IF(J39=0,0,IF(AND(YEAR(Leases!$E39)=Properties!$C$5,MONTH(Leases!$E39)=9,DAY(Leases!$E39)&gt;IF(Leases!$H39="",1,Leases!$H39)),Leases!$E39,DATE(Properties!$C$5,9,IF(Leases!$H39="",1,Leases!$H39))))</f>
      </c>
      <c r="W39" s="28">
        <f>IF(K39=0,0,IF(AND(YEAR(Leases!$E39)=Properties!$C$5,MONTH(Leases!$E39)=10,DAY(Leases!$E39)&gt;IF(Leases!$H39="",1,Leases!$H39)),Leases!$E39,DATE(Properties!$C$5,10,IF(Leases!$H39="",1,Leases!$H39))))</f>
      </c>
      <c r="X39" s="28">
        <f>IF(L39=0,0,IF(AND(YEAR(Leases!$E39)=Properties!$C$5,MONTH(Leases!$E39)=11,DAY(Leases!$E39)&gt;IF(Leases!$H39="",1,Leases!$H39)),Leases!$E39,DATE(Properties!$C$5,11,IF(Leases!$H39="",1,Leases!$H39))))</f>
      </c>
      <c r="Y39" s="28">
        <f>IF(M39=0,0,IF(AND(YEAR(Leases!$E39)=Properties!$C$5,MONTH(Leases!$E39)=12,DAY(Leases!$E39)&gt;IF(Leases!$H39="",1,Leases!$H39)),Leases!$E39,DATE(Properties!$C$5,12,IF(Leases!$H39="",1,Leases!$H39))))</f>
      </c>
      <c r="Z39" s="25">
        <f>SUM(B39:M39)</f>
      </c>
      <c r="AA39" s="22">
        <f>SUMPRODUCT((N39:Y39&lt;='Rent roll'!$C$4)*B39:M39)</f>
      </c>
      <c r="AB39" s="22">
        <f>IF(A39="",0,SUMIFS('Ledger entries'!$H$2:$H$3001,'Ledger entries'!$B$2:$B$3001,A39,'Ledger entries'!$A$2:$A$3001,"&lt;="&amp;'Rent roll'!$C$4))</f>
      </c>
      <c r="AC39" s="22">
        <f>IF(A39="",0,N(Leases!$L39)+AA39+AB39)</f>
      </c>
      <c r="AD39" s="22">
        <f>IF(A39="",0,N(Leases!$K39)+SUMIFS('Ledger entries'!$I$2:$I$3001,'Ledger entries'!$B$2:$B$3001,A39,'Ledger entries'!$A$2:$A$3001,"&lt;="&amp;'Rent roll'!$C$4))</f>
      </c>
    </row>
    <row r="40" spans="1:30" x14ac:dyDescent="0.25">
      <c r="A40" s="13">
        <f>Leases!A40</f>
      </c>
      <c r="B40" s="22">
        <f>IF(OR(Leases!$A40="",Leases!$E40="",Leases!$G40=""),0,IF(AND(YEAR(Leases!$E40)=Properties!$C$5,MONTH(Leases!$E40)=1,DAY(Leases!$E40)&gt;IF(Leases!$H40="",1,Leases!$H40)),IF(Leases!$E40&lt;=IF(Leases!$F40="",DATE(Properties!$C$5,12,31),Leases!$F40),ROUND(Leases!$G40*(DAY(EOMONTH(Leases!$E40,0))-DAY(Leases!$E40)+1)/DAY(EOMONTH(Leases!$E40,0)),2),0),IF(AND(DATE(Properties!$C$5,1,IF(Leases!$H40="",1,Leases!$H40))&gt;=Leases!$E40,DATE(Properties!$C$5,1,IF(Leases!$H40="",1,Leases!$H40))&lt;=IF(Leases!$F40="",DATE(Properties!$C$5,12,31),Leases!$F40)),Leases!$G40,0)))</f>
      </c>
      <c r="C40" s="22">
        <f>IF(OR(Leases!$A40="",Leases!$E40="",Leases!$G40=""),0,IF(AND(YEAR(Leases!$E40)=Properties!$C$5,MONTH(Leases!$E40)=2,DAY(Leases!$E40)&gt;IF(Leases!$H40="",1,Leases!$H40)),IF(Leases!$E40&lt;=IF(Leases!$F40="",DATE(Properties!$C$5,12,31),Leases!$F40),ROUND(Leases!$G40*(DAY(EOMONTH(Leases!$E40,0))-DAY(Leases!$E40)+1)/DAY(EOMONTH(Leases!$E40,0)),2),0),IF(AND(DATE(Properties!$C$5,2,IF(Leases!$H40="",1,Leases!$H40))&gt;=Leases!$E40,DATE(Properties!$C$5,2,IF(Leases!$H40="",1,Leases!$H40))&lt;=IF(Leases!$F40="",DATE(Properties!$C$5,12,31),Leases!$F40)),Leases!$G40,0)))</f>
      </c>
      <c r="D40" s="22">
        <f>IF(OR(Leases!$A40="",Leases!$E40="",Leases!$G40=""),0,IF(AND(YEAR(Leases!$E40)=Properties!$C$5,MONTH(Leases!$E40)=3,DAY(Leases!$E40)&gt;IF(Leases!$H40="",1,Leases!$H40)),IF(Leases!$E40&lt;=IF(Leases!$F40="",DATE(Properties!$C$5,12,31),Leases!$F40),ROUND(Leases!$G40*(DAY(EOMONTH(Leases!$E40,0))-DAY(Leases!$E40)+1)/DAY(EOMONTH(Leases!$E40,0)),2),0),IF(AND(DATE(Properties!$C$5,3,IF(Leases!$H40="",1,Leases!$H40))&gt;=Leases!$E40,DATE(Properties!$C$5,3,IF(Leases!$H40="",1,Leases!$H40))&lt;=IF(Leases!$F40="",DATE(Properties!$C$5,12,31),Leases!$F40)),Leases!$G40,0)))</f>
      </c>
      <c r="E40" s="22">
        <f>IF(OR(Leases!$A40="",Leases!$E40="",Leases!$G40=""),0,IF(AND(YEAR(Leases!$E40)=Properties!$C$5,MONTH(Leases!$E40)=4,DAY(Leases!$E40)&gt;IF(Leases!$H40="",1,Leases!$H40)),IF(Leases!$E40&lt;=IF(Leases!$F40="",DATE(Properties!$C$5,12,31),Leases!$F40),ROUND(Leases!$G40*(DAY(EOMONTH(Leases!$E40,0))-DAY(Leases!$E40)+1)/DAY(EOMONTH(Leases!$E40,0)),2),0),IF(AND(DATE(Properties!$C$5,4,IF(Leases!$H40="",1,Leases!$H40))&gt;=Leases!$E40,DATE(Properties!$C$5,4,IF(Leases!$H40="",1,Leases!$H40))&lt;=IF(Leases!$F40="",DATE(Properties!$C$5,12,31),Leases!$F40)),Leases!$G40,0)))</f>
      </c>
      <c r="F40" s="22">
        <f>IF(OR(Leases!$A40="",Leases!$E40="",Leases!$G40=""),0,IF(AND(YEAR(Leases!$E40)=Properties!$C$5,MONTH(Leases!$E40)=5,DAY(Leases!$E40)&gt;IF(Leases!$H40="",1,Leases!$H40)),IF(Leases!$E40&lt;=IF(Leases!$F40="",DATE(Properties!$C$5,12,31),Leases!$F40),ROUND(Leases!$G40*(DAY(EOMONTH(Leases!$E40,0))-DAY(Leases!$E40)+1)/DAY(EOMONTH(Leases!$E40,0)),2),0),IF(AND(DATE(Properties!$C$5,5,IF(Leases!$H40="",1,Leases!$H40))&gt;=Leases!$E40,DATE(Properties!$C$5,5,IF(Leases!$H40="",1,Leases!$H40))&lt;=IF(Leases!$F40="",DATE(Properties!$C$5,12,31),Leases!$F40)),Leases!$G40,0)))</f>
      </c>
      <c r="G40" s="22">
        <f>IF(OR(Leases!$A40="",Leases!$E40="",Leases!$G40=""),0,IF(AND(YEAR(Leases!$E40)=Properties!$C$5,MONTH(Leases!$E40)=6,DAY(Leases!$E40)&gt;IF(Leases!$H40="",1,Leases!$H40)),IF(Leases!$E40&lt;=IF(Leases!$F40="",DATE(Properties!$C$5,12,31),Leases!$F40),ROUND(Leases!$G40*(DAY(EOMONTH(Leases!$E40,0))-DAY(Leases!$E40)+1)/DAY(EOMONTH(Leases!$E40,0)),2),0),IF(AND(DATE(Properties!$C$5,6,IF(Leases!$H40="",1,Leases!$H40))&gt;=Leases!$E40,DATE(Properties!$C$5,6,IF(Leases!$H40="",1,Leases!$H40))&lt;=IF(Leases!$F40="",DATE(Properties!$C$5,12,31),Leases!$F40)),Leases!$G40,0)))</f>
      </c>
      <c r="H40" s="22">
        <f>IF(OR(Leases!$A40="",Leases!$E40="",Leases!$G40=""),0,IF(AND(YEAR(Leases!$E40)=Properties!$C$5,MONTH(Leases!$E40)=7,DAY(Leases!$E40)&gt;IF(Leases!$H40="",1,Leases!$H40)),IF(Leases!$E40&lt;=IF(Leases!$F40="",DATE(Properties!$C$5,12,31),Leases!$F40),ROUND(Leases!$G40*(DAY(EOMONTH(Leases!$E40,0))-DAY(Leases!$E40)+1)/DAY(EOMONTH(Leases!$E40,0)),2),0),IF(AND(DATE(Properties!$C$5,7,IF(Leases!$H40="",1,Leases!$H40))&gt;=Leases!$E40,DATE(Properties!$C$5,7,IF(Leases!$H40="",1,Leases!$H40))&lt;=IF(Leases!$F40="",DATE(Properties!$C$5,12,31),Leases!$F40)),Leases!$G40,0)))</f>
      </c>
      <c r="I40" s="22">
        <f>IF(OR(Leases!$A40="",Leases!$E40="",Leases!$G40=""),0,IF(AND(YEAR(Leases!$E40)=Properties!$C$5,MONTH(Leases!$E40)=8,DAY(Leases!$E40)&gt;IF(Leases!$H40="",1,Leases!$H40)),IF(Leases!$E40&lt;=IF(Leases!$F40="",DATE(Properties!$C$5,12,31),Leases!$F40),ROUND(Leases!$G40*(DAY(EOMONTH(Leases!$E40,0))-DAY(Leases!$E40)+1)/DAY(EOMONTH(Leases!$E40,0)),2),0),IF(AND(DATE(Properties!$C$5,8,IF(Leases!$H40="",1,Leases!$H40))&gt;=Leases!$E40,DATE(Properties!$C$5,8,IF(Leases!$H40="",1,Leases!$H40))&lt;=IF(Leases!$F40="",DATE(Properties!$C$5,12,31),Leases!$F40)),Leases!$G40,0)))</f>
      </c>
      <c r="J40" s="22">
        <f>IF(OR(Leases!$A40="",Leases!$E40="",Leases!$G40=""),0,IF(AND(YEAR(Leases!$E40)=Properties!$C$5,MONTH(Leases!$E40)=9,DAY(Leases!$E40)&gt;IF(Leases!$H40="",1,Leases!$H40)),IF(Leases!$E40&lt;=IF(Leases!$F40="",DATE(Properties!$C$5,12,31),Leases!$F40),ROUND(Leases!$G40*(DAY(EOMONTH(Leases!$E40,0))-DAY(Leases!$E40)+1)/DAY(EOMONTH(Leases!$E40,0)),2),0),IF(AND(DATE(Properties!$C$5,9,IF(Leases!$H40="",1,Leases!$H40))&gt;=Leases!$E40,DATE(Properties!$C$5,9,IF(Leases!$H40="",1,Leases!$H40))&lt;=IF(Leases!$F40="",DATE(Properties!$C$5,12,31),Leases!$F40)),Leases!$G40,0)))</f>
      </c>
      <c r="K40" s="22">
        <f>IF(OR(Leases!$A40="",Leases!$E40="",Leases!$G40=""),0,IF(AND(YEAR(Leases!$E40)=Properties!$C$5,MONTH(Leases!$E40)=10,DAY(Leases!$E40)&gt;IF(Leases!$H40="",1,Leases!$H40)),IF(Leases!$E40&lt;=IF(Leases!$F40="",DATE(Properties!$C$5,12,31),Leases!$F40),ROUND(Leases!$G40*(DAY(EOMONTH(Leases!$E40,0))-DAY(Leases!$E40)+1)/DAY(EOMONTH(Leases!$E40,0)),2),0),IF(AND(DATE(Properties!$C$5,10,IF(Leases!$H40="",1,Leases!$H40))&gt;=Leases!$E40,DATE(Properties!$C$5,10,IF(Leases!$H40="",1,Leases!$H40))&lt;=IF(Leases!$F40="",DATE(Properties!$C$5,12,31),Leases!$F40)),Leases!$G40,0)))</f>
      </c>
      <c r="L40" s="22">
        <f>IF(OR(Leases!$A40="",Leases!$E40="",Leases!$G40=""),0,IF(AND(YEAR(Leases!$E40)=Properties!$C$5,MONTH(Leases!$E40)=11,DAY(Leases!$E40)&gt;IF(Leases!$H40="",1,Leases!$H40)),IF(Leases!$E40&lt;=IF(Leases!$F40="",DATE(Properties!$C$5,12,31),Leases!$F40),ROUND(Leases!$G40*(DAY(EOMONTH(Leases!$E40,0))-DAY(Leases!$E40)+1)/DAY(EOMONTH(Leases!$E40,0)),2),0),IF(AND(DATE(Properties!$C$5,11,IF(Leases!$H40="",1,Leases!$H40))&gt;=Leases!$E40,DATE(Properties!$C$5,11,IF(Leases!$H40="",1,Leases!$H40))&lt;=IF(Leases!$F40="",DATE(Properties!$C$5,12,31),Leases!$F40)),Leases!$G40,0)))</f>
      </c>
      <c r="M40" s="22">
        <f>IF(OR(Leases!$A40="",Leases!$E40="",Leases!$G40=""),0,IF(AND(YEAR(Leases!$E40)=Properties!$C$5,MONTH(Leases!$E40)=12,DAY(Leases!$E40)&gt;IF(Leases!$H40="",1,Leases!$H40)),IF(Leases!$E40&lt;=IF(Leases!$F40="",DATE(Properties!$C$5,12,31),Leases!$F40),ROUND(Leases!$G40*(DAY(EOMONTH(Leases!$E40,0))-DAY(Leases!$E40)+1)/DAY(EOMONTH(Leases!$E40,0)),2),0),IF(AND(DATE(Properties!$C$5,12,IF(Leases!$H40="",1,Leases!$H40))&gt;=Leases!$E40,DATE(Properties!$C$5,12,IF(Leases!$H40="",1,Leases!$H40))&lt;=IF(Leases!$F40="",DATE(Properties!$C$5,12,31),Leases!$F40)),Leases!$G40,0)))</f>
      </c>
      <c r="N40" s="28">
        <f>IF(B40=0,0,IF(AND(YEAR(Leases!$E40)=Properties!$C$5,MONTH(Leases!$E40)=1,DAY(Leases!$E40)&gt;IF(Leases!$H40="",1,Leases!$H40)),Leases!$E40,DATE(Properties!$C$5,1,IF(Leases!$H40="",1,Leases!$H40))))</f>
      </c>
      <c r="O40" s="28">
        <f>IF(C40=0,0,IF(AND(YEAR(Leases!$E40)=Properties!$C$5,MONTH(Leases!$E40)=2,DAY(Leases!$E40)&gt;IF(Leases!$H40="",1,Leases!$H40)),Leases!$E40,DATE(Properties!$C$5,2,IF(Leases!$H40="",1,Leases!$H40))))</f>
      </c>
      <c r="P40" s="28">
        <f>IF(D40=0,0,IF(AND(YEAR(Leases!$E40)=Properties!$C$5,MONTH(Leases!$E40)=3,DAY(Leases!$E40)&gt;IF(Leases!$H40="",1,Leases!$H40)),Leases!$E40,DATE(Properties!$C$5,3,IF(Leases!$H40="",1,Leases!$H40))))</f>
      </c>
      <c r="Q40" s="28">
        <f>IF(E40=0,0,IF(AND(YEAR(Leases!$E40)=Properties!$C$5,MONTH(Leases!$E40)=4,DAY(Leases!$E40)&gt;IF(Leases!$H40="",1,Leases!$H40)),Leases!$E40,DATE(Properties!$C$5,4,IF(Leases!$H40="",1,Leases!$H40))))</f>
      </c>
      <c r="R40" s="28">
        <f>IF(F40=0,0,IF(AND(YEAR(Leases!$E40)=Properties!$C$5,MONTH(Leases!$E40)=5,DAY(Leases!$E40)&gt;IF(Leases!$H40="",1,Leases!$H40)),Leases!$E40,DATE(Properties!$C$5,5,IF(Leases!$H40="",1,Leases!$H40))))</f>
      </c>
      <c r="S40" s="28">
        <f>IF(G40=0,0,IF(AND(YEAR(Leases!$E40)=Properties!$C$5,MONTH(Leases!$E40)=6,DAY(Leases!$E40)&gt;IF(Leases!$H40="",1,Leases!$H40)),Leases!$E40,DATE(Properties!$C$5,6,IF(Leases!$H40="",1,Leases!$H40))))</f>
      </c>
      <c r="T40" s="28">
        <f>IF(H40=0,0,IF(AND(YEAR(Leases!$E40)=Properties!$C$5,MONTH(Leases!$E40)=7,DAY(Leases!$E40)&gt;IF(Leases!$H40="",1,Leases!$H40)),Leases!$E40,DATE(Properties!$C$5,7,IF(Leases!$H40="",1,Leases!$H40))))</f>
      </c>
      <c r="U40" s="28">
        <f>IF(I40=0,0,IF(AND(YEAR(Leases!$E40)=Properties!$C$5,MONTH(Leases!$E40)=8,DAY(Leases!$E40)&gt;IF(Leases!$H40="",1,Leases!$H40)),Leases!$E40,DATE(Properties!$C$5,8,IF(Leases!$H40="",1,Leases!$H40))))</f>
      </c>
      <c r="V40" s="28">
        <f>IF(J40=0,0,IF(AND(YEAR(Leases!$E40)=Properties!$C$5,MONTH(Leases!$E40)=9,DAY(Leases!$E40)&gt;IF(Leases!$H40="",1,Leases!$H40)),Leases!$E40,DATE(Properties!$C$5,9,IF(Leases!$H40="",1,Leases!$H40))))</f>
      </c>
      <c r="W40" s="28">
        <f>IF(K40=0,0,IF(AND(YEAR(Leases!$E40)=Properties!$C$5,MONTH(Leases!$E40)=10,DAY(Leases!$E40)&gt;IF(Leases!$H40="",1,Leases!$H40)),Leases!$E40,DATE(Properties!$C$5,10,IF(Leases!$H40="",1,Leases!$H40))))</f>
      </c>
      <c r="X40" s="28">
        <f>IF(L40=0,0,IF(AND(YEAR(Leases!$E40)=Properties!$C$5,MONTH(Leases!$E40)=11,DAY(Leases!$E40)&gt;IF(Leases!$H40="",1,Leases!$H40)),Leases!$E40,DATE(Properties!$C$5,11,IF(Leases!$H40="",1,Leases!$H40))))</f>
      </c>
      <c r="Y40" s="28">
        <f>IF(M40=0,0,IF(AND(YEAR(Leases!$E40)=Properties!$C$5,MONTH(Leases!$E40)=12,DAY(Leases!$E40)&gt;IF(Leases!$H40="",1,Leases!$H40)),Leases!$E40,DATE(Properties!$C$5,12,IF(Leases!$H40="",1,Leases!$H40))))</f>
      </c>
      <c r="Z40" s="25">
        <f>SUM(B40:M40)</f>
      </c>
      <c r="AA40" s="22">
        <f>SUMPRODUCT((N40:Y40&lt;='Rent roll'!$C$4)*B40:M40)</f>
      </c>
      <c r="AB40" s="22">
        <f>IF(A40="",0,SUMIFS('Ledger entries'!$H$2:$H$3001,'Ledger entries'!$B$2:$B$3001,A40,'Ledger entries'!$A$2:$A$3001,"&lt;="&amp;'Rent roll'!$C$4))</f>
      </c>
      <c r="AC40" s="22">
        <f>IF(A40="",0,N(Leases!$L40)+AA40+AB40)</f>
      </c>
      <c r="AD40" s="22">
        <f>IF(A40="",0,N(Leases!$K40)+SUMIFS('Ledger entries'!$I$2:$I$3001,'Ledger entries'!$B$2:$B$3001,A40,'Ledger entries'!$A$2:$A$3001,"&lt;="&amp;'Rent roll'!$C$4))</f>
      </c>
    </row>
    <row r="41" spans="1:30" x14ac:dyDescent="0.25">
      <c r="A41" s="13">
        <f>Leases!A41</f>
      </c>
      <c r="B41" s="22">
        <f>IF(OR(Leases!$A41="",Leases!$E41="",Leases!$G41=""),0,IF(AND(YEAR(Leases!$E41)=Properties!$C$5,MONTH(Leases!$E41)=1,DAY(Leases!$E41)&gt;IF(Leases!$H41="",1,Leases!$H41)),IF(Leases!$E41&lt;=IF(Leases!$F41="",DATE(Properties!$C$5,12,31),Leases!$F41),ROUND(Leases!$G41*(DAY(EOMONTH(Leases!$E41,0))-DAY(Leases!$E41)+1)/DAY(EOMONTH(Leases!$E41,0)),2),0),IF(AND(DATE(Properties!$C$5,1,IF(Leases!$H41="",1,Leases!$H41))&gt;=Leases!$E41,DATE(Properties!$C$5,1,IF(Leases!$H41="",1,Leases!$H41))&lt;=IF(Leases!$F41="",DATE(Properties!$C$5,12,31),Leases!$F41)),Leases!$G41,0)))</f>
      </c>
      <c r="C41" s="22">
        <f>IF(OR(Leases!$A41="",Leases!$E41="",Leases!$G41=""),0,IF(AND(YEAR(Leases!$E41)=Properties!$C$5,MONTH(Leases!$E41)=2,DAY(Leases!$E41)&gt;IF(Leases!$H41="",1,Leases!$H41)),IF(Leases!$E41&lt;=IF(Leases!$F41="",DATE(Properties!$C$5,12,31),Leases!$F41),ROUND(Leases!$G41*(DAY(EOMONTH(Leases!$E41,0))-DAY(Leases!$E41)+1)/DAY(EOMONTH(Leases!$E41,0)),2),0),IF(AND(DATE(Properties!$C$5,2,IF(Leases!$H41="",1,Leases!$H41))&gt;=Leases!$E41,DATE(Properties!$C$5,2,IF(Leases!$H41="",1,Leases!$H41))&lt;=IF(Leases!$F41="",DATE(Properties!$C$5,12,31),Leases!$F41)),Leases!$G41,0)))</f>
      </c>
      <c r="D41" s="22">
        <f>IF(OR(Leases!$A41="",Leases!$E41="",Leases!$G41=""),0,IF(AND(YEAR(Leases!$E41)=Properties!$C$5,MONTH(Leases!$E41)=3,DAY(Leases!$E41)&gt;IF(Leases!$H41="",1,Leases!$H41)),IF(Leases!$E41&lt;=IF(Leases!$F41="",DATE(Properties!$C$5,12,31),Leases!$F41),ROUND(Leases!$G41*(DAY(EOMONTH(Leases!$E41,0))-DAY(Leases!$E41)+1)/DAY(EOMONTH(Leases!$E41,0)),2),0),IF(AND(DATE(Properties!$C$5,3,IF(Leases!$H41="",1,Leases!$H41))&gt;=Leases!$E41,DATE(Properties!$C$5,3,IF(Leases!$H41="",1,Leases!$H41))&lt;=IF(Leases!$F41="",DATE(Properties!$C$5,12,31),Leases!$F41)),Leases!$G41,0)))</f>
      </c>
      <c r="E41" s="22">
        <f>IF(OR(Leases!$A41="",Leases!$E41="",Leases!$G41=""),0,IF(AND(YEAR(Leases!$E41)=Properties!$C$5,MONTH(Leases!$E41)=4,DAY(Leases!$E41)&gt;IF(Leases!$H41="",1,Leases!$H41)),IF(Leases!$E41&lt;=IF(Leases!$F41="",DATE(Properties!$C$5,12,31),Leases!$F41),ROUND(Leases!$G41*(DAY(EOMONTH(Leases!$E41,0))-DAY(Leases!$E41)+1)/DAY(EOMONTH(Leases!$E41,0)),2),0),IF(AND(DATE(Properties!$C$5,4,IF(Leases!$H41="",1,Leases!$H41))&gt;=Leases!$E41,DATE(Properties!$C$5,4,IF(Leases!$H41="",1,Leases!$H41))&lt;=IF(Leases!$F41="",DATE(Properties!$C$5,12,31),Leases!$F41)),Leases!$G41,0)))</f>
      </c>
      <c r="F41" s="22">
        <f>IF(OR(Leases!$A41="",Leases!$E41="",Leases!$G41=""),0,IF(AND(YEAR(Leases!$E41)=Properties!$C$5,MONTH(Leases!$E41)=5,DAY(Leases!$E41)&gt;IF(Leases!$H41="",1,Leases!$H41)),IF(Leases!$E41&lt;=IF(Leases!$F41="",DATE(Properties!$C$5,12,31),Leases!$F41),ROUND(Leases!$G41*(DAY(EOMONTH(Leases!$E41,0))-DAY(Leases!$E41)+1)/DAY(EOMONTH(Leases!$E41,0)),2),0),IF(AND(DATE(Properties!$C$5,5,IF(Leases!$H41="",1,Leases!$H41))&gt;=Leases!$E41,DATE(Properties!$C$5,5,IF(Leases!$H41="",1,Leases!$H41))&lt;=IF(Leases!$F41="",DATE(Properties!$C$5,12,31),Leases!$F41)),Leases!$G41,0)))</f>
      </c>
      <c r="G41" s="22">
        <f>IF(OR(Leases!$A41="",Leases!$E41="",Leases!$G41=""),0,IF(AND(YEAR(Leases!$E41)=Properties!$C$5,MONTH(Leases!$E41)=6,DAY(Leases!$E41)&gt;IF(Leases!$H41="",1,Leases!$H41)),IF(Leases!$E41&lt;=IF(Leases!$F41="",DATE(Properties!$C$5,12,31),Leases!$F41),ROUND(Leases!$G41*(DAY(EOMONTH(Leases!$E41,0))-DAY(Leases!$E41)+1)/DAY(EOMONTH(Leases!$E41,0)),2),0),IF(AND(DATE(Properties!$C$5,6,IF(Leases!$H41="",1,Leases!$H41))&gt;=Leases!$E41,DATE(Properties!$C$5,6,IF(Leases!$H41="",1,Leases!$H41))&lt;=IF(Leases!$F41="",DATE(Properties!$C$5,12,31),Leases!$F41)),Leases!$G41,0)))</f>
      </c>
      <c r="H41" s="22">
        <f>IF(OR(Leases!$A41="",Leases!$E41="",Leases!$G41=""),0,IF(AND(YEAR(Leases!$E41)=Properties!$C$5,MONTH(Leases!$E41)=7,DAY(Leases!$E41)&gt;IF(Leases!$H41="",1,Leases!$H41)),IF(Leases!$E41&lt;=IF(Leases!$F41="",DATE(Properties!$C$5,12,31),Leases!$F41),ROUND(Leases!$G41*(DAY(EOMONTH(Leases!$E41,0))-DAY(Leases!$E41)+1)/DAY(EOMONTH(Leases!$E41,0)),2),0),IF(AND(DATE(Properties!$C$5,7,IF(Leases!$H41="",1,Leases!$H41))&gt;=Leases!$E41,DATE(Properties!$C$5,7,IF(Leases!$H41="",1,Leases!$H41))&lt;=IF(Leases!$F41="",DATE(Properties!$C$5,12,31),Leases!$F41)),Leases!$G41,0)))</f>
      </c>
      <c r="I41" s="22">
        <f>IF(OR(Leases!$A41="",Leases!$E41="",Leases!$G41=""),0,IF(AND(YEAR(Leases!$E41)=Properties!$C$5,MONTH(Leases!$E41)=8,DAY(Leases!$E41)&gt;IF(Leases!$H41="",1,Leases!$H41)),IF(Leases!$E41&lt;=IF(Leases!$F41="",DATE(Properties!$C$5,12,31),Leases!$F41),ROUND(Leases!$G41*(DAY(EOMONTH(Leases!$E41,0))-DAY(Leases!$E41)+1)/DAY(EOMONTH(Leases!$E41,0)),2),0),IF(AND(DATE(Properties!$C$5,8,IF(Leases!$H41="",1,Leases!$H41))&gt;=Leases!$E41,DATE(Properties!$C$5,8,IF(Leases!$H41="",1,Leases!$H41))&lt;=IF(Leases!$F41="",DATE(Properties!$C$5,12,31),Leases!$F41)),Leases!$G41,0)))</f>
      </c>
      <c r="J41" s="22">
        <f>IF(OR(Leases!$A41="",Leases!$E41="",Leases!$G41=""),0,IF(AND(YEAR(Leases!$E41)=Properties!$C$5,MONTH(Leases!$E41)=9,DAY(Leases!$E41)&gt;IF(Leases!$H41="",1,Leases!$H41)),IF(Leases!$E41&lt;=IF(Leases!$F41="",DATE(Properties!$C$5,12,31),Leases!$F41),ROUND(Leases!$G41*(DAY(EOMONTH(Leases!$E41,0))-DAY(Leases!$E41)+1)/DAY(EOMONTH(Leases!$E41,0)),2),0),IF(AND(DATE(Properties!$C$5,9,IF(Leases!$H41="",1,Leases!$H41))&gt;=Leases!$E41,DATE(Properties!$C$5,9,IF(Leases!$H41="",1,Leases!$H41))&lt;=IF(Leases!$F41="",DATE(Properties!$C$5,12,31),Leases!$F41)),Leases!$G41,0)))</f>
      </c>
      <c r="K41" s="22">
        <f>IF(OR(Leases!$A41="",Leases!$E41="",Leases!$G41=""),0,IF(AND(YEAR(Leases!$E41)=Properties!$C$5,MONTH(Leases!$E41)=10,DAY(Leases!$E41)&gt;IF(Leases!$H41="",1,Leases!$H41)),IF(Leases!$E41&lt;=IF(Leases!$F41="",DATE(Properties!$C$5,12,31),Leases!$F41),ROUND(Leases!$G41*(DAY(EOMONTH(Leases!$E41,0))-DAY(Leases!$E41)+1)/DAY(EOMONTH(Leases!$E41,0)),2),0),IF(AND(DATE(Properties!$C$5,10,IF(Leases!$H41="",1,Leases!$H41))&gt;=Leases!$E41,DATE(Properties!$C$5,10,IF(Leases!$H41="",1,Leases!$H41))&lt;=IF(Leases!$F41="",DATE(Properties!$C$5,12,31),Leases!$F41)),Leases!$G41,0)))</f>
      </c>
      <c r="L41" s="22">
        <f>IF(OR(Leases!$A41="",Leases!$E41="",Leases!$G41=""),0,IF(AND(YEAR(Leases!$E41)=Properties!$C$5,MONTH(Leases!$E41)=11,DAY(Leases!$E41)&gt;IF(Leases!$H41="",1,Leases!$H41)),IF(Leases!$E41&lt;=IF(Leases!$F41="",DATE(Properties!$C$5,12,31),Leases!$F41),ROUND(Leases!$G41*(DAY(EOMONTH(Leases!$E41,0))-DAY(Leases!$E41)+1)/DAY(EOMONTH(Leases!$E41,0)),2),0),IF(AND(DATE(Properties!$C$5,11,IF(Leases!$H41="",1,Leases!$H41))&gt;=Leases!$E41,DATE(Properties!$C$5,11,IF(Leases!$H41="",1,Leases!$H41))&lt;=IF(Leases!$F41="",DATE(Properties!$C$5,12,31),Leases!$F41)),Leases!$G41,0)))</f>
      </c>
      <c r="M41" s="22">
        <f>IF(OR(Leases!$A41="",Leases!$E41="",Leases!$G41=""),0,IF(AND(YEAR(Leases!$E41)=Properties!$C$5,MONTH(Leases!$E41)=12,DAY(Leases!$E41)&gt;IF(Leases!$H41="",1,Leases!$H41)),IF(Leases!$E41&lt;=IF(Leases!$F41="",DATE(Properties!$C$5,12,31),Leases!$F41),ROUND(Leases!$G41*(DAY(EOMONTH(Leases!$E41,0))-DAY(Leases!$E41)+1)/DAY(EOMONTH(Leases!$E41,0)),2),0),IF(AND(DATE(Properties!$C$5,12,IF(Leases!$H41="",1,Leases!$H41))&gt;=Leases!$E41,DATE(Properties!$C$5,12,IF(Leases!$H41="",1,Leases!$H41))&lt;=IF(Leases!$F41="",DATE(Properties!$C$5,12,31),Leases!$F41)),Leases!$G41,0)))</f>
      </c>
      <c r="N41" s="28">
        <f>IF(B41=0,0,IF(AND(YEAR(Leases!$E41)=Properties!$C$5,MONTH(Leases!$E41)=1,DAY(Leases!$E41)&gt;IF(Leases!$H41="",1,Leases!$H41)),Leases!$E41,DATE(Properties!$C$5,1,IF(Leases!$H41="",1,Leases!$H41))))</f>
      </c>
      <c r="O41" s="28">
        <f>IF(C41=0,0,IF(AND(YEAR(Leases!$E41)=Properties!$C$5,MONTH(Leases!$E41)=2,DAY(Leases!$E41)&gt;IF(Leases!$H41="",1,Leases!$H41)),Leases!$E41,DATE(Properties!$C$5,2,IF(Leases!$H41="",1,Leases!$H41))))</f>
      </c>
      <c r="P41" s="28">
        <f>IF(D41=0,0,IF(AND(YEAR(Leases!$E41)=Properties!$C$5,MONTH(Leases!$E41)=3,DAY(Leases!$E41)&gt;IF(Leases!$H41="",1,Leases!$H41)),Leases!$E41,DATE(Properties!$C$5,3,IF(Leases!$H41="",1,Leases!$H41))))</f>
      </c>
      <c r="Q41" s="28">
        <f>IF(E41=0,0,IF(AND(YEAR(Leases!$E41)=Properties!$C$5,MONTH(Leases!$E41)=4,DAY(Leases!$E41)&gt;IF(Leases!$H41="",1,Leases!$H41)),Leases!$E41,DATE(Properties!$C$5,4,IF(Leases!$H41="",1,Leases!$H41))))</f>
      </c>
      <c r="R41" s="28">
        <f>IF(F41=0,0,IF(AND(YEAR(Leases!$E41)=Properties!$C$5,MONTH(Leases!$E41)=5,DAY(Leases!$E41)&gt;IF(Leases!$H41="",1,Leases!$H41)),Leases!$E41,DATE(Properties!$C$5,5,IF(Leases!$H41="",1,Leases!$H41))))</f>
      </c>
      <c r="S41" s="28">
        <f>IF(G41=0,0,IF(AND(YEAR(Leases!$E41)=Properties!$C$5,MONTH(Leases!$E41)=6,DAY(Leases!$E41)&gt;IF(Leases!$H41="",1,Leases!$H41)),Leases!$E41,DATE(Properties!$C$5,6,IF(Leases!$H41="",1,Leases!$H41))))</f>
      </c>
      <c r="T41" s="28">
        <f>IF(H41=0,0,IF(AND(YEAR(Leases!$E41)=Properties!$C$5,MONTH(Leases!$E41)=7,DAY(Leases!$E41)&gt;IF(Leases!$H41="",1,Leases!$H41)),Leases!$E41,DATE(Properties!$C$5,7,IF(Leases!$H41="",1,Leases!$H41))))</f>
      </c>
      <c r="U41" s="28">
        <f>IF(I41=0,0,IF(AND(YEAR(Leases!$E41)=Properties!$C$5,MONTH(Leases!$E41)=8,DAY(Leases!$E41)&gt;IF(Leases!$H41="",1,Leases!$H41)),Leases!$E41,DATE(Properties!$C$5,8,IF(Leases!$H41="",1,Leases!$H41))))</f>
      </c>
      <c r="V41" s="28">
        <f>IF(J41=0,0,IF(AND(YEAR(Leases!$E41)=Properties!$C$5,MONTH(Leases!$E41)=9,DAY(Leases!$E41)&gt;IF(Leases!$H41="",1,Leases!$H41)),Leases!$E41,DATE(Properties!$C$5,9,IF(Leases!$H41="",1,Leases!$H41))))</f>
      </c>
      <c r="W41" s="28">
        <f>IF(K41=0,0,IF(AND(YEAR(Leases!$E41)=Properties!$C$5,MONTH(Leases!$E41)=10,DAY(Leases!$E41)&gt;IF(Leases!$H41="",1,Leases!$H41)),Leases!$E41,DATE(Properties!$C$5,10,IF(Leases!$H41="",1,Leases!$H41))))</f>
      </c>
      <c r="X41" s="28">
        <f>IF(L41=0,0,IF(AND(YEAR(Leases!$E41)=Properties!$C$5,MONTH(Leases!$E41)=11,DAY(Leases!$E41)&gt;IF(Leases!$H41="",1,Leases!$H41)),Leases!$E41,DATE(Properties!$C$5,11,IF(Leases!$H41="",1,Leases!$H41))))</f>
      </c>
      <c r="Y41" s="28">
        <f>IF(M41=0,0,IF(AND(YEAR(Leases!$E41)=Properties!$C$5,MONTH(Leases!$E41)=12,DAY(Leases!$E41)&gt;IF(Leases!$H41="",1,Leases!$H41)),Leases!$E41,DATE(Properties!$C$5,12,IF(Leases!$H41="",1,Leases!$H41))))</f>
      </c>
      <c r="Z41" s="25">
        <f>SUM(B41:M41)</f>
      </c>
      <c r="AA41" s="22">
        <f>SUMPRODUCT((N41:Y41&lt;='Rent roll'!$C$4)*B41:M41)</f>
      </c>
      <c r="AB41" s="22">
        <f>IF(A41="",0,SUMIFS('Ledger entries'!$H$2:$H$3001,'Ledger entries'!$B$2:$B$3001,A41,'Ledger entries'!$A$2:$A$3001,"&lt;="&amp;'Rent roll'!$C$4))</f>
      </c>
      <c r="AC41" s="22">
        <f>IF(A41="",0,N(Leases!$L41)+AA41+AB41)</f>
      </c>
      <c r="AD41" s="22">
        <f>IF(A41="",0,N(Leases!$K41)+SUMIFS('Ledger entries'!$I$2:$I$3001,'Ledger entries'!$B$2:$B$3001,A41,'Ledger entries'!$A$2:$A$3001,"&lt;="&amp;'Rent roll'!$C$4))</f>
      </c>
    </row>
    <row r="42" spans="1:30" x14ac:dyDescent="0.25">
      <c r="A42" s="13">
        <f>Leases!A42</f>
      </c>
      <c r="B42" s="22">
        <f>IF(OR(Leases!$A42="",Leases!$E42="",Leases!$G42=""),0,IF(AND(YEAR(Leases!$E42)=Properties!$C$5,MONTH(Leases!$E42)=1,DAY(Leases!$E42)&gt;IF(Leases!$H42="",1,Leases!$H42)),IF(Leases!$E42&lt;=IF(Leases!$F42="",DATE(Properties!$C$5,12,31),Leases!$F42),ROUND(Leases!$G42*(DAY(EOMONTH(Leases!$E42,0))-DAY(Leases!$E42)+1)/DAY(EOMONTH(Leases!$E42,0)),2),0),IF(AND(DATE(Properties!$C$5,1,IF(Leases!$H42="",1,Leases!$H42))&gt;=Leases!$E42,DATE(Properties!$C$5,1,IF(Leases!$H42="",1,Leases!$H42))&lt;=IF(Leases!$F42="",DATE(Properties!$C$5,12,31),Leases!$F42)),Leases!$G42,0)))</f>
      </c>
      <c r="C42" s="22">
        <f>IF(OR(Leases!$A42="",Leases!$E42="",Leases!$G42=""),0,IF(AND(YEAR(Leases!$E42)=Properties!$C$5,MONTH(Leases!$E42)=2,DAY(Leases!$E42)&gt;IF(Leases!$H42="",1,Leases!$H42)),IF(Leases!$E42&lt;=IF(Leases!$F42="",DATE(Properties!$C$5,12,31),Leases!$F42),ROUND(Leases!$G42*(DAY(EOMONTH(Leases!$E42,0))-DAY(Leases!$E42)+1)/DAY(EOMONTH(Leases!$E42,0)),2),0),IF(AND(DATE(Properties!$C$5,2,IF(Leases!$H42="",1,Leases!$H42))&gt;=Leases!$E42,DATE(Properties!$C$5,2,IF(Leases!$H42="",1,Leases!$H42))&lt;=IF(Leases!$F42="",DATE(Properties!$C$5,12,31),Leases!$F42)),Leases!$G42,0)))</f>
      </c>
      <c r="D42" s="22">
        <f>IF(OR(Leases!$A42="",Leases!$E42="",Leases!$G42=""),0,IF(AND(YEAR(Leases!$E42)=Properties!$C$5,MONTH(Leases!$E42)=3,DAY(Leases!$E42)&gt;IF(Leases!$H42="",1,Leases!$H42)),IF(Leases!$E42&lt;=IF(Leases!$F42="",DATE(Properties!$C$5,12,31),Leases!$F42),ROUND(Leases!$G42*(DAY(EOMONTH(Leases!$E42,0))-DAY(Leases!$E42)+1)/DAY(EOMONTH(Leases!$E42,0)),2),0),IF(AND(DATE(Properties!$C$5,3,IF(Leases!$H42="",1,Leases!$H42))&gt;=Leases!$E42,DATE(Properties!$C$5,3,IF(Leases!$H42="",1,Leases!$H42))&lt;=IF(Leases!$F42="",DATE(Properties!$C$5,12,31),Leases!$F42)),Leases!$G42,0)))</f>
      </c>
      <c r="E42" s="22">
        <f>IF(OR(Leases!$A42="",Leases!$E42="",Leases!$G42=""),0,IF(AND(YEAR(Leases!$E42)=Properties!$C$5,MONTH(Leases!$E42)=4,DAY(Leases!$E42)&gt;IF(Leases!$H42="",1,Leases!$H42)),IF(Leases!$E42&lt;=IF(Leases!$F42="",DATE(Properties!$C$5,12,31),Leases!$F42),ROUND(Leases!$G42*(DAY(EOMONTH(Leases!$E42,0))-DAY(Leases!$E42)+1)/DAY(EOMONTH(Leases!$E42,0)),2),0),IF(AND(DATE(Properties!$C$5,4,IF(Leases!$H42="",1,Leases!$H42))&gt;=Leases!$E42,DATE(Properties!$C$5,4,IF(Leases!$H42="",1,Leases!$H42))&lt;=IF(Leases!$F42="",DATE(Properties!$C$5,12,31),Leases!$F42)),Leases!$G42,0)))</f>
      </c>
      <c r="F42" s="22">
        <f>IF(OR(Leases!$A42="",Leases!$E42="",Leases!$G42=""),0,IF(AND(YEAR(Leases!$E42)=Properties!$C$5,MONTH(Leases!$E42)=5,DAY(Leases!$E42)&gt;IF(Leases!$H42="",1,Leases!$H42)),IF(Leases!$E42&lt;=IF(Leases!$F42="",DATE(Properties!$C$5,12,31),Leases!$F42),ROUND(Leases!$G42*(DAY(EOMONTH(Leases!$E42,0))-DAY(Leases!$E42)+1)/DAY(EOMONTH(Leases!$E42,0)),2),0),IF(AND(DATE(Properties!$C$5,5,IF(Leases!$H42="",1,Leases!$H42))&gt;=Leases!$E42,DATE(Properties!$C$5,5,IF(Leases!$H42="",1,Leases!$H42))&lt;=IF(Leases!$F42="",DATE(Properties!$C$5,12,31),Leases!$F42)),Leases!$G42,0)))</f>
      </c>
      <c r="G42" s="22">
        <f>IF(OR(Leases!$A42="",Leases!$E42="",Leases!$G42=""),0,IF(AND(YEAR(Leases!$E42)=Properties!$C$5,MONTH(Leases!$E42)=6,DAY(Leases!$E42)&gt;IF(Leases!$H42="",1,Leases!$H42)),IF(Leases!$E42&lt;=IF(Leases!$F42="",DATE(Properties!$C$5,12,31),Leases!$F42),ROUND(Leases!$G42*(DAY(EOMONTH(Leases!$E42,0))-DAY(Leases!$E42)+1)/DAY(EOMONTH(Leases!$E42,0)),2),0),IF(AND(DATE(Properties!$C$5,6,IF(Leases!$H42="",1,Leases!$H42))&gt;=Leases!$E42,DATE(Properties!$C$5,6,IF(Leases!$H42="",1,Leases!$H42))&lt;=IF(Leases!$F42="",DATE(Properties!$C$5,12,31),Leases!$F42)),Leases!$G42,0)))</f>
      </c>
      <c r="H42" s="22">
        <f>IF(OR(Leases!$A42="",Leases!$E42="",Leases!$G42=""),0,IF(AND(YEAR(Leases!$E42)=Properties!$C$5,MONTH(Leases!$E42)=7,DAY(Leases!$E42)&gt;IF(Leases!$H42="",1,Leases!$H42)),IF(Leases!$E42&lt;=IF(Leases!$F42="",DATE(Properties!$C$5,12,31),Leases!$F42),ROUND(Leases!$G42*(DAY(EOMONTH(Leases!$E42,0))-DAY(Leases!$E42)+1)/DAY(EOMONTH(Leases!$E42,0)),2),0),IF(AND(DATE(Properties!$C$5,7,IF(Leases!$H42="",1,Leases!$H42))&gt;=Leases!$E42,DATE(Properties!$C$5,7,IF(Leases!$H42="",1,Leases!$H42))&lt;=IF(Leases!$F42="",DATE(Properties!$C$5,12,31),Leases!$F42)),Leases!$G42,0)))</f>
      </c>
      <c r="I42" s="22">
        <f>IF(OR(Leases!$A42="",Leases!$E42="",Leases!$G42=""),0,IF(AND(YEAR(Leases!$E42)=Properties!$C$5,MONTH(Leases!$E42)=8,DAY(Leases!$E42)&gt;IF(Leases!$H42="",1,Leases!$H42)),IF(Leases!$E42&lt;=IF(Leases!$F42="",DATE(Properties!$C$5,12,31),Leases!$F42),ROUND(Leases!$G42*(DAY(EOMONTH(Leases!$E42,0))-DAY(Leases!$E42)+1)/DAY(EOMONTH(Leases!$E42,0)),2),0),IF(AND(DATE(Properties!$C$5,8,IF(Leases!$H42="",1,Leases!$H42))&gt;=Leases!$E42,DATE(Properties!$C$5,8,IF(Leases!$H42="",1,Leases!$H42))&lt;=IF(Leases!$F42="",DATE(Properties!$C$5,12,31),Leases!$F42)),Leases!$G42,0)))</f>
      </c>
      <c r="J42" s="22">
        <f>IF(OR(Leases!$A42="",Leases!$E42="",Leases!$G42=""),0,IF(AND(YEAR(Leases!$E42)=Properties!$C$5,MONTH(Leases!$E42)=9,DAY(Leases!$E42)&gt;IF(Leases!$H42="",1,Leases!$H42)),IF(Leases!$E42&lt;=IF(Leases!$F42="",DATE(Properties!$C$5,12,31),Leases!$F42),ROUND(Leases!$G42*(DAY(EOMONTH(Leases!$E42,0))-DAY(Leases!$E42)+1)/DAY(EOMONTH(Leases!$E42,0)),2),0),IF(AND(DATE(Properties!$C$5,9,IF(Leases!$H42="",1,Leases!$H42))&gt;=Leases!$E42,DATE(Properties!$C$5,9,IF(Leases!$H42="",1,Leases!$H42))&lt;=IF(Leases!$F42="",DATE(Properties!$C$5,12,31),Leases!$F42)),Leases!$G42,0)))</f>
      </c>
      <c r="K42" s="22">
        <f>IF(OR(Leases!$A42="",Leases!$E42="",Leases!$G42=""),0,IF(AND(YEAR(Leases!$E42)=Properties!$C$5,MONTH(Leases!$E42)=10,DAY(Leases!$E42)&gt;IF(Leases!$H42="",1,Leases!$H42)),IF(Leases!$E42&lt;=IF(Leases!$F42="",DATE(Properties!$C$5,12,31),Leases!$F42),ROUND(Leases!$G42*(DAY(EOMONTH(Leases!$E42,0))-DAY(Leases!$E42)+1)/DAY(EOMONTH(Leases!$E42,0)),2),0),IF(AND(DATE(Properties!$C$5,10,IF(Leases!$H42="",1,Leases!$H42))&gt;=Leases!$E42,DATE(Properties!$C$5,10,IF(Leases!$H42="",1,Leases!$H42))&lt;=IF(Leases!$F42="",DATE(Properties!$C$5,12,31),Leases!$F42)),Leases!$G42,0)))</f>
      </c>
      <c r="L42" s="22">
        <f>IF(OR(Leases!$A42="",Leases!$E42="",Leases!$G42=""),0,IF(AND(YEAR(Leases!$E42)=Properties!$C$5,MONTH(Leases!$E42)=11,DAY(Leases!$E42)&gt;IF(Leases!$H42="",1,Leases!$H42)),IF(Leases!$E42&lt;=IF(Leases!$F42="",DATE(Properties!$C$5,12,31),Leases!$F42),ROUND(Leases!$G42*(DAY(EOMONTH(Leases!$E42,0))-DAY(Leases!$E42)+1)/DAY(EOMONTH(Leases!$E42,0)),2),0),IF(AND(DATE(Properties!$C$5,11,IF(Leases!$H42="",1,Leases!$H42))&gt;=Leases!$E42,DATE(Properties!$C$5,11,IF(Leases!$H42="",1,Leases!$H42))&lt;=IF(Leases!$F42="",DATE(Properties!$C$5,12,31),Leases!$F42)),Leases!$G42,0)))</f>
      </c>
      <c r="M42" s="22">
        <f>IF(OR(Leases!$A42="",Leases!$E42="",Leases!$G42=""),0,IF(AND(YEAR(Leases!$E42)=Properties!$C$5,MONTH(Leases!$E42)=12,DAY(Leases!$E42)&gt;IF(Leases!$H42="",1,Leases!$H42)),IF(Leases!$E42&lt;=IF(Leases!$F42="",DATE(Properties!$C$5,12,31),Leases!$F42),ROUND(Leases!$G42*(DAY(EOMONTH(Leases!$E42,0))-DAY(Leases!$E42)+1)/DAY(EOMONTH(Leases!$E42,0)),2),0),IF(AND(DATE(Properties!$C$5,12,IF(Leases!$H42="",1,Leases!$H42))&gt;=Leases!$E42,DATE(Properties!$C$5,12,IF(Leases!$H42="",1,Leases!$H42))&lt;=IF(Leases!$F42="",DATE(Properties!$C$5,12,31),Leases!$F42)),Leases!$G42,0)))</f>
      </c>
      <c r="N42" s="28">
        <f>IF(B42=0,0,IF(AND(YEAR(Leases!$E42)=Properties!$C$5,MONTH(Leases!$E42)=1,DAY(Leases!$E42)&gt;IF(Leases!$H42="",1,Leases!$H42)),Leases!$E42,DATE(Properties!$C$5,1,IF(Leases!$H42="",1,Leases!$H42))))</f>
      </c>
      <c r="O42" s="28">
        <f>IF(C42=0,0,IF(AND(YEAR(Leases!$E42)=Properties!$C$5,MONTH(Leases!$E42)=2,DAY(Leases!$E42)&gt;IF(Leases!$H42="",1,Leases!$H42)),Leases!$E42,DATE(Properties!$C$5,2,IF(Leases!$H42="",1,Leases!$H42))))</f>
      </c>
      <c r="P42" s="28">
        <f>IF(D42=0,0,IF(AND(YEAR(Leases!$E42)=Properties!$C$5,MONTH(Leases!$E42)=3,DAY(Leases!$E42)&gt;IF(Leases!$H42="",1,Leases!$H42)),Leases!$E42,DATE(Properties!$C$5,3,IF(Leases!$H42="",1,Leases!$H42))))</f>
      </c>
      <c r="Q42" s="28">
        <f>IF(E42=0,0,IF(AND(YEAR(Leases!$E42)=Properties!$C$5,MONTH(Leases!$E42)=4,DAY(Leases!$E42)&gt;IF(Leases!$H42="",1,Leases!$H42)),Leases!$E42,DATE(Properties!$C$5,4,IF(Leases!$H42="",1,Leases!$H42))))</f>
      </c>
      <c r="R42" s="28">
        <f>IF(F42=0,0,IF(AND(YEAR(Leases!$E42)=Properties!$C$5,MONTH(Leases!$E42)=5,DAY(Leases!$E42)&gt;IF(Leases!$H42="",1,Leases!$H42)),Leases!$E42,DATE(Properties!$C$5,5,IF(Leases!$H42="",1,Leases!$H42))))</f>
      </c>
      <c r="S42" s="28">
        <f>IF(G42=0,0,IF(AND(YEAR(Leases!$E42)=Properties!$C$5,MONTH(Leases!$E42)=6,DAY(Leases!$E42)&gt;IF(Leases!$H42="",1,Leases!$H42)),Leases!$E42,DATE(Properties!$C$5,6,IF(Leases!$H42="",1,Leases!$H42))))</f>
      </c>
      <c r="T42" s="28">
        <f>IF(H42=0,0,IF(AND(YEAR(Leases!$E42)=Properties!$C$5,MONTH(Leases!$E42)=7,DAY(Leases!$E42)&gt;IF(Leases!$H42="",1,Leases!$H42)),Leases!$E42,DATE(Properties!$C$5,7,IF(Leases!$H42="",1,Leases!$H42))))</f>
      </c>
      <c r="U42" s="28">
        <f>IF(I42=0,0,IF(AND(YEAR(Leases!$E42)=Properties!$C$5,MONTH(Leases!$E42)=8,DAY(Leases!$E42)&gt;IF(Leases!$H42="",1,Leases!$H42)),Leases!$E42,DATE(Properties!$C$5,8,IF(Leases!$H42="",1,Leases!$H42))))</f>
      </c>
      <c r="V42" s="28">
        <f>IF(J42=0,0,IF(AND(YEAR(Leases!$E42)=Properties!$C$5,MONTH(Leases!$E42)=9,DAY(Leases!$E42)&gt;IF(Leases!$H42="",1,Leases!$H42)),Leases!$E42,DATE(Properties!$C$5,9,IF(Leases!$H42="",1,Leases!$H42))))</f>
      </c>
      <c r="W42" s="28">
        <f>IF(K42=0,0,IF(AND(YEAR(Leases!$E42)=Properties!$C$5,MONTH(Leases!$E42)=10,DAY(Leases!$E42)&gt;IF(Leases!$H42="",1,Leases!$H42)),Leases!$E42,DATE(Properties!$C$5,10,IF(Leases!$H42="",1,Leases!$H42))))</f>
      </c>
      <c r="X42" s="28">
        <f>IF(L42=0,0,IF(AND(YEAR(Leases!$E42)=Properties!$C$5,MONTH(Leases!$E42)=11,DAY(Leases!$E42)&gt;IF(Leases!$H42="",1,Leases!$H42)),Leases!$E42,DATE(Properties!$C$5,11,IF(Leases!$H42="",1,Leases!$H42))))</f>
      </c>
      <c r="Y42" s="28">
        <f>IF(M42=0,0,IF(AND(YEAR(Leases!$E42)=Properties!$C$5,MONTH(Leases!$E42)=12,DAY(Leases!$E42)&gt;IF(Leases!$H42="",1,Leases!$H42)),Leases!$E42,DATE(Properties!$C$5,12,IF(Leases!$H42="",1,Leases!$H42))))</f>
      </c>
      <c r="Z42" s="25">
        <f>SUM(B42:M42)</f>
      </c>
      <c r="AA42" s="22">
        <f>SUMPRODUCT((N42:Y42&lt;='Rent roll'!$C$4)*B42:M42)</f>
      </c>
      <c r="AB42" s="22">
        <f>IF(A42="",0,SUMIFS('Ledger entries'!$H$2:$H$3001,'Ledger entries'!$B$2:$B$3001,A42,'Ledger entries'!$A$2:$A$3001,"&lt;="&amp;'Rent roll'!$C$4))</f>
      </c>
      <c r="AC42" s="22">
        <f>IF(A42="",0,N(Leases!$L42)+AA42+AB42)</f>
      </c>
      <c r="AD42" s="22">
        <f>IF(A42="",0,N(Leases!$K42)+SUMIFS('Ledger entries'!$I$2:$I$3001,'Ledger entries'!$B$2:$B$3001,A42,'Ledger entries'!$A$2:$A$3001,"&lt;="&amp;'Rent roll'!$C$4))</f>
      </c>
    </row>
    <row r="43" spans="1:30" x14ac:dyDescent="0.25">
      <c r="A43" s="13">
        <f>Leases!A43</f>
      </c>
      <c r="B43" s="22">
        <f>IF(OR(Leases!$A43="",Leases!$E43="",Leases!$G43=""),0,IF(AND(YEAR(Leases!$E43)=Properties!$C$5,MONTH(Leases!$E43)=1,DAY(Leases!$E43)&gt;IF(Leases!$H43="",1,Leases!$H43)),IF(Leases!$E43&lt;=IF(Leases!$F43="",DATE(Properties!$C$5,12,31),Leases!$F43),ROUND(Leases!$G43*(DAY(EOMONTH(Leases!$E43,0))-DAY(Leases!$E43)+1)/DAY(EOMONTH(Leases!$E43,0)),2),0),IF(AND(DATE(Properties!$C$5,1,IF(Leases!$H43="",1,Leases!$H43))&gt;=Leases!$E43,DATE(Properties!$C$5,1,IF(Leases!$H43="",1,Leases!$H43))&lt;=IF(Leases!$F43="",DATE(Properties!$C$5,12,31),Leases!$F43)),Leases!$G43,0)))</f>
      </c>
      <c r="C43" s="22">
        <f>IF(OR(Leases!$A43="",Leases!$E43="",Leases!$G43=""),0,IF(AND(YEAR(Leases!$E43)=Properties!$C$5,MONTH(Leases!$E43)=2,DAY(Leases!$E43)&gt;IF(Leases!$H43="",1,Leases!$H43)),IF(Leases!$E43&lt;=IF(Leases!$F43="",DATE(Properties!$C$5,12,31),Leases!$F43),ROUND(Leases!$G43*(DAY(EOMONTH(Leases!$E43,0))-DAY(Leases!$E43)+1)/DAY(EOMONTH(Leases!$E43,0)),2),0),IF(AND(DATE(Properties!$C$5,2,IF(Leases!$H43="",1,Leases!$H43))&gt;=Leases!$E43,DATE(Properties!$C$5,2,IF(Leases!$H43="",1,Leases!$H43))&lt;=IF(Leases!$F43="",DATE(Properties!$C$5,12,31),Leases!$F43)),Leases!$G43,0)))</f>
      </c>
      <c r="D43" s="22">
        <f>IF(OR(Leases!$A43="",Leases!$E43="",Leases!$G43=""),0,IF(AND(YEAR(Leases!$E43)=Properties!$C$5,MONTH(Leases!$E43)=3,DAY(Leases!$E43)&gt;IF(Leases!$H43="",1,Leases!$H43)),IF(Leases!$E43&lt;=IF(Leases!$F43="",DATE(Properties!$C$5,12,31),Leases!$F43),ROUND(Leases!$G43*(DAY(EOMONTH(Leases!$E43,0))-DAY(Leases!$E43)+1)/DAY(EOMONTH(Leases!$E43,0)),2),0),IF(AND(DATE(Properties!$C$5,3,IF(Leases!$H43="",1,Leases!$H43))&gt;=Leases!$E43,DATE(Properties!$C$5,3,IF(Leases!$H43="",1,Leases!$H43))&lt;=IF(Leases!$F43="",DATE(Properties!$C$5,12,31),Leases!$F43)),Leases!$G43,0)))</f>
      </c>
      <c r="E43" s="22">
        <f>IF(OR(Leases!$A43="",Leases!$E43="",Leases!$G43=""),0,IF(AND(YEAR(Leases!$E43)=Properties!$C$5,MONTH(Leases!$E43)=4,DAY(Leases!$E43)&gt;IF(Leases!$H43="",1,Leases!$H43)),IF(Leases!$E43&lt;=IF(Leases!$F43="",DATE(Properties!$C$5,12,31),Leases!$F43),ROUND(Leases!$G43*(DAY(EOMONTH(Leases!$E43,0))-DAY(Leases!$E43)+1)/DAY(EOMONTH(Leases!$E43,0)),2),0),IF(AND(DATE(Properties!$C$5,4,IF(Leases!$H43="",1,Leases!$H43))&gt;=Leases!$E43,DATE(Properties!$C$5,4,IF(Leases!$H43="",1,Leases!$H43))&lt;=IF(Leases!$F43="",DATE(Properties!$C$5,12,31),Leases!$F43)),Leases!$G43,0)))</f>
      </c>
      <c r="F43" s="22">
        <f>IF(OR(Leases!$A43="",Leases!$E43="",Leases!$G43=""),0,IF(AND(YEAR(Leases!$E43)=Properties!$C$5,MONTH(Leases!$E43)=5,DAY(Leases!$E43)&gt;IF(Leases!$H43="",1,Leases!$H43)),IF(Leases!$E43&lt;=IF(Leases!$F43="",DATE(Properties!$C$5,12,31),Leases!$F43),ROUND(Leases!$G43*(DAY(EOMONTH(Leases!$E43,0))-DAY(Leases!$E43)+1)/DAY(EOMONTH(Leases!$E43,0)),2),0),IF(AND(DATE(Properties!$C$5,5,IF(Leases!$H43="",1,Leases!$H43))&gt;=Leases!$E43,DATE(Properties!$C$5,5,IF(Leases!$H43="",1,Leases!$H43))&lt;=IF(Leases!$F43="",DATE(Properties!$C$5,12,31),Leases!$F43)),Leases!$G43,0)))</f>
      </c>
      <c r="G43" s="22">
        <f>IF(OR(Leases!$A43="",Leases!$E43="",Leases!$G43=""),0,IF(AND(YEAR(Leases!$E43)=Properties!$C$5,MONTH(Leases!$E43)=6,DAY(Leases!$E43)&gt;IF(Leases!$H43="",1,Leases!$H43)),IF(Leases!$E43&lt;=IF(Leases!$F43="",DATE(Properties!$C$5,12,31),Leases!$F43),ROUND(Leases!$G43*(DAY(EOMONTH(Leases!$E43,0))-DAY(Leases!$E43)+1)/DAY(EOMONTH(Leases!$E43,0)),2),0),IF(AND(DATE(Properties!$C$5,6,IF(Leases!$H43="",1,Leases!$H43))&gt;=Leases!$E43,DATE(Properties!$C$5,6,IF(Leases!$H43="",1,Leases!$H43))&lt;=IF(Leases!$F43="",DATE(Properties!$C$5,12,31),Leases!$F43)),Leases!$G43,0)))</f>
      </c>
      <c r="H43" s="22">
        <f>IF(OR(Leases!$A43="",Leases!$E43="",Leases!$G43=""),0,IF(AND(YEAR(Leases!$E43)=Properties!$C$5,MONTH(Leases!$E43)=7,DAY(Leases!$E43)&gt;IF(Leases!$H43="",1,Leases!$H43)),IF(Leases!$E43&lt;=IF(Leases!$F43="",DATE(Properties!$C$5,12,31),Leases!$F43),ROUND(Leases!$G43*(DAY(EOMONTH(Leases!$E43,0))-DAY(Leases!$E43)+1)/DAY(EOMONTH(Leases!$E43,0)),2),0),IF(AND(DATE(Properties!$C$5,7,IF(Leases!$H43="",1,Leases!$H43))&gt;=Leases!$E43,DATE(Properties!$C$5,7,IF(Leases!$H43="",1,Leases!$H43))&lt;=IF(Leases!$F43="",DATE(Properties!$C$5,12,31),Leases!$F43)),Leases!$G43,0)))</f>
      </c>
      <c r="I43" s="22">
        <f>IF(OR(Leases!$A43="",Leases!$E43="",Leases!$G43=""),0,IF(AND(YEAR(Leases!$E43)=Properties!$C$5,MONTH(Leases!$E43)=8,DAY(Leases!$E43)&gt;IF(Leases!$H43="",1,Leases!$H43)),IF(Leases!$E43&lt;=IF(Leases!$F43="",DATE(Properties!$C$5,12,31),Leases!$F43),ROUND(Leases!$G43*(DAY(EOMONTH(Leases!$E43,0))-DAY(Leases!$E43)+1)/DAY(EOMONTH(Leases!$E43,0)),2),0),IF(AND(DATE(Properties!$C$5,8,IF(Leases!$H43="",1,Leases!$H43))&gt;=Leases!$E43,DATE(Properties!$C$5,8,IF(Leases!$H43="",1,Leases!$H43))&lt;=IF(Leases!$F43="",DATE(Properties!$C$5,12,31),Leases!$F43)),Leases!$G43,0)))</f>
      </c>
      <c r="J43" s="22">
        <f>IF(OR(Leases!$A43="",Leases!$E43="",Leases!$G43=""),0,IF(AND(YEAR(Leases!$E43)=Properties!$C$5,MONTH(Leases!$E43)=9,DAY(Leases!$E43)&gt;IF(Leases!$H43="",1,Leases!$H43)),IF(Leases!$E43&lt;=IF(Leases!$F43="",DATE(Properties!$C$5,12,31),Leases!$F43),ROUND(Leases!$G43*(DAY(EOMONTH(Leases!$E43,0))-DAY(Leases!$E43)+1)/DAY(EOMONTH(Leases!$E43,0)),2),0),IF(AND(DATE(Properties!$C$5,9,IF(Leases!$H43="",1,Leases!$H43))&gt;=Leases!$E43,DATE(Properties!$C$5,9,IF(Leases!$H43="",1,Leases!$H43))&lt;=IF(Leases!$F43="",DATE(Properties!$C$5,12,31),Leases!$F43)),Leases!$G43,0)))</f>
      </c>
      <c r="K43" s="22">
        <f>IF(OR(Leases!$A43="",Leases!$E43="",Leases!$G43=""),0,IF(AND(YEAR(Leases!$E43)=Properties!$C$5,MONTH(Leases!$E43)=10,DAY(Leases!$E43)&gt;IF(Leases!$H43="",1,Leases!$H43)),IF(Leases!$E43&lt;=IF(Leases!$F43="",DATE(Properties!$C$5,12,31),Leases!$F43),ROUND(Leases!$G43*(DAY(EOMONTH(Leases!$E43,0))-DAY(Leases!$E43)+1)/DAY(EOMONTH(Leases!$E43,0)),2),0),IF(AND(DATE(Properties!$C$5,10,IF(Leases!$H43="",1,Leases!$H43))&gt;=Leases!$E43,DATE(Properties!$C$5,10,IF(Leases!$H43="",1,Leases!$H43))&lt;=IF(Leases!$F43="",DATE(Properties!$C$5,12,31),Leases!$F43)),Leases!$G43,0)))</f>
      </c>
      <c r="L43" s="22">
        <f>IF(OR(Leases!$A43="",Leases!$E43="",Leases!$G43=""),0,IF(AND(YEAR(Leases!$E43)=Properties!$C$5,MONTH(Leases!$E43)=11,DAY(Leases!$E43)&gt;IF(Leases!$H43="",1,Leases!$H43)),IF(Leases!$E43&lt;=IF(Leases!$F43="",DATE(Properties!$C$5,12,31),Leases!$F43),ROUND(Leases!$G43*(DAY(EOMONTH(Leases!$E43,0))-DAY(Leases!$E43)+1)/DAY(EOMONTH(Leases!$E43,0)),2),0),IF(AND(DATE(Properties!$C$5,11,IF(Leases!$H43="",1,Leases!$H43))&gt;=Leases!$E43,DATE(Properties!$C$5,11,IF(Leases!$H43="",1,Leases!$H43))&lt;=IF(Leases!$F43="",DATE(Properties!$C$5,12,31),Leases!$F43)),Leases!$G43,0)))</f>
      </c>
      <c r="M43" s="22">
        <f>IF(OR(Leases!$A43="",Leases!$E43="",Leases!$G43=""),0,IF(AND(YEAR(Leases!$E43)=Properties!$C$5,MONTH(Leases!$E43)=12,DAY(Leases!$E43)&gt;IF(Leases!$H43="",1,Leases!$H43)),IF(Leases!$E43&lt;=IF(Leases!$F43="",DATE(Properties!$C$5,12,31),Leases!$F43),ROUND(Leases!$G43*(DAY(EOMONTH(Leases!$E43,0))-DAY(Leases!$E43)+1)/DAY(EOMONTH(Leases!$E43,0)),2),0),IF(AND(DATE(Properties!$C$5,12,IF(Leases!$H43="",1,Leases!$H43))&gt;=Leases!$E43,DATE(Properties!$C$5,12,IF(Leases!$H43="",1,Leases!$H43))&lt;=IF(Leases!$F43="",DATE(Properties!$C$5,12,31),Leases!$F43)),Leases!$G43,0)))</f>
      </c>
      <c r="N43" s="28">
        <f>IF(B43=0,0,IF(AND(YEAR(Leases!$E43)=Properties!$C$5,MONTH(Leases!$E43)=1,DAY(Leases!$E43)&gt;IF(Leases!$H43="",1,Leases!$H43)),Leases!$E43,DATE(Properties!$C$5,1,IF(Leases!$H43="",1,Leases!$H43))))</f>
      </c>
      <c r="O43" s="28">
        <f>IF(C43=0,0,IF(AND(YEAR(Leases!$E43)=Properties!$C$5,MONTH(Leases!$E43)=2,DAY(Leases!$E43)&gt;IF(Leases!$H43="",1,Leases!$H43)),Leases!$E43,DATE(Properties!$C$5,2,IF(Leases!$H43="",1,Leases!$H43))))</f>
      </c>
      <c r="P43" s="28">
        <f>IF(D43=0,0,IF(AND(YEAR(Leases!$E43)=Properties!$C$5,MONTH(Leases!$E43)=3,DAY(Leases!$E43)&gt;IF(Leases!$H43="",1,Leases!$H43)),Leases!$E43,DATE(Properties!$C$5,3,IF(Leases!$H43="",1,Leases!$H43))))</f>
      </c>
      <c r="Q43" s="28">
        <f>IF(E43=0,0,IF(AND(YEAR(Leases!$E43)=Properties!$C$5,MONTH(Leases!$E43)=4,DAY(Leases!$E43)&gt;IF(Leases!$H43="",1,Leases!$H43)),Leases!$E43,DATE(Properties!$C$5,4,IF(Leases!$H43="",1,Leases!$H43))))</f>
      </c>
      <c r="R43" s="28">
        <f>IF(F43=0,0,IF(AND(YEAR(Leases!$E43)=Properties!$C$5,MONTH(Leases!$E43)=5,DAY(Leases!$E43)&gt;IF(Leases!$H43="",1,Leases!$H43)),Leases!$E43,DATE(Properties!$C$5,5,IF(Leases!$H43="",1,Leases!$H43))))</f>
      </c>
      <c r="S43" s="28">
        <f>IF(G43=0,0,IF(AND(YEAR(Leases!$E43)=Properties!$C$5,MONTH(Leases!$E43)=6,DAY(Leases!$E43)&gt;IF(Leases!$H43="",1,Leases!$H43)),Leases!$E43,DATE(Properties!$C$5,6,IF(Leases!$H43="",1,Leases!$H43))))</f>
      </c>
      <c r="T43" s="28">
        <f>IF(H43=0,0,IF(AND(YEAR(Leases!$E43)=Properties!$C$5,MONTH(Leases!$E43)=7,DAY(Leases!$E43)&gt;IF(Leases!$H43="",1,Leases!$H43)),Leases!$E43,DATE(Properties!$C$5,7,IF(Leases!$H43="",1,Leases!$H43))))</f>
      </c>
      <c r="U43" s="28">
        <f>IF(I43=0,0,IF(AND(YEAR(Leases!$E43)=Properties!$C$5,MONTH(Leases!$E43)=8,DAY(Leases!$E43)&gt;IF(Leases!$H43="",1,Leases!$H43)),Leases!$E43,DATE(Properties!$C$5,8,IF(Leases!$H43="",1,Leases!$H43))))</f>
      </c>
      <c r="V43" s="28">
        <f>IF(J43=0,0,IF(AND(YEAR(Leases!$E43)=Properties!$C$5,MONTH(Leases!$E43)=9,DAY(Leases!$E43)&gt;IF(Leases!$H43="",1,Leases!$H43)),Leases!$E43,DATE(Properties!$C$5,9,IF(Leases!$H43="",1,Leases!$H43))))</f>
      </c>
      <c r="W43" s="28">
        <f>IF(K43=0,0,IF(AND(YEAR(Leases!$E43)=Properties!$C$5,MONTH(Leases!$E43)=10,DAY(Leases!$E43)&gt;IF(Leases!$H43="",1,Leases!$H43)),Leases!$E43,DATE(Properties!$C$5,10,IF(Leases!$H43="",1,Leases!$H43))))</f>
      </c>
      <c r="X43" s="28">
        <f>IF(L43=0,0,IF(AND(YEAR(Leases!$E43)=Properties!$C$5,MONTH(Leases!$E43)=11,DAY(Leases!$E43)&gt;IF(Leases!$H43="",1,Leases!$H43)),Leases!$E43,DATE(Properties!$C$5,11,IF(Leases!$H43="",1,Leases!$H43))))</f>
      </c>
      <c r="Y43" s="28">
        <f>IF(M43=0,0,IF(AND(YEAR(Leases!$E43)=Properties!$C$5,MONTH(Leases!$E43)=12,DAY(Leases!$E43)&gt;IF(Leases!$H43="",1,Leases!$H43)),Leases!$E43,DATE(Properties!$C$5,12,IF(Leases!$H43="",1,Leases!$H43))))</f>
      </c>
      <c r="Z43" s="25">
        <f>SUM(B43:M43)</f>
      </c>
      <c r="AA43" s="22">
        <f>SUMPRODUCT((N43:Y43&lt;='Rent roll'!$C$4)*B43:M43)</f>
      </c>
      <c r="AB43" s="22">
        <f>IF(A43="",0,SUMIFS('Ledger entries'!$H$2:$H$3001,'Ledger entries'!$B$2:$B$3001,A43,'Ledger entries'!$A$2:$A$3001,"&lt;="&amp;'Rent roll'!$C$4))</f>
      </c>
      <c r="AC43" s="22">
        <f>IF(A43="",0,N(Leases!$L43)+AA43+AB43)</f>
      </c>
      <c r="AD43" s="22">
        <f>IF(A43="",0,N(Leases!$K43)+SUMIFS('Ledger entries'!$I$2:$I$3001,'Ledger entries'!$B$2:$B$3001,A43,'Ledger entries'!$A$2:$A$3001,"&lt;="&amp;'Rent roll'!$C$4))</f>
      </c>
    </row>
    <row r="44" spans="1:30" x14ac:dyDescent="0.25">
      <c r="A44" s="13">
        <f>Leases!A44</f>
      </c>
      <c r="B44" s="22">
        <f>IF(OR(Leases!$A44="",Leases!$E44="",Leases!$G44=""),0,IF(AND(YEAR(Leases!$E44)=Properties!$C$5,MONTH(Leases!$E44)=1,DAY(Leases!$E44)&gt;IF(Leases!$H44="",1,Leases!$H44)),IF(Leases!$E44&lt;=IF(Leases!$F44="",DATE(Properties!$C$5,12,31),Leases!$F44),ROUND(Leases!$G44*(DAY(EOMONTH(Leases!$E44,0))-DAY(Leases!$E44)+1)/DAY(EOMONTH(Leases!$E44,0)),2),0),IF(AND(DATE(Properties!$C$5,1,IF(Leases!$H44="",1,Leases!$H44))&gt;=Leases!$E44,DATE(Properties!$C$5,1,IF(Leases!$H44="",1,Leases!$H44))&lt;=IF(Leases!$F44="",DATE(Properties!$C$5,12,31),Leases!$F44)),Leases!$G44,0)))</f>
      </c>
      <c r="C44" s="22">
        <f>IF(OR(Leases!$A44="",Leases!$E44="",Leases!$G44=""),0,IF(AND(YEAR(Leases!$E44)=Properties!$C$5,MONTH(Leases!$E44)=2,DAY(Leases!$E44)&gt;IF(Leases!$H44="",1,Leases!$H44)),IF(Leases!$E44&lt;=IF(Leases!$F44="",DATE(Properties!$C$5,12,31),Leases!$F44),ROUND(Leases!$G44*(DAY(EOMONTH(Leases!$E44,0))-DAY(Leases!$E44)+1)/DAY(EOMONTH(Leases!$E44,0)),2),0),IF(AND(DATE(Properties!$C$5,2,IF(Leases!$H44="",1,Leases!$H44))&gt;=Leases!$E44,DATE(Properties!$C$5,2,IF(Leases!$H44="",1,Leases!$H44))&lt;=IF(Leases!$F44="",DATE(Properties!$C$5,12,31),Leases!$F44)),Leases!$G44,0)))</f>
      </c>
      <c r="D44" s="22">
        <f>IF(OR(Leases!$A44="",Leases!$E44="",Leases!$G44=""),0,IF(AND(YEAR(Leases!$E44)=Properties!$C$5,MONTH(Leases!$E44)=3,DAY(Leases!$E44)&gt;IF(Leases!$H44="",1,Leases!$H44)),IF(Leases!$E44&lt;=IF(Leases!$F44="",DATE(Properties!$C$5,12,31),Leases!$F44),ROUND(Leases!$G44*(DAY(EOMONTH(Leases!$E44,0))-DAY(Leases!$E44)+1)/DAY(EOMONTH(Leases!$E44,0)),2),0),IF(AND(DATE(Properties!$C$5,3,IF(Leases!$H44="",1,Leases!$H44))&gt;=Leases!$E44,DATE(Properties!$C$5,3,IF(Leases!$H44="",1,Leases!$H44))&lt;=IF(Leases!$F44="",DATE(Properties!$C$5,12,31),Leases!$F44)),Leases!$G44,0)))</f>
      </c>
      <c r="E44" s="22">
        <f>IF(OR(Leases!$A44="",Leases!$E44="",Leases!$G44=""),0,IF(AND(YEAR(Leases!$E44)=Properties!$C$5,MONTH(Leases!$E44)=4,DAY(Leases!$E44)&gt;IF(Leases!$H44="",1,Leases!$H44)),IF(Leases!$E44&lt;=IF(Leases!$F44="",DATE(Properties!$C$5,12,31),Leases!$F44),ROUND(Leases!$G44*(DAY(EOMONTH(Leases!$E44,0))-DAY(Leases!$E44)+1)/DAY(EOMONTH(Leases!$E44,0)),2),0),IF(AND(DATE(Properties!$C$5,4,IF(Leases!$H44="",1,Leases!$H44))&gt;=Leases!$E44,DATE(Properties!$C$5,4,IF(Leases!$H44="",1,Leases!$H44))&lt;=IF(Leases!$F44="",DATE(Properties!$C$5,12,31),Leases!$F44)),Leases!$G44,0)))</f>
      </c>
      <c r="F44" s="22">
        <f>IF(OR(Leases!$A44="",Leases!$E44="",Leases!$G44=""),0,IF(AND(YEAR(Leases!$E44)=Properties!$C$5,MONTH(Leases!$E44)=5,DAY(Leases!$E44)&gt;IF(Leases!$H44="",1,Leases!$H44)),IF(Leases!$E44&lt;=IF(Leases!$F44="",DATE(Properties!$C$5,12,31),Leases!$F44),ROUND(Leases!$G44*(DAY(EOMONTH(Leases!$E44,0))-DAY(Leases!$E44)+1)/DAY(EOMONTH(Leases!$E44,0)),2),0),IF(AND(DATE(Properties!$C$5,5,IF(Leases!$H44="",1,Leases!$H44))&gt;=Leases!$E44,DATE(Properties!$C$5,5,IF(Leases!$H44="",1,Leases!$H44))&lt;=IF(Leases!$F44="",DATE(Properties!$C$5,12,31),Leases!$F44)),Leases!$G44,0)))</f>
      </c>
      <c r="G44" s="22">
        <f>IF(OR(Leases!$A44="",Leases!$E44="",Leases!$G44=""),0,IF(AND(YEAR(Leases!$E44)=Properties!$C$5,MONTH(Leases!$E44)=6,DAY(Leases!$E44)&gt;IF(Leases!$H44="",1,Leases!$H44)),IF(Leases!$E44&lt;=IF(Leases!$F44="",DATE(Properties!$C$5,12,31),Leases!$F44),ROUND(Leases!$G44*(DAY(EOMONTH(Leases!$E44,0))-DAY(Leases!$E44)+1)/DAY(EOMONTH(Leases!$E44,0)),2),0),IF(AND(DATE(Properties!$C$5,6,IF(Leases!$H44="",1,Leases!$H44))&gt;=Leases!$E44,DATE(Properties!$C$5,6,IF(Leases!$H44="",1,Leases!$H44))&lt;=IF(Leases!$F44="",DATE(Properties!$C$5,12,31),Leases!$F44)),Leases!$G44,0)))</f>
      </c>
      <c r="H44" s="22">
        <f>IF(OR(Leases!$A44="",Leases!$E44="",Leases!$G44=""),0,IF(AND(YEAR(Leases!$E44)=Properties!$C$5,MONTH(Leases!$E44)=7,DAY(Leases!$E44)&gt;IF(Leases!$H44="",1,Leases!$H44)),IF(Leases!$E44&lt;=IF(Leases!$F44="",DATE(Properties!$C$5,12,31),Leases!$F44),ROUND(Leases!$G44*(DAY(EOMONTH(Leases!$E44,0))-DAY(Leases!$E44)+1)/DAY(EOMONTH(Leases!$E44,0)),2),0),IF(AND(DATE(Properties!$C$5,7,IF(Leases!$H44="",1,Leases!$H44))&gt;=Leases!$E44,DATE(Properties!$C$5,7,IF(Leases!$H44="",1,Leases!$H44))&lt;=IF(Leases!$F44="",DATE(Properties!$C$5,12,31),Leases!$F44)),Leases!$G44,0)))</f>
      </c>
      <c r="I44" s="22">
        <f>IF(OR(Leases!$A44="",Leases!$E44="",Leases!$G44=""),0,IF(AND(YEAR(Leases!$E44)=Properties!$C$5,MONTH(Leases!$E44)=8,DAY(Leases!$E44)&gt;IF(Leases!$H44="",1,Leases!$H44)),IF(Leases!$E44&lt;=IF(Leases!$F44="",DATE(Properties!$C$5,12,31),Leases!$F44),ROUND(Leases!$G44*(DAY(EOMONTH(Leases!$E44,0))-DAY(Leases!$E44)+1)/DAY(EOMONTH(Leases!$E44,0)),2),0),IF(AND(DATE(Properties!$C$5,8,IF(Leases!$H44="",1,Leases!$H44))&gt;=Leases!$E44,DATE(Properties!$C$5,8,IF(Leases!$H44="",1,Leases!$H44))&lt;=IF(Leases!$F44="",DATE(Properties!$C$5,12,31),Leases!$F44)),Leases!$G44,0)))</f>
      </c>
      <c r="J44" s="22">
        <f>IF(OR(Leases!$A44="",Leases!$E44="",Leases!$G44=""),0,IF(AND(YEAR(Leases!$E44)=Properties!$C$5,MONTH(Leases!$E44)=9,DAY(Leases!$E44)&gt;IF(Leases!$H44="",1,Leases!$H44)),IF(Leases!$E44&lt;=IF(Leases!$F44="",DATE(Properties!$C$5,12,31),Leases!$F44),ROUND(Leases!$G44*(DAY(EOMONTH(Leases!$E44,0))-DAY(Leases!$E44)+1)/DAY(EOMONTH(Leases!$E44,0)),2),0),IF(AND(DATE(Properties!$C$5,9,IF(Leases!$H44="",1,Leases!$H44))&gt;=Leases!$E44,DATE(Properties!$C$5,9,IF(Leases!$H44="",1,Leases!$H44))&lt;=IF(Leases!$F44="",DATE(Properties!$C$5,12,31),Leases!$F44)),Leases!$G44,0)))</f>
      </c>
      <c r="K44" s="22">
        <f>IF(OR(Leases!$A44="",Leases!$E44="",Leases!$G44=""),0,IF(AND(YEAR(Leases!$E44)=Properties!$C$5,MONTH(Leases!$E44)=10,DAY(Leases!$E44)&gt;IF(Leases!$H44="",1,Leases!$H44)),IF(Leases!$E44&lt;=IF(Leases!$F44="",DATE(Properties!$C$5,12,31),Leases!$F44),ROUND(Leases!$G44*(DAY(EOMONTH(Leases!$E44,0))-DAY(Leases!$E44)+1)/DAY(EOMONTH(Leases!$E44,0)),2),0),IF(AND(DATE(Properties!$C$5,10,IF(Leases!$H44="",1,Leases!$H44))&gt;=Leases!$E44,DATE(Properties!$C$5,10,IF(Leases!$H44="",1,Leases!$H44))&lt;=IF(Leases!$F44="",DATE(Properties!$C$5,12,31),Leases!$F44)),Leases!$G44,0)))</f>
      </c>
      <c r="L44" s="22">
        <f>IF(OR(Leases!$A44="",Leases!$E44="",Leases!$G44=""),0,IF(AND(YEAR(Leases!$E44)=Properties!$C$5,MONTH(Leases!$E44)=11,DAY(Leases!$E44)&gt;IF(Leases!$H44="",1,Leases!$H44)),IF(Leases!$E44&lt;=IF(Leases!$F44="",DATE(Properties!$C$5,12,31),Leases!$F44),ROUND(Leases!$G44*(DAY(EOMONTH(Leases!$E44,0))-DAY(Leases!$E44)+1)/DAY(EOMONTH(Leases!$E44,0)),2),0),IF(AND(DATE(Properties!$C$5,11,IF(Leases!$H44="",1,Leases!$H44))&gt;=Leases!$E44,DATE(Properties!$C$5,11,IF(Leases!$H44="",1,Leases!$H44))&lt;=IF(Leases!$F44="",DATE(Properties!$C$5,12,31),Leases!$F44)),Leases!$G44,0)))</f>
      </c>
      <c r="M44" s="22">
        <f>IF(OR(Leases!$A44="",Leases!$E44="",Leases!$G44=""),0,IF(AND(YEAR(Leases!$E44)=Properties!$C$5,MONTH(Leases!$E44)=12,DAY(Leases!$E44)&gt;IF(Leases!$H44="",1,Leases!$H44)),IF(Leases!$E44&lt;=IF(Leases!$F44="",DATE(Properties!$C$5,12,31),Leases!$F44),ROUND(Leases!$G44*(DAY(EOMONTH(Leases!$E44,0))-DAY(Leases!$E44)+1)/DAY(EOMONTH(Leases!$E44,0)),2),0),IF(AND(DATE(Properties!$C$5,12,IF(Leases!$H44="",1,Leases!$H44))&gt;=Leases!$E44,DATE(Properties!$C$5,12,IF(Leases!$H44="",1,Leases!$H44))&lt;=IF(Leases!$F44="",DATE(Properties!$C$5,12,31),Leases!$F44)),Leases!$G44,0)))</f>
      </c>
      <c r="N44" s="28">
        <f>IF(B44=0,0,IF(AND(YEAR(Leases!$E44)=Properties!$C$5,MONTH(Leases!$E44)=1,DAY(Leases!$E44)&gt;IF(Leases!$H44="",1,Leases!$H44)),Leases!$E44,DATE(Properties!$C$5,1,IF(Leases!$H44="",1,Leases!$H44))))</f>
      </c>
      <c r="O44" s="28">
        <f>IF(C44=0,0,IF(AND(YEAR(Leases!$E44)=Properties!$C$5,MONTH(Leases!$E44)=2,DAY(Leases!$E44)&gt;IF(Leases!$H44="",1,Leases!$H44)),Leases!$E44,DATE(Properties!$C$5,2,IF(Leases!$H44="",1,Leases!$H44))))</f>
      </c>
      <c r="P44" s="28">
        <f>IF(D44=0,0,IF(AND(YEAR(Leases!$E44)=Properties!$C$5,MONTH(Leases!$E44)=3,DAY(Leases!$E44)&gt;IF(Leases!$H44="",1,Leases!$H44)),Leases!$E44,DATE(Properties!$C$5,3,IF(Leases!$H44="",1,Leases!$H44))))</f>
      </c>
      <c r="Q44" s="28">
        <f>IF(E44=0,0,IF(AND(YEAR(Leases!$E44)=Properties!$C$5,MONTH(Leases!$E44)=4,DAY(Leases!$E44)&gt;IF(Leases!$H44="",1,Leases!$H44)),Leases!$E44,DATE(Properties!$C$5,4,IF(Leases!$H44="",1,Leases!$H44))))</f>
      </c>
      <c r="R44" s="28">
        <f>IF(F44=0,0,IF(AND(YEAR(Leases!$E44)=Properties!$C$5,MONTH(Leases!$E44)=5,DAY(Leases!$E44)&gt;IF(Leases!$H44="",1,Leases!$H44)),Leases!$E44,DATE(Properties!$C$5,5,IF(Leases!$H44="",1,Leases!$H44))))</f>
      </c>
      <c r="S44" s="28">
        <f>IF(G44=0,0,IF(AND(YEAR(Leases!$E44)=Properties!$C$5,MONTH(Leases!$E44)=6,DAY(Leases!$E44)&gt;IF(Leases!$H44="",1,Leases!$H44)),Leases!$E44,DATE(Properties!$C$5,6,IF(Leases!$H44="",1,Leases!$H44))))</f>
      </c>
      <c r="T44" s="28">
        <f>IF(H44=0,0,IF(AND(YEAR(Leases!$E44)=Properties!$C$5,MONTH(Leases!$E44)=7,DAY(Leases!$E44)&gt;IF(Leases!$H44="",1,Leases!$H44)),Leases!$E44,DATE(Properties!$C$5,7,IF(Leases!$H44="",1,Leases!$H44))))</f>
      </c>
      <c r="U44" s="28">
        <f>IF(I44=0,0,IF(AND(YEAR(Leases!$E44)=Properties!$C$5,MONTH(Leases!$E44)=8,DAY(Leases!$E44)&gt;IF(Leases!$H44="",1,Leases!$H44)),Leases!$E44,DATE(Properties!$C$5,8,IF(Leases!$H44="",1,Leases!$H44))))</f>
      </c>
      <c r="V44" s="28">
        <f>IF(J44=0,0,IF(AND(YEAR(Leases!$E44)=Properties!$C$5,MONTH(Leases!$E44)=9,DAY(Leases!$E44)&gt;IF(Leases!$H44="",1,Leases!$H44)),Leases!$E44,DATE(Properties!$C$5,9,IF(Leases!$H44="",1,Leases!$H44))))</f>
      </c>
      <c r="W44" s="28">
        <f>IF(K44=0,0,IF(AND(YEAR(Leases!$E44)=Properties!$C$5,MONTH(Leases!$E44)=10,DAY(Leases!$E44)&gt;IF(Leases!$H44="",1,Leases!$H44)),Leases!$E44,DATE(Properties!$C$5,10,IF(Leases!$H44="",1,Leases!$H44))))</f>
      </c>
      <c r="X44" s="28">
        <f>IF(L44=0,0,IF(AND(YEAR(Leases!$E44)=Properties!$C$5,MONTH(Leases!$E44)=11,DAY(Leases!$E44)&gt;IF(Leases!$H44="",1,Leases!$H44)),Leases!$E44,DATE(Properties!$C$5,11,IF(Leases!$H44="",1,Leases!$H44))))</f>
      </c>
      <c r="Y44" s="28">
        <f>IF(M44=0,0,IF(AND(YEAR(Leases!$E44)=Properties!$C$5,MONTH(Leases!$E44)=12,DAY(Leases!$E44)&gt;IF(Leases!$H44="",1,Leases!$H44)),Leases!$E44,DATE(Properties!$C$5,12,IF(Leases!$H44="",1,Leases!$H44))))</f>
      </c>
      <c r="Z44" s="25">
        <f>SUM(B44:M44)</f>
      </c>
      <c r="AA44" s="22">
        <f>SUMPRODUCT((N44:Y44&lt;='Rent roll'!$C$4)*B44:M44)</f>
      </c>
      <c r="AB44" s="22">
        <f>IF(A44="",0,SUMIFS('Ledger entries'!$H$2:$H$3001,'Ledger entries'!$B$2:$B$3001,A44,'Ledger entries'!$A$2:$A$3001,"&lt;="&amp;'Rent roll'!$C$4))</f>
      </c>
      <c r="AC44" s="22">
        <f>IF(A44="",0,N(Leases!$L44)+AA44+AB44)</f>
      </c>
      <c r="AD44" s="22">
        <f>IF(A44="",0,N(Leases!$K44)+SUMIFS('Ledger entries'!$I$2:$I$3001,'Ledger entries'!$B$2:$B$3001,A44,'Ledger entries'!$A$2:$A$3001,"&lt;="&amp;'Rent roll'!$C$4))</f>
      </c>
    </row>
    <row r="45" spans="1:30" x14ac:dyDescent="0.25">
      <c r="A45" s="13">
        <f>Leases!A45</f>
      </c>
      <c r="B45" s="22">
        <f>IF(OR(Leases!$A45="",Leases!$E45="",Leases!$G45=""),0,IF(AND(YEAR(Leases!$E45)=Properties!$C$5,MONTH(Leases!$E45)=1,DAY(Leases!$E45)&gt;IF(Leases!$H45="",1,Leases!$H45)),IF(Leases!$E45&lt;=IF(Leases!$F45="",DATE(Properties!$C$5,12,31),Leases!$F45),ROUND(Leases!$G45*(DAY(EOMONTH(Leases!$E45,0))-DAY(Leases!$E45)+1)/DAY(EOMONTH(Leases!$E45,0)),2),0),IF(AND(DATE(Properties!$C$5,1,IF(Leases!$H45="",1,Leases!$H45))&gt;=Leases!$E45,DATE(Properties!$C$5,1,IF(Leases!$H45="",1,Leases!$H45))&lt;=IF(Leases!$F45="",DATE(Properties!$C$5,12,31),Leases!$F45)),Leases!$G45,0)))</f>
      </c>
      <c r="C45" s="22">
        <f>IF(OR(Leases!$A45="",Leases!$E45="",Leases!$G45=""),0,IF(AND(YEAR(Leases!$E45)=Properties!$C$5,MONTH(Leases!$E45)=2,DAY(Leases!$E45)&gt;IF(Leases!$H45="",1,Leases!$H45)),IF(Leases!$E45&lt;=IF(Leases!$F45="",DATE(Properties!$C$5,12,31),Leases!$F45),ROUND(Leases!$G45*(DAY(EOMONTH(Leases!$E45,0))-DAY(Leases!$E45)+1)/DAY(EOMONTH(Leases!$E45,0)),2),0),IF(AND(DATE(Properties!$C$5,2,IF(Leases!$H45="",1,Leases!$H45))&gt;=Leases!$E45,DATE(Properties!$C$5,2,IF(Leases!$H45="",1,Leases!$H45))&lt;=IF(Leases!$F45="",DATE(Properties!$C$5,12,31),Leases!$F45)),Leases!$G45,0)))</f>
      </c>
      <c r="D45" s="22">
        <f>IF(OR(Leases!$A45="",Leases!$E45="",Leases!$G45=""),0,IF(AND(YEAR(Leases!$E45)=Properties!$C$5,MONTH(Leases!$E45)=3,DAY(Leases!$E45)&gt;IF(Leases!$H45="",1,Leases!$H45)),IF(Leases!$E45&lt;=IF(Leases!$F45="",DATE(Properties!$C$5,12,31),Leases!$F45),ROUND(Leases!$G45*(DAY(EOMONTH(Leases!$E45,0))-DAY(Leases!$E45)+1)/DAY(EOMONTH(Leases!$E45,0)),2),0),IF(AND(DATE(Properties!$C$5,3,IF(Leases!$H45="",1,Leases!$H45))&gt;=Leases!$E45,DATE(Properties!$C$5,3,IF(Leases!$H45="",1,Leases!$H45))&lt;=IF(Leases!$F45="",DATE(Properties!$C$5,12,31),Leases!$F45)),Leases!$G45,0)))</f>
      </c>
      <c r="E45" s="22">
        <f>IF(OR(Leases!$A45="",Leases!$E45="",Leases!$G45=""),0,IF(AND(YEAR(Leases!$E45)=Properties!$C$5,MONTH(Leases!$E45)=4,DAY(Leases!$E45)&gt;IF(Leases!$H45="",1,Leases!$H45)),IF(Leases!$E45&lt;=IF(Leases!$F45="",DATE(Properties!$C$5,12,31),Leases!$F45),ROUND(Leases!$G45*(DAY(EOMONTH(Leases!$E45,0))-DAY(Leases!$E45)+1)/DAY(EOMONTH(Leases!$E45,0)),2),0),IF(AND(DATE(Properties!$C$5,4,IF(Leases!$H45="",1,Leases!$H45))&gt;=Leases!$E45,DATE(Properties!$C$5,4,IF(Leases!$H45="",1,Leases!$H45))&lt;=IF(Leases!$F45="",DATE(Properties!$C$5,12,31),Leases!$F45)),Leases!$G45,0)))</f>
      </c>
      <c r="F45" s="22">
        <f>IF(OR(Leases!$A45="",Leases!$E45="",Leases!$G45=""),0,IF(AND(YEAR(Leases!$E45)=Properties!$C$5,MONTH(Leases!$E45)=5,DAY(Leases!$E45)&gt;IF(Leases!$H45="",1,Leases!$H45)),IF(Leases!$E45&lt;=IF(Leases!$F45="",DATE(Properties!$C$5,12,31),Leases!$F45),ROUND(Leases!$G45*(DAY(EOMONTH(Leases!$E45,0))-DAY(Leases!$E45)+1)/DAY(EOMONTH(Leases!$E45,0)),2),0),IF(AND(DATE(Properties!$C$5,5,IF(Leases!$H45="",1,Leases!$H45))&gt;=Leases!$E45,DATE(Properties!$C$5,5,IF(Leases!$H45="",1,Leases!$H45))&lt;=IF(Leases!$F45="",DATE(Properties!$C$5,12,31),Leases!$F45)),Leases!$G45,0)))</f>
      </c>
      <c r="G45" s="22">
        <f>IF(OR(Leases!$A45="",Leases!$E45="",Leases!$G45=""),0,IF(AND(YEAR(Leases!$E45)=Properties!$C$5,MONTH(Leases!$E45)=6,DAY(Leases!$E45)&gt;IF(Leases!$H45="",1,Leases!$H45)),IF(Leases!$E45&lt;=IF(Leases!$F45="",DATE(Properties!$C$5,12,31),Leases!$F45),ROUND(Leases!$G45*(DAY(EOMONTH(Leases!$E45,0))-DAY(Leases!$E45)+1)/DAY(EOMONTH(Leases!$E45,0)),2),0),IF(AND(DATE(Properties!$C$5,6,IF(Leases!$H45="",1,Leases!$H45))&gt;=Leases!$E45,DATE(Properties!$C$5,6,IF(Leases!$H45="",1,Leases!$H45))&lt;=IF(Leases!$F45="",DATE(Properties!$C$5,12,31),Leases!$F45)),Leases!$G45,0)))</f>
      </c>
      <c r="H45" s="22">
        <f>IF(OR(Leases!$A45="",Leases!$E45="",Leases!$G45=""),0,IF(AND(YEAR(Leases!$E45)=Properties!$C$5,MONTH(Leases!$E45)=7,DAY(Leases!$E45)&gt;IF(Leases!$H45="",1,Leases!$H45)),IF(Leases!$E45&lt;=IF(Leases!$F45="",DATE(Properties!$C$5,12,31),Leases!$F45),ROUND(Leases!$G45*(DAY(EOMONTH(Leases!$E45,0))-DAY(Leases!$E45)+1)/DAY(EOMONTH(Leases!$E45,0)),2),0),IF(AND(DATE(Properties!$C$5,7,IF(Leases!$H45="",1,Leases!$H45))&gt;=Leases!$E45,DATE(Properties!$C$5,7,IF(Leases!$H45="",1,Leases!$H45))&lt;=IF(Leases!$F45="",DATE(Properties!$C$5,12,31),Leases!$F45)),Leases!$G45,0)))</f>
      </c>
      <c r="I45" s="22">
        <f>IF(OR(Leases!$A45="",Leases!$E45="",Leases!$G45=""),0,IF(AND(YEAR(Leases!$E45)=Properties!$C$5,MONTH(Leases!$E45)=8,DAY(Leases!$E45)&gt;IF(Leases!$H45="",1,Leases!$H45)),IF(Leases!$E45&lt;=IF(Leases!$F45="",DATE(Properties!$C$5,12,31),Leases!$F45),ROUND(Leases!$G45*(DAY(EOMONTH(Leases!$E45,0))-DAY(Leases!$E45)+1)/DAY(EOMONTH(Leases!$E45,0)),2),0),IF(AND(DATE(Properties!$C$5,8,IF(Leases!$H45="",1,Leases!$H45))&gt;=Leases!$E45,DATE(Properties!$C$5,8,IF(Leases!$H45="",1,Leases!$H45))&lt;=IF(Leases!$F45="",DATE(Properties!$C$5,12,31),Leases!$F45)),Leases!$G45,0)))</f>
      </c>
      <c r="J45" s="22">
        <f>IF(OR(Leases!$A45="",Leases!$E45="",Leases!$G45=""),0,IF(AND(YEAR(Leases!$E45)=Properties!$C$5,MONTH(Leases!$E45)=9,DAY(Leases!$E45)&gt;IF(Leases!$H45="",1,Leases!$H45)),IF(Leases!$E45&lt;=IF(Leases!$F45="",DATE(Properties!$C$5,12,31),Leases!$F45),ROUND(Leases!$G45*(DAY(EOMONTH(Leases!$E45,0))-DAY(Leases!$E45)+1)/DAY(EOMONTH(Leases!$E45,0)),2),0),IF(AND(DATE(Properties!$C$5,9,IF(Leases!$H45="",1,Leases!$H45))&gt;=Leases!$E45,DATE(Properties!$C$5,9,IF(Leases!$H45="",1,Leases!$H45))&lt;=IF(Leases!$F45="",DATE(Properties!$C$5,12,31),Leases!$F45)),Leases!$G45,0)))</f>
      </c>
      <c r="K45" s="22">
        <f>IF(OR(Leases!$A45="",Leases!$E45="",Leases!$G45=""),0,IF(AND(YEAR(Leases!$E45)=Properties!$C$5,MONTH(Leases!$E45)=10,DAY(Leases!$E45)&gt;IF(Leases!$H45="",1,Leases!$H45)),IF(Leases!$E45&lt;=IF(Leases!$F45="",DATE(Properties!$C$5,12,31),Leases!$F45),ROUND(Leases!$G45*(DAY(EOMONTH(Leases!$E45,0))-DAY(Leases!$E45)+1)/DAY(EOMONTH(Leases!$E45,0)),2),0),IF(AND(DATE(Properties!$C$5,10,IF(Leases!$H45="",1,Leases!$H45))&gt;=Leases!$E45,DATE(Properties!$C$5,10,IF(Leases!$H45="",1,Leases!$H45))&lt;=IF(Leases!$F45="",DATE(Properties!$C$5,12,31),Leases!$F45)),Leases!$G45,0)))</f>
      </c>
      <c r="L45" s="22">
        <f>IF(OR(Leases!$A45="",Leases!$E45="",Leases!$G45=""),0,IF(AND(YEAR(Leases!$E45)=Properties!$C$5,MONTH(Leases!$E45)=11,DAY(Leases!$E45)&gt;IF(Leases!$H45="",1,Leases!$H45)),IF(Leases!$E45&lt;=IF(Leases!$F45="",DATE(Properties!$C$5,12,31),Leases!$F45),ROUND(Leases!$G45*(DAY(EOMONTH(Leases!$E45,0))-DAY(Leases!$E45)+1)/DAY(EOMONTH(Leases!$E45,0)),2),0),IF(AND(DATE(Properties!$C$5,11,IF(Leases!$H45="",1,Leases!$H45))&gt;=Leases!$E45,DATE(Properties!$C$5,11,IF(Leases!$H45="",1,Leases!$H45))&lt;=IF(Leases!$F45="",DATE(Properties!$C$5,12,31),Leases!$F45)),Leases!$G45,0)))</f>
      </c>
      <c r="M45" s="22">
        <f>IF(OR(Leases!$A45="",Leases!$E45="",Leases!$G45=""),0,IF(AND(YEAR(Leases!$E45)=Properties!$C$5,MONTH(Leases!$E45)=12,DAY(Leases!$E45)&gt;IF(Leases!$H45="",1,Leases!$H45)),IF(Leases!$E45&lt;=IF(Leases!$F45="",DATE(Properties!$C$5,12,31),Leases!$F45),ROUND(Leases!$G45*(DAY(EOMONTH(Leases!$E45,0))-DAY(Leases!$E45)+1)/DAY(EOMONTH(Leases!$E45,0)),2),0),IF(AND(DATE(Properties!$C$5,12,IF(Leases!$H45="",1,Leases!$H45))&gt;=Leases!$E45,DATE(Properties!$C$5,12,IF(Leases!$H45="",1,Leases!$H45))&lt;=IF(Leases!$F45="",DATE(Properties!$C$5,12,31),Leases!$F45)),Leases!$G45,0)))</f>
      </c>
      <c r="N45" s="28">
        <f>IF(B45=0,0,IF(AND(YEAR(Leases!$E45)=Properties!$C$5,MONTH(Leases!$E45)=1,DAY(Leases!$E45)&gt;IF(Leases!$H45="",1,Leases!$H45)),Leases!$E45,DATE(Properties!$C$5,1,IF(Leases!$H45="",1,Leases!$H45))))</f>
      </c>
      <c r="O45" s="28">
        <f>IF(C45=0,0,IF(AND(YEAR(Leases!$E45)=Properties!$C$5,MONTH(Leases!$E45)=2,DAY(Leases!$E45)&gt;IF(Leases!$H45="",1,Leases!$H45)),Leases!$E45,DATE(Properties!$C$5,2,IF(Leases!$H45="",1,Leases!$H45))))</f>
      </c>
      <c r="P45" s="28">
        <f>IF(D45=0,0,IF(AND(YEAR(Leases!$E45)=Properties!$C$5,MONTH(Leases!$E45)=3,DAY(Leases!$E45)&gt;IF(Leases!$H45="",1,Leases!$H45)),Leases!$E45,DATE(Properties!$C$5,3,IF(Leases!$H45="",1,Leases!$H45))))</f>
      </c>
      <c r="Q45" s="28">
        <f>IF(E45=0,0,IF(AND(YEAR(Leases!$E45)=Properties!$C$5,MONTH(Leases!$E45)=4,DAY(Leases!$E45)&gt;IF(Leases!$H45="",1,Leases!$H45)),Leases!$E45,DATE(Properties!$C$5,4,IF(Leases!$H45="",1,Leases!$H45))))</f>
      </c>
      <c r="R45" s="28">
        <f>IF(F45=0,0,IF(AND(YEAR(Leases!$E45)=Properties!$C$5,MONTH(Leases!$E45)=5,DAY(Leases!$E45)&gt;IF(Leases!$H45="",1,Leases!$H45)),Leases!$E45,DATE(Properties!$C$5,5,IF(Leases!$H45="",1,Leases!$H45))))</f>
      </c>
      <c r="S45" s="28">
        <f>IF(G45=0,0,IF(AND(YEAR(Leases!$E45)=Properties!$C$5,MONTH(Leases!$E45)=6,DAY(Leases!$E45)&gt;IF(Leases!$H45="",1,Leases!$H45)),Leases!$E45,DATE(Properties!$C$5,6,IF(Leases!$H45="",1,Leases!$H45))))</f>
      </c>
      <c r="T45" s="28">
        <f>IF(H45=0,0,IF(AND(YEAR(Leases!$E45)=Properties!$C$5,MONTH(Leases!$E45)=7,DAY(Leases!$E45)&gt;IF(Leases!$H45="",1,Leases!$H45)),Leases!$E45,DATE(Properties!$C$5,7,IF(Leases!$H45="",1,Leases!$H45))))</f>
      </c>
      <c r="U45" s="28">
        <f>IF(I45=0,0,IF(AND(YEAR(Leases!$E45)=Properties!$C$5,MONTH(Leases!$E45)=8,DAY(Leases!$E45)&gt;IF(Leases!$H45="",1,Leases!$H45)),Leases!$E45,DATE(Properties!$C$5,8,IF(Leases!$H45="",1,Leases!$H45))))</f>
      </c>
      <c r="V45" s="28">
        <f>IF(J45=0,0,IF(AND(YEAR(Leases!$E45)=Properties!$C$5,MONTH(Leases!$E45)=9,DAY(Leases!$E45)&gt;IF(Leases!$H45="",1,Leases!$H45)),Leases!$E45,DATE(Properties!$C$5,9,IF(Leases!$H45="",1,Leases!$H45))))</f>
      </c>
      <c r="W45" s="28">
        <f>IF(K45=0,0,IF(AND(YEAR(Leases!$E45)=Properties!$C$5,MONTH(Leases!$E45)=10,DAY(Leases!$E45)&gt;IF(Leases!$H45="",1,Leases!$H45)),Leases!$E45,DATE(Properties!$C$5,10,IF(Leases!$H45="",1,Leases!$H45))))</f>
      </c>
      <c r="X45" s="28">
        <f>IF(L45=0,0,IF(AND(YEAR(Leases!$E45)=Properties!$C$5,MONTH(Leases!$E45)=11,DAY(Leases!$E45)&gt;IF(Leases!$H45="",1,Leases!$H45)),Leases!$E45,DATE(Properties!$C$5,11,IF(Leases!$H45="",1,Leases!$H45))))</f>
      </c>
      <c r="Y45" s="28">
        <f>IF(M45=0,0,IF(AND(YEAR(Leases!$E45)=Properties!$C$5,MONTH(Leases!$E45)=12,DAY(Leases!$E45)&gt;IF(Leases!$H45="",1,Leases!$H45)),Leases!$E45,DATE(Properties!$C$5,12,IF(Leases!$H45="",1,Leases!$H45))))</f>
      </c>
      <c r="Z45" s="25">
        <f>SUM(B45:M45)</f>
      </c>
      <c r="AA45" s="22">
        <f>SUMPRODUCT((N45:Y45&lt;='Rent roll'!$C$4)*B45:M45)</f>
      </c>
      <c r="AB45" s="22">
        <f>IF(A45="",0,SUMIFS('Ledger entries'!$H$2:$H$3001,'Ledger entries'!$B$2:$B$3001,A45,'Ledger entries'!$A$2:$A$3001,"&lt;="&amp;'Rent roll'!$C$4))</f>
      </c>
      <c r="AC45" s="22">
        <f>IF(A45="",0,N(Leases!$L45)+AA45+AB45)</f>
      </c>
      <c r="AD45" s="22">
        <f>IF(A45="",0,N(Leases!$K45)+SUMIFS('Ledger entries'!$I$2:$I$3001,'Ledger entries'!$B$2:$B$3001,A45,'Ledger entries'!$A$2:$A$3001,"&lt;="&amp;'Rent roll'!$C$4))</f>
      </c>
    </row>
    <row r="46" spans="1:30" x14ac:dyDescent="0.25">
      <c r="A46" s="13">
        <f>Leases!A46</f>
      </c>
      <c r="B46" s="22">
        <f>IF(OR(Leases!$A46="",Leases!$E46="",Leases!$G46=""),0,IF(AND(YEAR(Leases!$E46)=Properties!$C$5,MONTH(Leases!$E46)=1,DAY(Leases!$E46)&gt;IF(Leases!$H46="",1,Leases!$H46)),IF(Leases!$E46&lt;=IF(Leases!$F46="",DATE(Properties!$C$5,12,31),Leases!$F46),ROUND(Leases!$G46*(DAY(EOMONTH(Leases!$E46,0))-DAY(Leases!$E46)+1)/DAY(EOMONTH(Leases!$E46,0)),2),0),IF(AND(DATE(Properties!$C$5,1,IF(Leases!$H46="",1,Leases!$H46))&gt;=Leases!$E46,DATE(Properties!$C$5,1,IF(Leases!$H46="",1,Leases!$H46))&lt;=IF(Leases!$F46="",DATE(Properties!$C$5,12,31),Leases!$F46)),Leases!$G46,0)))</f>
      </c>
      <c r="C46" s="22">
        <f>IF(OR(Leases!$A46="",Leases!$E46="",Leases!$G46=""),0,IF(AND(YEAR(Leases!$E46)=Properties!$C$5,MONTH(Leases!$E46)=2,DAY(Leases!$E46)&gt;IF(Leases!$H46="",1,Leases!$H46)),IF(Leases!$E46&lt;=IF(Leases!$F46="",DATE(Properties!$C$5,12,31),Leases!$F46),ROUND(Leases!$G46*(DAY(EOMONTH(Leases!$E46,0))-DAY(Leases!$E46)+1)/DAY(EOMONTH(Leases!$E46,0)),2),0),IF(AND(DATE(Properties!$C$5,2,IF(Leases!$H46="",1,Leases!$H46))&gt;=Leases!$E46,DATE(Properties!$C$5,2,IF(Leases!$H46="",1,Leases!$H46))&lt;=IF(Leases!$F46="",DATE(Properties!$C$5,12,31),Leases!$F46)),Leases!$G46,0)))</f>
      </c>
      <c r="D46" s="22">
        <f>IF(OR(Leases!$A46="",Leases!$E46="",Leases!$G46=""),0,IF(AND(YEAR(Leases!$E46)=Properties!$C$5,MONTH(Leases!$E46)=3,DAY(Leases!$E46)&gt;IF(Leases!$H46="",1,Leases!$H46)),IF(Leases!$E46&lt;=IF(Leases!$F46="",DATE(Properties!$C$5,12,31),Leases!$F46),ROUND(Leases!$G46*(DAY(EOMONTH(Leases!$E46,0))-DAY(Leases!$E46)+1)/DAY(EOMONTH(Leases!$E46,0)),2),0),IF(AND(DATE(Properties!$C$5,3,IF(Leases!$H46="",1,Leases!$H46))&gt;=Leases!$E46,DATE(Properties!$C$5,3,IF(Leases!$H46="",1,Leases!$H46))&lt;=IF(Leases!$F46="",DATE(Properties!$C$5,12,31),Leases!$F46)),Leases!$G46,0)))</f>
      </c>
      <c r="E46" s="22">
        <f>IF(OR(Leases!$A46="",Leases!$E46="",Leases!$G46=""),0,IF(AND(YEAR(Leases!$E46)=Properties!$C$5,MONTH(Leases!$E46)=4,DAY(Leases!$E46)&gt;IF(Leases!$H46="",1,Leases!$H46)),IF(Leases!$E46&lt;=IF(Leases!$F46="",DATE(Properties!$C$5,12,31),Leases!$F46),ROUND(Leases!$G46*(DAY(EOMONTH(Leases!$E46,0))-DAY(Leases!$E46)+1)/DAY(EOMONTH(Leases!$E46,0)),2),0),IF(AND(DATE(Properties!$C$5,4,IF(Leases!$H46="",1,Leases!$H46))&gt;=Leases!$E46,DATE(Properties!$C$5,4,IF(Leases!$H46="",1,Leases!$H46))&lt;=IF(Leases!$F46="",DATE(Properties!$C$5,12,31),Leases!$F46)),Leases!$G46,0)))</f>
      </c>
      <c r="F46" s="22">
        <f>IF(OR(Leases!$A46="",Leases!$E46="",Leases!$G46=""),0,IF(AND(YEAR(Leases!$E46)=Properties!$C$5,MONTH(Leases!$E46)=5,DAY(Leases!$E46)&gt;IF(Leases!$H46="",1,Leases!$H46)),IF(Leases!$E46&lt;=IF(Leases!$F46="",DATE(Properties!$C$5,12,31),Leases!$F46),ROUND(Leases!$G46*(DAY(EOMONTH(Leases!$E46,0))-DAY(Leases!$E46)+1)/DAY(EOMONTH(Leases!$E46,0)),2),0),IF(AND(DATE(Properties!$C$5,5,IF(Leases!$H46="",1,Leases!$H46))&gt;=Leases!$E46,DATE(Properties!$C$5,5,IF(Leases!$H46="",1,Leases!$H46))&lt;=IF(Leases!$F46="",DATE(Properties!$C$5,12,31),Leases!$F46)),Leases!$G46,0)))</f>
      </c>
      <c r="G46" s="22">
        <f>IF(OR(Leases!$A46="",Leases!$E46="",Leases!$G46=""),0,IF(AND(YEAR(Leases!$E46)=Properties!$C$5,MONTH(Leases!$E46)=6,DAY(Leases!$E46)&gt;IF(Leases!$H46="",1,Leases!$H46)),IF(Leases!$E46&lt;=IF(Leases!$F46="",DATE(Properties!$C$5,12,31),Leases!$F46),ROUND(Leases!$G46*(DAY(EOMONTH(Leases!$E46,0))-DAY(Leases!$E46)+1)/DAY(EOMONTH(Leases!$E46,0)),2),0),IF(AND(DATE(Properties!$C$5,6,IF(Leases!$H46="",1,Leases!$H46))&gt;=Leases!$E46,DATE(Properties!$C$5,6,IF(Leases!$H46="",1,Leases!$H46))&lt;=IF(Leases!$F46="",DATE(Properties!$C$5,12,31),Leases!$F46)),Leases!$G46,0)))</f>
      </c>
      <c r="H46" s="22">
        <f>IF(OR(Leases!$A46="",Leases!$E46="",Leases!$G46=""),0,IF(AND(YEAR(Leases!$E46)=Properties!$C$5,MONTH(Leases!$E46)=7,DAY(Leases!$E46)&gt;IF(Leases!$H46="",1,Leases!$H46)),IF(Leases!$E46&lt;=IF(Leases!$F46="",DATE(Properties!$C$5,12,31),Leases!$F46),ROUND(Leases!$G46*(DAY(EOMONTH(Leases!$E46,0))-DAY(Leases!$E46)+1)/DAY(EOMONTH(Leases!$E46,0)),2),0),IF(AND(DATE(Properties!$C$5,7,IF(Leases!$H46="",1,Leases!$H46))&gt;=Leases!$E46,DATE(Properties!$C$5,7,IF(Leases!$H46="",1,Leases!$H46))&lt;=IF(Leases!$F46="",DATE(Properties!$C$5,12,31),Leases!$F46)),Leases!$G46,0)))</f>
      </c>
      <c r="I46" s="22">
        <f>IF(OR(Leases!$A46="",Leases!$E46="",Leases!$G46=""),0,IF(AND(YEAR(Leases!$E46)=Properties!$C$5,MONTH(Leases!$E46)=8,DAY(Leases!$E46)&gt;IF(Leases!$H46="",1,Leases!$H46)),IF(Leases!$E46&lt;=IF(Leases!$F46="",DATE(Properties!$C$5,12,31),Leases!$F46),ROUND(Leases!$G46*(DAY(EOMONTH(Leases!$E46,0))-DAY(Leases!$E46)+1)/DAY(EOMONTH(Leases!$E46,0)),2),0),IF(AND(DATE(Properties!$C$5,8,IF(Leases!$H46="",1,Leases!$H46))&gt;=Leases!$E46,DATE(Properties!$C$5,8,IF(Leases!$H46="",1,Leases!$H46))&lt;=IF(Leases!$F46="",DATE(Properties!$C$5,12,31),Leases!$F46)),Leases!$G46,0)))</f>
      </c>
      <c r="J46" s="22">
        <f>IF(OR(Leases!$A46="",Leases!$E46="",Leases!$G46=""),0,IF(AND(YEAR(Leases!$E46)=Properties!$C$5,MONTH(Leases!$E46)=9,DAY(Leases!$E46)&gt;IF(Leases!$H46="",1,Leases!$H46)),IF(Leases!$E46&lt;=IF(Leases!$F46="",DATE(Properties!$C$5,12,31),Leases!$F46),ROUND(Leases!$G46*(DAY(EOMONTH(Leases!$E46,0))-DAY(Leases!$E46)+1)/DAY(EOMONTH(Leases!$E46,0)),2),0),IF(AND(DATE(Properties!$C$5,9,IF(Leases!$H46="",1,Leases!$H46))&gt;=Leases!$E46,DATE(Properties!$C$5,9,IF(Leases!$H46="",1,Leases!$H46))&lt;=IF(Leases!$F46="",DATE(Properties!$C$5,12,31),Leases!$F46)),Leases!$G46,0)))</f>
      </c>
      <c r="K46" s="22">
        <f>IF(OR(Leases!$A46="",Leases!$E46="",Leases!$G46=""),0,IF(AND(YEAR(Leases!$E46)=Properties!$C$5,MONTH(Leases!$E46)=10,DAY(Leases!$E46)&gt;IF(Leases!$H46="",1,Leases!$H46)),IF(Leases!$E46&lt;=IF(Leases!$F46="",DATE(Properties!$C$5,12,31),Leases!$F46),ROUND(Leases!$G46*(DAY(EOMONTH(Leases!$E46,0))-DAY(Leases!$E46)+1)/DAY(EOMONTH(Leases!$E46,0)),2),0),IF(AND(DATE(Properties!$C$5,10,IF(Leases!$H46="",1,Leases!$H46))&gt;=Leases!$E46,DATE(Properties!$C$5,10,IF(Leases!$H46="",1,Leases!$H46))&lt;=IF(Leases!$F46="",DATE(Properties!$C$5,12,31),Leases!$F46)),Leases!$G46,0)))</f>
      </c>
      <c r="L46" s="22">
        <f>IF(OR(Leases!$A46="",Leases!$E46="",Leases!$G46=""),0,IF(AND(YEAR(Leases!$E46)=Properties!$C$5,MONTH(Leases!$E46)=11,DAY(Leases!$E46)&gt;IF(Leases!$H46="",1,Leases!$H46)),IF(Leases!$E46&lt;=IF(Leases!$F46="",DATE(Properties!$C$5,12,31),Leases!$F46),ROUND(Leases!$G46*(DAY(EOMONTH(Leases!$E46,0))-DAY(Leases!$E46)+1)/DAY(EOMONTH(Leases!$E46,0)),2),0),IF(AND(DATE(Properties!$C$5,11,IF(Leases!$H46="",1,Leases!$H46))&gt;=Leases!$E46,DATE(Properties!$C$5,11,IF(Leases!$H46="",1,Leases!$H46))&lt;=IF(Leases!$F46="",DATE(Properties!$C$5,12,31),Leases!$F46)),Leases!$G46,0)))</f>
      </c>
      <c r="M46" s="22">
        <f>IF(OR(Leases!$A46="",Leases!$E46="",Leases!$G46=""),0,IF(AND(YEAR(Leases!$E46)=Properties!$C$5,MONTH(Leases!$E46)=12,DAY(Leases!$E46)&gt;IF(Leases!$H46="",1,Leases!$H46)),IF(Leases!$E46&lt;=IF(Leases!$F46="",DATE(Properties!$C$5,12,31),Leases!$F46),ROUND(Leases!$G46*(DAY(EOMONTH(Leases!$E46,0))-DAY(Leases!$E46)+1)/DAY(EOMONTH(Leases!$E46,0)),2),0),IF(AND(DATE(Properties!$C$5,12,IF(Leases!$H46="",1,Leases!$H46))&gt;=Leases!$E46,DATE(Properties!$C$5,12,IF(Leases!$H46="",1,Leases!$H46))&lt;=IF(Leases!$F46="",DATE(Properties!$C$5,12,31),Leases!$F46)),Leases!$G46,0)))</f>
      </c>
      <c r="N46" s="28">
        <f>IF(B46=0,0,IF(AND(YEAR(Leases!$E46)=Properties!$C$5,MONTH(Leases!$E46)=1,DAY(Leases!$E46)&gt;IF(Leases!$H46="",1,Leases!$H46)),Leases!$E46,DATE(Properties!$C$5,1,IF(Leases!$H46="",1,Leases!$H46))))</f>
      </c>
      <c r="O46" s="28">
        <f>IF(C46=0,0,IF(AND(YEAR(Leases!$E46)=Properties!$C$5,MONTH(Leases!$E46)=2,DAY(Leases!$E46)&gt;IF(Leases!$H46="",1,Leases!$H46)),Leases!$E46,DATE(Properties!$C$5,2,IF(Leases!$H46="",1,Leases!$H46))))</f>
      </c>
      <c r="P46" s="28">
        <f>IF(D46=0,0,IF(AND(YEAR(Leases!$E46)=Properties!$C$5,MONTH(Leases!$E46)=3,DAY(Leases!$E46)&gt;IF(Leases!$H46="",1,Leases!$H46)),Leases!$E46,DATE(Properties!$C$5,3,IF(Leases!$H46="",1,Leases!$H46))))</f>
      </c>
      <c r="Q46" s="28">
        <f>IF(E46=0,0,IF(AND(YEAR(Leases!$E46)=Properties!$C$5,MONTH(Leases!$E46)=4,DAY(Leases!$E46)&gt;IF(Leases!$H46="",1,Leases!$H46)),Leases!$E46,DATE(Properties!$C$5,4,IF(Leases!$H46="",1,Leases!$H46))))</f>
      </c>
      <c r="R46" s="28">
        <f>IF(F46=0,0,IF(AND(YEAR(Leases!$E46)=Properties!$C$5,MONTH(Leases!$E46)=5,DAY(Leases!$E46)&gt;IF(Leases!$H46="",1,Leases!$H46)),Leases!$E46,DATE(Properties!$C$5,5,IF(Leases!$H46="",1,Leases!$H46))))</f>
      </c>
      <c r="S46" s="28">
        <f>IF(G46=0,0,IF(AND(YEAR(Leases!$E46)=Properties!$C$5,MONTH(Leases!$E46)=6,DAY(Leases!$E46)&gt;IF(Leases!$H46="",1,Leases!$H46)),Leases!$E46,DATE(Properties!$C$5,6,IF(Leases!$H46="",1,Leases!$H46))))</f>
      </c>
      <c r="T46" s="28">
        <f>IF(H46=0,0,IF(AND(YEAR(Leases!$E46)=Properties!$C$5,MONTH(Leases!$E46)=7,DAY(Leases!$E46)&gt;IF(Leases!$H46="",1,Leases!$H46)),Leases!$E46,DATE(Properties!$C$5,7,IF(Leases!$H46="",1,Leases!$H46))))</f>
      </c>
      <c r="U46" s="28">
        <f>IF(I46=0,0,IF(AND(YEAR(Leases!$E46)=Properties!$C$5,MONTH(Leases!$E46)=8,DAY(Leases!$E46)&gt;IF(Leases!$H46="",1,Leases!$H46)),Leases!$E46,DATE(Properties!$C$5,8,IF(Leases!$H46="",1,Leases!$H46))))</f>
      </c>
      <c r="V46" s="28">
        <f>IF(J46=0,0,IF(AND(YEAR(Leases!$E46)=Properties!$C$5,MONTH(Leases!$E46)=9,DAY(Leases!$E46)&gt;IF(Leases!$H46="",1,Leases!$H46)),Leases!$E46,DATE(Properties!$C$5,9,IF(Leases!$H46="",1,Leases!$H46))))</f>
      </c>
      <c r="W46" s="28">
        <f>IF(K46=0,0,IF(AND(YEAR(Leases!$E46)=Properties!$C$5,MONTH(Leases!$E46)=10,DAY(Leases!$E46)&gt;IF(Leases!$H46="",1,Leases!$H46)),Leases!$E46,DATE(Properties!$C$5,10,IF(Leases!$H46="",1,Leases!$H46))))</f>
      </c>
      <c r="X46" s="28">
        <f>IF(L46=0,0,IF(AND(YEAR(Leases!$E46)=Properties!$C$5,MONTH(Leases!$E46)=11,DAY(Leases!$E46)&gt;IF(Leases!$H46="",1,Leases!$H46)),Leases!$E46,DATE(Properties!$C$5,11,IF(Leases!$H46="",1,Leases!$H46))))</f>
      </c>
      <c r="Y46" s="28">
        <f>IF(M46=0,0,IF(AND(YEAR(Leases!$E46)=Properties!$C$5,MONTH(Leases!$E46)=12,DAY(Leases!$E46)&gt;IF(Leases!$H46="",1,Leases!$H46)),Leases!$E46,DATE(Properties!$C$5,12,IF(Leases!$H46="",1,Leases!$H46))))</f>
      </c>
      <c r="Z46" s="25">
        <f>SUM(B46:M46)</f>
      </c>
      <c r="AA46" s="22">
        <f>SUMPRODUCT((N46:Y46&lt;='Rent roll'!$C$4)*B46:M46)</f>
      </c>
      <c r="AB46" s="22">
        <f>IF(A46="",0,SUMIFS('Ledger entries'!$H$2:$H$3001,'Ledger entries'!$B$2:$B$3001,A46,'Ledger entries'!$A$2:$A$3001,"&lt;="&amp;'Rent roll'!$C$4))</f>
      </c>
      <c r="AC46" s="22">
        <f>IF(A46="",0,N(Leases!$L46)+AA46+AB46)</f>
      </c>
      <c r="AD46" s="22">
        <f>IF(A46="",0,N(Leases!$K46)+SUMIFS('Ledger entries'!$I$2:$I$3001,'Ledger entries'!$B$2:$B$3001,A46,'Ledger entries'!$A$2:$A$3001,"&lt;="&amp;'Rent roll'!$C$4))</f>
      </c>
    </row>
    <row r="47" spans="1:30" x14ac:dyDescent="0.25">
      <c r="A47" s="13">
        <f>Leases!A47</f>
      </c>
      <c r="B47" s="22">
        <f>IF(OR(Leases!$A47="",Leases!$E47="",Leases!$G47=""),0,IF(AND(YEAR(Leases!$E47)=Properties!$C$5,MONTH(Leases!$E47)=1,DAY(Leases!$E47)&gt;IF(Leases!$H47="",1,Leases!$H47)),IF(Leases!$E47&lt;=IF(Leases!$F47="",DATE(Properties!$C$5,12,31),Leases!$F47),ROUND(Leases!$G47*(DAY(EOMONTH(Leases!$E47,0))-DAY(Leases!$E47)+1)/DAY(EOMONTH(Leases!$E47,0)),2),0),IF(AND(DATE(Properties!$C$5,1,IF(Leases!$H47="",1,Leases!$H47))&gt;=Leases!$E47,DATE(Properties!$C$5,1,IF(Leases!$H47="",1,Leases!$H47))&lt;=IF(Leases!$F47="",DATE(Properties!$C$5,12,31),Leases!$F47)),Leases!$G47,0)))</f>
      </c>
      <c r="C47" s="22">
        <f>IF(OR(Leases!$A47="",Leases!$E47="",Leases!$G47=""),0,IF(AND(YEAR(Leases!$E47)=Properties!$C$5,MONTH(Leases!$E47)=2,DAY(Leases!$E47)&gt;IF(Leases!$H47="",1,Leases!$H47)),IF(Leases!$E47&lt;=IF(Leases!$F47="",DATE(Properties!$C$5,12,31),Leases!$F47),ROUND(Leases!$G47*(DAY(EOMONTH(Leases!$E47,0))-DAY(Leases!$E47)+1)/DAY(EOMONTH(Leases!$E47,0)),2),0),IF(AND(DATE(Properties!$C$5,2,IF(Leases!$H47="",1,Leases!$H47))&gt;=Leases!$E47,DATE(Properties!$C$5,2,IF(Leases!$H47="",1,Leases!$H47))&lt;=IF(Leases!$F47="",DATE(Properties!$C$5,12,31),Leases!$F47)),Leases!$G47,0)))</f>
      </c>
      <c r="D47" s="22">
        <f>IF(OR(Leases!$A47="",Leases!$E47="",Leases!$G47=""),0,IF(AND(YEAR(Leases!$E47)=Properties!$C$5,MONTH(Leases!$E47)=3,DAY(Leases!$E47)&gt;IF(Leases!$H47="",1,Leases!$H47)),IF(Leases!$E47&lt;=IF(Leases!$F47="",DATE(Properties!$C$5,12,31),Leases!$F47),ROUND(Leases!$G47*(DAY(EOMONTH(Leases!$E47,0))-DAY(Leases!$E47)+1)/DAY(EOMONTH(Leases!$E47,0)),2),0),IF(AND(DATE(Properties!$C$5,3,IF(Leases!$H47="",1,Leases!$H47))&gt;=Leases!$E47,DATE(Properties!$C$5,3,IF(Leases!$H47="",1,Leases!$H47))&lt;=IF(Leases!$F47="",DATE(Properties!$C$5,12,31),Leases!$F47)),Leases!$G47,0)))</f>
      </c>
      <c r="E47" s="22">
        <f>IF(OR(Leases!$A47="",Leases!$E47="",Leases!$G47=""),0,IF(AND(YEAR(Leases!$E47)=Properties!$C$5,MONTH(Leases!$E47)=4,DAY(Leases!$E47)&gt;IF(Leases!$H47="",1,Leases!$H47)),IF(Leases!$E47&lt;=IF(Leases!$F47="",DATE(Properties!$C$5,12,31),Leases!$F47),ROUND(Leases!$G47*(DAY(EOMONTH(Leases!$E47,0))-DAY(Leases!$E47)+1)/DAY(EOMONTH(Leases!$E47,0)),2),0),IF(AND(DATE(Properties!$C$5,4,IF(Leases!$H47="",1,Leases!$H47))&gt;=Leases!$E47,DATE(Properties!$C$5,4,IF(Leases!$H47="",1,Leases!$H47))&lt;=IF(Leases!$F47="",DATE(Properties!$C$5,12,31),Leases!$F47)),Leases!$G47,0)))</f>
      </c>
      <c r="F47" s="22">
        <f>IF(OR(Leases!$A47="",Leases!$E47="",Leases!$G47=""),0,IF(AND(YEAR(Leases!$E47)=Properties!$C$5,MONTH(Leases!$E47)=5,DAY(Leases!$E47)&gt;IF(Leases!$H47="",1,Leases!$H47)),IF(Leases!$E47&lt;=IF(Leases!$F47="",DATE(Properties!$C$5,12,31),Leases!$F47),ROUND(Leases!$G47*(DAY(EOMONTH(Leases!$E47,0))-DAY(Leases!$E47)+1)/DAY(EOMONTH(Leases!$E47,0)),2),0),IF(AND(DATE(Properties!$C$5,5,IF(Leases!$H47="",1,Leases!$H47))&gt;=Leases!$E47,DATE(Properties!$C$5,5,IF(Leases!$H47="",1,Leases!$H47))&lt;=IF(Leases!$F47="",DATE(Properties!$C$5,12,31),Leases!$F47)),Leases!$G47,0)))</f>
      </c>
      <c r="G47" s="22">
        <f>IF(OR(Leases!$A47="",Leases!$E47="",Leases!$G47=""),0,IF(AND(YEAR(Leases!$E47)=Properties!$C$5,MONTH(Leases!$E47)=6,DAY(Leases!$E47)&gt;IF(Leases!$H47="",1,Leases!$H47)),IF(Leases!$E47&lt;=IF(Leases!$F47="",DATE(Properties!$C$5,12,31),Leases!$F47),ROUND(Leases!$G47*(DAY(EOMONTH(Leases!$E47,0))-DAY(Leases!$E47)+1)/DAY(EOMONTH(Leases!$E47,0)),2),0),IF(AND(DATE(Properties!$C$5,6,IF(Leases!$H47="",1,Leases!$H47))&gt;=Leases!$E47,DATE(Properties!$C$5,6,IF(Leases!$H47="",1,Leases!$H47))&lt;=IF(Leases!$F47="",DATE(Properties!$C$5,12,31),Leases!$F47)),Leases!$G47,0)))</f>
      </c>
      <c r="H47" s="22">
        <f>IF(OR(Leases!$A47="",Leases!$E47="",Leases!$G47=""),0,IF(AND(YEAR(Leases!$E47)=Properties!$C$5,MONTH(Leases!$E47)=7,DAY(Leases!$E47)&gt;IF(Leases!$H47="",1,Leases!$H47)),IF(Leases!$E47&lt;=IF(Leases!$F47="",DATE(Properties!$C$5,12,31),Leases!$F47),ROUND(Leases!$G47*(DAY(EOMONTH(Leases!$E47,0))-DAY(Leases!$E47)+1)/DAY(EOMONTH(Leases!$E47,0)),2),0),IF(AND(DATE(Properties!$C$5,7,IF(Leases!$H47="",1,Leases!$H47))&gt;=Leases!$E47,DATE(Properties!$C$5,7,IF(Leases!$H47="",1,Leases!$H47))&lt;=IF(Leases!$F47="",DATE(Properties!$C$5,12,31),Leases!$F47)),Leases!$G47,0)))</f>
      </c>
      <c r="I47" s="22">
        <f>IF(OR(Leases!$A47="",Leases!$E47="",Leases!$G47=""),0,IF(AND(YEAR(Leases!$E47)=Properties!$C$5,MONTH(Leases!$E47)=8,DAY(Leases!$E47)&gt;IF(Leases!$H47="",1,Leases!$H47)),IF(Leases!$E47&lt;=IF(Leases!$F47="",DATE(Properties!$C$5,12,31),Leases!$F47),ROUND(Leases!$G47*(DAY(EOMONTH(Leases!$E47,0))-DAY(Leases!$E47)+1)/DAY(EOMONTH(Leases!$E47,0)),2),0),IF(AND(DATE(Properties!$C$5,8,IF(Leases!$H47="",1,Leases!$H47))&gt;=Leases!$E47,DATE(Properties!$C$5,8,IF(Leases!$H47="",1,Leases!$H47))&lt;=IF(Leases!$F47="",DATE(Properties!$C$5,12,31),Leases!$F47)),Leases!$G47,0)))</f>
      </c>
      <c r="J47" s="22">
        <f>IF(OR(Leases!$A47="",Leases!$E47="",Leases!$G47=""),0,IF(AND(YEAR(Leases!$E47)=Properties!$C$5,MONTH(Leases!$E47)=9,DAY(Leases!$E47)&gt;IF(Leases!$H47="",1,Leases!$H47)),IF(Leases!$E47&lt;=IF(Leases!$F47="",DATE(Properties!$C$5,12,31),Leases!$F47),ROUND(Leases!$G47*(DAY(EOMONTH(Leases!$E47,0))-DAY(Leases!$E47)+1)/DAY(EOMONTH(Leases!$E47,0)),2),0),IF(AND(DATE(Properties!$C$5,9,IF(Leases!$H47="",1,Leases!$H47))&gt;=Leases!$E47,DATE(Properties!$C$5,9,IF(Leases!$H47="",1,Leases!$H47))&lt;=IF(Leases!$F47="",DATE(Properties!$C$5,12,31),Leases!$F47)),Leases!$G47,0)))</f>
      </c>
      <c r="K47" s="22">
        <f>IF(OR(Leases!$A47="",Leases!$E47="",Leases!$G47=""),0,IF(AND(YEAR(Leases!$E47)=Properties!$C$5,MONTH(Leases!$E47)=10,DAY(Leases!$E47)&gt;IF(Leases!$H47="",1,Leases!$H47)),IF(Leases!$E47&lt;=IF(Leases!$F47="",DATE(Properties!$C$5,12,31),Leases!$F47),ROUND(Leases!$G47*(DAY(EOMONTH(Leases!$E47,0))-DAY(Leases!$E47)+1)/DAY(EOMONTH(Leases!$E47,0)),2),0),IF(AND(DATE(Properties!$C$5,10,IF(Leases!$H47="",1,Leases!$H47))&gt;=Leases!$E47,DATE(Properties!$C$5,10,IF(Leases!$H47="",1,Leases!$H47))&lt;=IF(Leases!$F47="",DATE(Properties!$C$5,12,31),Leases!$F47)),Leases!$G47,0)))</f>
      </c>
      <c r="L47" s="22">
        <f>IF(OR(Leases!$A47="",Leases!$E47="",Leases!$G47=""),0,IF(AND(YEAR(Leases!$E47)=Properties!$C$5,MONTH(Leases!$E47)=11,DAY(Leases!$E47)&gt;IF(Leases!$H47="",1,Leases!$H47)),IF(Leases!$E47&lt;=IF(Leases!$F47="",DATE(Properties!$C$5,12,31),Leases!$F47),ROUND(Leases!$G47*(DAY(EOMONTH(Leases!$E47,0))-DAY(Leases!$E47)+1)/DAY(EOMONTH(Leases!$E47,0)),2),0),IF(AND(DATE(Properties!$C$5,11,IF(Leases!$H47="",1,Leases!$H47))&gt;=Leases!$E47,DATE(Properties!$C$5,11,IF(Leases!$H47="",1,Leases!$H47))&lt;=IF(Leases!$F47="",DATE(Properties!$C$5,12,31),Leases!$F47)),Leases!$G47,0)))</f>
      </c>
      <c r="M47" s="22">
        <f>IF(OR(Leases!$A47="",Leases!$E47="",Leases!$G47=""),0,IF(AND(YEAR(Leases!$E47)=Properties!$C$5,MONTH(Leases!$E47)=12,DAY(Leases!$E47)&gt;IF(Leases!$H47="",1,Leases!$H47)),IF(Leases!$E47&lt;=IF(Leases!$F47="",DATE(Properties!$C$5,12,31),Leases!$F47),ROUND(Leases!$G47*(DAY(EOMONTH(Leases!$E47,0))-DAY(Leases!$E47)+1)/DAY(EOMONTH(Leases!$E47,0)),2),0),IF(AND(DATE(Properties!$C$5,12,IF(Leases!$H47="",1,Leases!$H47))&gt;=Leases!$E47,DATE(Properties!$C$5,12,IF(Leases!$H47="",1,Leases!$H47))&lt;=IF(Leases!$F47="",DATE(Properties!$C$5,12,31),Leases!$F47)),Leases!$G47,0)))</f>
      </c>
      <c r="N47" s="28">
        <f>IF(B47=0,0,IF(AND(YEAR(Leases!$E47)=Properties!$C$5,MONTH(Leases!$E47)=1,DAY(Leases!$E47)&gt;IF(Leases!$H47="",1,Leases!$H47)),Leases!$E47,DATE(Properties!$C$5,1,IF(Leases!$H47="",1,Leases!$H47))))</f>
      </c>
      <c r="O47" s="28">
        <f>IF(C47=0,0,IF(AND(YEAR(Leases!$E47)=Properties!$C$5,MONTH(Leases!$E47)=2,DAY(Leases!$E47)&gt;IF(Leases!$H47="",1,Leases!$H47)),Leases!$E47,DATE(Properties!$C$5,2,IF(Leases!$H47="",1,Leases!$H47))))</f>
      </c>
      <c r="P47" s="28">
        <f>IF(D47=0,0,IF(AND(YEAR(Leases!$E47)=Properties!$C$5,MONTH(Leases!$E47)=3,DAY(Leases!$E47)&gt;IF(Leases!$H47="",1,Leases!$H47)),Leases!$E47,DATE(Properties!$C$5,3,IF(Leases!$H47="",1,Leases!$H47))))</f>
      </c>
      <c r="Q47" s="28">
        <f>IF(E47=0,0,IF(AND(YEAR(Leases!$E47)=Properties!$C$5,MONTH(Leases!$E47)=4,DAY(Leases!$E47)&gt;IF(Leases!$H47="",1,Leases!$H47)),Leases!$E47,DATE(Properties!$C$5,4,IF(Leases!$H47="",1,Leases!$H47))))</f>
      </c>
      <c r="R47" s="28">
        <f>IF(F47=0,0,IF(AND(YEAR(Leases!$E47)=Properties!$C$5,MONTH(Leases!$E47)=5,DAY(Leases!$E47)&gt;IF(Leases!$H47="",1,Leases!$H47)),Leases!$E47,DATE(Properties!$C$5,5,IF(Leases!$H47="",1,Leases!$H47))))</f>
      </c>
      <c r="S47" s="28">
        <f>IF(G47=0,0,IF(AND(YEAR(Leases!$E47)=Properties!$C$5,MONTH(Leases!$E47)=6,DAY(Leases!$E47)&gt;IF(Leases!$H47="",1,Leases!$H47)),Leases!$E47,DATE(Properties!$C$5,6,IF(Leases!$H47="",1,Leases!$H47))))</f>
      </c>
      <c r="T47" s="28">
        <f>IF(H47=0,0,IF(AND(YEAR(Leases!$E47)=Properties!$C$5,MONTH(Leases!$E47)=7,DAY(Leases!$E47)&gt;IF(Leases!$H47="",1,Leases!$H47)),Leases!$E47,DATE(Properties!$C$5,7,IF(Leases!$H47="",1,Leases!$H47))))</f>
      </c>
      <c r="U47" s="28">
        <f>IF(I47=0,0,IF(AND(YEAR(Leases!$E47)=Properties!$C$5,MONTH(Leases!$E47)=8,DAY(Leases!$E47)&gt;IF(Leases!$H47="",1,Leases!$H47)),Leases!$E47,DATE(Properties!$C$5,8,IF(Leases!$H47="",1,Leases!$H47))))</f>
      </c>
      <c r="V47" s="28">
        <f>IF(J47=0,0,IF(AND(YEAR(Leases!$E47)=Properties!$C$5,MONTH(Leases!$E47)=9,DAY(Leases!$E47)&gt;IF(Leases!$H47="",1,Leases!$H47)),Leases!$E47,DATE(Properties!$C$5,9,IF(Leases!$H47="",1,Leases!$H47))))</f>
      </c>
      <c r="W47" s="28">
        <f>IF(K47=0,0,IF(AND(YEAR(Leases!$E47)=Properties!$C$5,MONTH(Leases!$E47)=10,DAY(Leases!$E47)&gt;IF(Leases!$H47="",1,Leases!$H47)),Leases!$E47,DATE(Properties!$C$5,10,IF(Leases!$H47="",1,Leases!$H47))))</f>
      </c>
      <c r="X47" s="28">
        <f>IF(L47=0,0,IF(AND(YEAR(Leases!$E47)=Properties!$C$5,MONTH(Leases!$E47)=11,DAY(Leases!$E47)&gt;IF(Leases!$H47="",1,Leases!$H47)),Leases!$E47,DATE(Properties!$C$5,11,IF(Leases!$H47="",1,Leases!$H47))))</f>
      </c>
      <c r="Y47" s="28">
        <f>IF(M47=0,0,IF(AND(YEAR(Leases!$E47)=Properties!$C$5,MONTH(Leases!$E47)=12,DAY(Leases!$E47)&gt;IF(Leases!$H47="",1,Leases!$H47)),Leases!$E47,DATE(Properties!$C$5,12,IF(Leases!$H47="",1,Leases!$H47))))</f>
      </c>
      <c r="Z47" s="25">
        <f>SUM(B47:M47)</f>
      </c>
      <c r="AA47" s="22">
        <f>SUMPRODUCT((N47:Y47&lt;='Rent roll'!$C$4)*B47:M47)</f>
      </c>
      <c r="AB47" s="22">
        <f>IF(A47="",0,SUMIFS('Ledger entries'!$H$2:$H$3001,'Ledger entries'!$B$2:$B$3001,A47,'Ledger entries'!$A$2:$A$3001,"&lt;="&amp;'Rent roll'!$C$4))</f>
      </c>
      <c r="AC47" s="22">
        <f>IF(A47="",0,N(Leases!$L47)+AA47+AB47)</f>
      </c>
      <c r="AD47" s="22">
        <f>IF(A47="",0,N(Leases!$K47)+SUMIFS('Ledger entries'!$I$2:$I$3001,'Ledger entries'!$B$2:$B$3001,A47,'Ledger entries'!$A$2:$A$3001,"&lt;="&amp;'Rent roll'!$C$4))</f>
      </c>
    </row>
    <row r="48" spans="1:30" x14ac:dyDescent="0.25">
      <c r="A48" s="13">
        <f>Leases!A48</f>
      </c>
      <c r="B48" s="22">
        <f>IF(OR(Leases!$A48="",Leases!$E48="",Leases!$G48=""),0,IF(AND(YEAR(Leases!$E48)=Properties!$C$5,MONTH(Leases!$E48)=1,DAY(Leases!$E48)&gt;IF(Leases!$H48="",1,Leases!$H48)),IF(Leases!$E48&lt;=IF(Leases!$F48="",DATE(Properties!$C$5,12,31),Leases!$F48),ROUND(Leases!$G48*(DAY(EOMONTH(Leases!$E48,0))-DAY(Leases!$E48)+1)/DAY(EOMONTH(Leases!$E48,0)),2),0),IF(AND(DATE(Properties!$C$5,1,IF(Leases!$H48="",1,Leases!$H48))&gt;=Leases!$E48,DATE(Properties!$C$5,1,IF(Leases!$H48="",1,Leases!$H48))&lt;=IF(Leases!$F48="",DATE(Properties!$C$5,12,31),Leases!$F48)),Leases!$G48,0)))</f>
      </c>
      <c r="C48" s="22">
        <f>IF(OR(Leases!$A48="",Leases!$E48="",Leases!$G48=""),0,IF(AND(YEAR(Leases!$E48)=Properties!$C$5,MONTH(Leases!$E48)=2,DAY(Leases!$E48)&gt;IF(Leases!$H48="",1,Leases!$H48)),IF(Leases!$E48&lt;=IF(Leases!$F48="",DATE(Properties!$C$5,12,31),Leases!$F48),ROUND(Leases!$G48*(DAY(EOMONTH(Leases!$E48,0))-DAY(Leases!$E48)+1)/DAY(EOMONTH(Leases!$E48,0)),2),0),IF(AND(DATE(Properties!$C$5,2,IF(Leases!$H48="",1,Leases!$H48))&gt;=Leases!$E48,DATE(Properties!$C$5,2,IF(Leases!$H48="",1,Leases!$H48))&lt;=IF(Leases!$F48="",DATE(Properties!$C$5,12,31),Leases!$F48)),Leases!$G48,0)))</f>
      </c>
      <c r="D48" s="22">
        <f>IF(OR(Leases!$A48="",Leases!$E48="",Leases!$G48=""),0,IF(AND(YEAR(Leases!$E48)=Properties!$C$5,MONTH(Leases!$E48)=3,DAY(Leases!$E48)&gt;IF(Leases!$H48="",1,Leases!$H48)),IF(Leases!$E48&lt;=IF(Leases!$F48="",DATE(Properties!$C$5,12,31),Leases!$F48),ROUND(Leases!$G48*(DAY(EOMONTH(Leases!$E48,0))-DAY(Leases!$E48)+1)/DAY(EOMONTH(Leases!$E48,0)),2),0),IF(AND(DATE(Properties!$C$5,3,IF(Leases!$H48="",1,Leases!$H48))&gt;=Leases!$E48,DATE(Properties!$C$5,3,IF(Leases!$H48="",1,Leases!$H48))&lt;=IF(Leases!$F48="",DATE(Properties!$C$5,12,31),Leases!$F48)),Leases!$G48,0)))</f>
      </c>
      <c r="E48" s="22">
        <f>IF(OR(Leases!$A48="",Leases!$E48="",Leases!$G48=""),0,IF(AND(YEAR(Leases!$E48)=Properties!$C$5,MONTH(Leases!$E48)=4,DAY(Leases!$E48)&gt;IF(Leases!$H48="",1,Leases!$H48)),IF(Leases!$E48&lt;=IF(Leases!$F48="",DATE(Properties!$C$5,12,31),Leases!$F48),ROUND(Leases!$G48*(DAY(EOMONTH(Leases!$E48,0))-DAY(Leases!$E48)+1)/DAY(EOMONTH(Leases!$E48,0)),2),0),IF(AND(DATE(Properties!$C$5,4,IF(Leases!$H48="",1,Leases!$H48))&gt;=Leases!$E48,DATE(Properties!$C$5,4,IF(Leases!$H48="",1,Leases!$H48))&lt;=IF(Leases!$F48="",DATE(Properties!$C$5,12,31),Leases!$F48)),Leases!$G48,0)))</f>
      </c>
      <c r="F48" s="22">
        <f>IF(OR(Leases!$A48="",Leases!$E48="",Leases!$G48=""),0,IF(AND(YEAR(Leases!$E48)=Properties!$C$5,MONTH(Leases!$E48)=5,DAY(Leases!$E48)&gt;IF(Leases!$H48="",1,Leases!$H48)),IF(Leases!$E48&lt;=IF(Leases!$F48="",DATE(Properties!$C$5,12,31),Leases!$F48),ROUND(Leases!$G48*(DAY(EOMONTH(Leases!$E48,0))-DAY(Leases!$E48)+1)/DAY(EOMONTH(Leases!$E48,0)),2),0),IF(AND(DATE(Properties!$C$5,5,IF(Leases!$H48="",1,Leases!$H48))&gt;=Leases!$E48,DATE(Properties!$C$5,5,IF(Leases!$H48="",1,Leases!$H48))&lt;=IF(Leases!$F48="",DATE(Properties!$C$5,12,31),Leases!$F48)),Leases!$G48,0)))</f>
      </c>
      <c r="G48" s="22">
        <f>IF(OR(Leases!$A48="",Leases!$E48="",Leases!$G48=""),0,IF(AND(YEAR(Leases!$E48)=Properties!$C$5,MONTH(Leases!$E48)=6,DAY(Leases!$E48)&gt;IF(Leases!$H48="",1,Leases!$H48)),IF(Leases!$E48&lt;=IF(Leases!$F48="",DATE(Properties!$C$5,12,31),Leases!$F48),ROUND(Leases!$G48*(DAY(EOMONTH(Leases!$E48,0))-DAY(Leases!$E48)+1)/DAY(EOMONTH(Leases!$E48,0)),2),0),IF(AND(DATE(Properties!$C$5,6,IF(Leases!$H48="",1,Leases!$H48))&gt;=Leases!$E48,DATE(Properties!$C$5,6,IF(Leases!$H48="",1,Leases!$H48))&lt;=IF(Leases!$F48="",DATE(Properties!$C$5,12,31),Leases!$F48)),Leases!$G48,0)))</f>
      </c>
      <c r="H48" s="22">
        <f>IF(OR(Leases!$A48="",Leases!$E48="",Leases!$G48=""),0,IF(AND(YEAR(Leases!$E48)=Properties!$C$5,MONTH(Leases!$E48)=7,DAY(Leases!$E48)&gt;IF(Leases!$H48="",1,Leases!$H48)),IF(Leases!$E48&lt;=IF(Leases!$F48="",DATE(Properties!$C$5,12,31),Leases!$F48),ROUND(Leases!$G48*(DAY(EOMONTH(Leases!$E48,0))-DAY(Leases!$E48)+1)/DAY(EOMONTH(Leases!$E48,0)),2),0),IF(AND(DATE(Properties!$C$5,7,IF(Leases!$H48="",1,Leases!$H48))&gt;=Leases!$E48,DATE(Properties!$C$5,7,IF(Leases!$H48="",1,Leases!$H48))&lt;=IF(Leases!$F48="",DATE(Properties!$C$5,12,31),Leases!$F48)),Leases!$G48,0)))</f>
      </c>
      <c r="I48" s="22">
        <f>IF(OR(Leases!$A48="",Leases!$E48="",Leases!$G48=""),0,IF(AND(YEAR(Leases!$E48)=Properties!$C$5,MONTH(Leases!$E48)=8,DAY(Leases!$E48)&gt;IF(Leases!$H48="",1,Leases!$H48)),IF(Leases!$E48&lt;=IF(Leases!$F48="",DATE(Properties!$C$5,12,31),Leases!$F48),ROUND(Leases!$G48*(DAY(EOMONTH(Leases!$E48,0))-DAY(Leases!$E48)+1)/DAY(EOMONTH(Leases!$E48,0)),2),0),IF(AND(DATE(Properties!$C$5,8,IF(Leases!$H48="",1,Leases!$H48))&gt;=Leases!$E48,DATE(Properties!$C$5,8,IF(Leases!$H48="",1,Leases!$H48))&lt;=IF(Leases!$F48="",DATE(Properties!$C$5,12,31),Leases!$F48)),Leases!$G48,0)))</f>
      </c>
      <c r="J48" s="22">
        <f>IF(OR(Leases!$A48="",Leases!$E48="",Leases!$G48=""),0,IF(AND(YEAR(Leases!$E48)=Properties!$C$5,MONTH(Leases!$E48)=9,DAY(Leases!$E48)&gt;IF(Leases!$H48="",1,Leases!$H48)),IF(Leases!$E48&lt;=IF(Leases!$F48="",DATE(Properties!$C$5,12,31),Leases!$F48),ROUND(Leases!$G48*(DAY(EOMONTH(Leases!$E48,0))-DAY(Leases!$E48)+1)/DAY(EOMONTH(Leases!$E48,0)),2),0),IF(AND(DATE(Properties!$C$5,9,IF(Leases!$H48="",1,Leases!$H48))&gt;=Leases!$E48,DATE(Properties!$C$5,9,IF(Leases!$H48="",1,Leases!$H48))&lt;=IF(Leases!$F48="",DATE(Properties!$C$5,12,31),Leases!$F48)),Leases!$G48,0)))</f>
      </c>
      <c r="K48" s="22">
        <f>IF(OR(Leases!$A48="",Leases!$E48="",Leases!$G48=""),0,IF(AND(YEAR(Leases!$E48)=Properties!$C$5,MONTH(Leases!$E48)=10,DAY(Leases!$E48)&gt;IF(Leases!$H48="",1,Leases!$H48)),IF(Leases!$E48&lt;=IF(Leases!$F48="",DATE(Properties!$C$5,12,31),Leases!$F48),ROUND(Leases!$G48*(DAY(EOMONTH(Leases!$E48,0))-DAY(Leases!$E48)+1)/DAY(EOMONTH(Leases!$E48,0)),2),0),IF(AND(DATE(Properties!$C$5,10,IF(Leases!$H48="",1,Leases!$H48))&gt;=Leases!$E48,DATE(Properties!$C$5,10,IF(Leases!$H48="",1,Leases!$H48))&lt;=IF(Leases!$F48="",DATE(Properties!$C$5,12,31),Leases!$F48)),Leases!$G48,0)))</f>
      </c>
      <c r="L48" s="22">
        <f>IF(OR(Leases!$A48="",Leases!$E48="",Leases!$G48=""),0,IF(AND(YEAR(Leases!$E48)=Properties!$C$5,MONTH(Leases!$E48)=11,DAY(Leases!$E48)&gt;IF(Leases!$H48="",1,Leases!$H48)),IF(Leases!$E48&lt;=IF(Leases!$F48="",DATE(Properties!$C$5,12,31),Leases!$F48),ROUND(Leases!$G48*(DAY(EOMONTH(Leases!$E48,0))-DAY(Leases!$E48)+1)/DAY(EOMONTH(Leases!$E48,0)),2),0),IF(AND(DATE(Properties!$C$5,11,IF(Leases!$H48="",1,Leases!$H48))&gt;=Leases!$E48,DATE(Properties!$C$5,11,IF(Leases!$H48="",1,Leases!$H48))&lt;=IF(Leases!$F48="",DATE(Properties!$C$5,12,31),Leases!$F48)),Leases!$G48,0)))</f>
      </c>
      <c r="M48" s="22">
        <f>IF(OR(Leases!$A48="",Leases!$E48="",Leases!$G48=""),0,IF(AND(YEAR(Leases!$E48)=Properties!$C$5,MONTH(Leases!$E48)=12,DAY(Leases!$E48)&gt;IF(Leases!$H48="",1,Leases!$H48)),IF(Leases!$E48&lt;=IF(Leases!$F48="",DATE(Properties!$C$5,12,31),Leases!$F48),ROUND(Leases!$G48*(DAY(EOMONTH(Leases!$E48,0))-DAY(Leases!$E48)+1)/DAY(EOMONTH(Leases!$E48,0)),2),0),IF(AND(DATE(Properties!$C$5,12,IF(Leases!$H48="",1,Leases!$H48))&gt;=Leases!$E48,DATE(Properties!$C$5,12,IF(Leases!$H48="",1,Leases!$H48))&lt;=IF(Leases!$F48="",DATE(Properties!$C$5,12,31),Leases!$F48)),Leases!$G48,0)))</f>
      </c>
      <c r="N48" s="28">
        <f>IF(B48=0,0,IF(AND(YEAR(Leases!$E48)=Properties!$C$5,MONTH(Leases!$E48)=1,DAY(Leases!$E48)&gt;IF(Leases!$H48="",1,Leases!$H48)),Leases!$E48,DATE(Properties!$C$5,1,IF(Leases!$H48="",1,Leases!$H48))))</f>
      </c>
      <c r="O48" s="28">
        <f>IF(C48=0,0,IF(AND(YEAR(Leases!$E48)=Properties!$C$5,MONTH(Leases!$E48)=2,DAY(Leases!$E48)&gt;IF(Leases!$H48="",1,Leases!$H48)),Leases!$E48,DATE(Properties!$C$5,2,IF(Leases!$H48="",1,Leases!$H48))))</f>
      </c>
      <c r="P48" s="28">
        <f>IF(D48=0,0,IF(AND(YEAR(Leases!$E48)=Properties!$C$5,MONTH(Leases!$E48)=3,DAY(Leases!$E48)&gt;IF(Leases!$H48="",1,Leases!$H48)),Leases!$E48,DATE(Properties!$C$5,3,IF(Leases!$H48="",1,Leases!$H48))))</f>
      </c>
      <c r="Q48" s="28">
        <f>IF(E48=0,0,IF(AND(YEAR(Leases!$E48)=Properties!$C$5,MONTH(Leases!$E48)=4,DAY(Leases!$E48)&gt;IF(Leases!$H48="",1,Leases!$H48)),Leases!$E48,DATE(Properties!$C$5,4,IF(Leases!$H48="",1,Leases!$H48))))</f>
      </c>
      <c r="R48" s="28">
        <f>IF(F48=0,0,IF(AND(YEAR(Leases!$E48)=Properties!$C$5,MONTH(Leases!$E48)=5,DAY(Leases!$E48)&gt;IF(Leases!$H48="",1,Leases!$H48)),Leases!$E48,DATE(Properties!$C$5,5,IF(Leases!$H48="",1,Leases!$H48))))</f>
      </c>
      <c r="S48" s="28">
        <f>IF(G48=0,0,IF(AND(YEAR(Leases!$E48)=Properties!$C$5,MONTH(Leases!$E48)=6,DAY(Leases!$E48)&gt;IF(Leases!$H48="",1,Leases!$H48)),Leases!$E48,DATE(Properties!$C$5,6,IF(Leases!$H48="",1,Leases!$H48))))</f>
      </c>
      <c r="T48" s="28">
        <f>IF(H48=0,0,IF(AND(YEAR(Leases!$E48)=Properties!$C$5,MONTH(Leases!$E48)=7,DAY(Leases!$E48)&gt;IF(Leases!$H48="",1,Leases!$H48)),Leases!$E48,DATE(Properties!$C$5,7,IF(Leases!$H48="",1,Leases!$H48))))</f>
      </c>
      <c r="U48" s="28">
        <f>IF(I48=0,0,IF(AND(YEAR(Leases!$E48)=Properties!$C$5,MONTH(Leases!$E48)=8,DAY(Leases!$E48)&gt;IF(Leases!$H48="",1,Leases!$H48)),Leases!$E48,DATE(Properties!$C$5,8,IF(Leases!$H48="",1,Leases!$H48))))</f>
      </c>
      <c r="V48" s="28">
        <f>IF(J48=0,0,IF(AND(YEAR(Leases!$E48)=Properties!$C$5,MONTH(Leases!$E48)=9,DAY(Leases!$E48)&gt;IF(Leases!$H48="",1,Leases!$H48)),Leases!$E48,DATE(Properties!$C$5,9,IF(Leases!$H48="",1,Leases!$H48))))</f>
      </c>
      <c r="W48" s="28">
        <f>IF(K48=0,0,IF(AND(YEAR(Leases!$E48)=Properties!$C$5,MONTH(Leases!$E48)=10,DAY(Leases!$E48)&gt;IF(Leases!$H48="",1,Leases!$H48)),Leases!$E48,DATE(Properties!$C$5,10,IF(Leases!$H48="",1,Leases!$H48))))</f>
      </c>
      <c r="X48" s="28">
        <f>IF(L48=0,0,IF(AND(YEAR(Leases!$E48)=Properties!$C$5,MONTH(Leases!$E48)=11,DAY(Leases!$E48)&gt;IF(Leases!$H48="",1,Leases!$H48)),Leases!$E48,DATE(Properties!$C$5,11,IF(Leases!$H48="",1,Leases!$H48))))</f>
      </c>
      <c r="Y48" s="28">
        <f>IF(M48=0,0,IF(AND(YEAR(Leases!$E48)=Properties!$C$5,MONTH(Leases!$E48)=12,DAY(Leases!$E48)&gt;IF(Leases!$H48="",1,Leases!$H48)),Leases!$E48,DATE(Properties!$C$5,12,IF(Leases!$H48="",1,Leases!$H48))))</f>
      </c>
      <c r="Z48" s="25">
        <f>SUM(B48:M48)</f>
      </c>
      <c r="AA48" s="22">
        <f>SUMPRODUCT((N48:Y48&lt;='Rent roll'!$C$4)*B48:M48)</f>
      </c>
      <c r="AB48" s="22">
        <f>IF(A48="",0,SUMIFS('Ledger entries'!$H$2:$H$3001,'Ledger entries'!$B$2:$B$3001,A48,'Ledger entries'!$A$2:$A$3001,"&lt;="&amp;'Rent roll'!$C$4))</f>
      </c>
      <c r="AC48" s="22">
        <f>IF(A48="",0,N(Leases!$L48)+AA48+AB48)</f>
      </c>
      <c r="AD48" s="22">
        <f>IF(A48="",0,N(Leases!$K48)+SUMIFS('Ledger entries'!$I$2:$I$3001,'Ledger entries'!$B$2:$B$3001,A48,'Ledger entries'!$A$2:$A$3001,"&lt;="&amp;'Rent roll'!$C$4))</f>
      </c>
    </row>
    <row r="49" spans="1:30" x14ac:dyDescent="0.25">
      <c r="A49" s="13">
        <f>Leases!A49</f>
      </c>
      <c r="B49" s="22">
        <f>IF(OR(Leases!$A49="",Leases!$E49="",Leases!$G49=""),0,IF(AND(YEAR(Leases!$E49)=Properties!$C$5,MONTH(Leases!$E49)=1,DAY(Leases!$E49)&gt;IF(Leases!$H49="",1,Leases!$H49)),IF(Leases!$E49&lt;=IF(Leases!$F49="",DATE(Properties!$C$5,12,31),Leases!$F49),ROUND(Leases!$G49*(DAY(EOMONTH(Leases!$E49,0))-DAY(Leases!$E49)+1)/DAY(EOMONTH(Leases!$E49,0)),2),0),IF(AND(DATE(Properties!$C$5,1,IF(Leases!$H49="",1,Leases!$H49))&gt;=Leases!$E49,DATE(Properties!$C$5,1,IF(Leases!$H49="",1,Leases!$H49))&lt;=IF(Leases!$F49="",DATE(Properties!$C$5,12,31),Leases!$F49)),Leases!$G49,0)))</f>
      </c>
      <c r="C49" s="22">
        <f>IF(OR(Leases!$A49="",Leases!$E49="",Leases!$G49=""),0,IF(AND(YEAR(Leases!$E49)=Properties!$C$5,MONTH(Leases!$E49)=2,DAY(Leases!$E49)&gt;IF(Leases!$H49="",1,Leases!$H49)),IF(Leases!$E49&lt;=IF(Leases!$F49="",DATE(Properties!$C$5,12,31),Leases!$F49),ROUND(Leases!$G49*(DAY(EOMONTH(Leases!$E49,0))-DAY(Leases!$E49)+1)/DAY(EOMONTH(Leases!$E49,0)),2),0),IF(AND(DATE(Properties!$C$5,2,IF(Leases!$H49="",1,Leases!$H49))&gt;=Leases!$E49,DATE(Properties!$C$5,2,IF(Leases!$H49="",1,Leases!$H49))&lt;=IF(Leases!$F49="",DATE(Properties!$C$5,12,31),Leases!$F49)),Leases!$G49,0)))</f>
      </c>
      <c r="D49" s="22">
        <f>IF(OR(Leases!$A49="",Leases!$E49="",Leases!$G49=""),0,IF(AND(YEAR(Leases!$E49)=Properties!$C$5,MONTH(Leases!$E49)=3,DAY(Leases!$E49)&gt;IF(Leases!$H49="",1,Leases!$H49)),IF(Leases!$E49&lt;=IF(Leases!$F49="",DATE(Properties!$C$5,12,31),Leases!$F49),ROUND(Leases!$G49*(DAY(EOMONTH(Leases!$E49,0))-DAY(Leases!$E49)+1)/DAY(EOMONTH(Leases!$E49,0)),2),0),IF(AND(DATE(Properties!$C$5,3,IF(Leases!$H49="",1,Leases!$H49))&gt;=Leases!$E49,DATE(Properties!$C$5,3,IF(Leases!$H49="",1,Leases!$H49))&lt;=IF(Leases!$F49="",DATE(Properties!$C$5,12,31),Leases!$F49)),Leases!$G49,0)))</f>
      </c>
      <c r="E49" s="22">
        <f>IF(OR(Leases!$A49="",Leases!$E49="",Leases!$G49=""),0,IF(AND(YEAR(Leases!$E49)=Properties!$C$5,MONTH(Leases!$E49)=4,DAY(Leases!$E49)&gt;IF(Leases!$H49="",1,Leases!$H49)),IF(Leases!$E49&lt;=IF(Leases!$F49="",DATE(Properties!$C$5,12,31),Leases!$F49),ROUND(Leases!$G49*(DAY(EOMONTH(Leases!$E49,0))-DAY(Leases!$E49)+1)/DAY(EOMONTH(Leases!$E49,0)),2),0),IF(AND(DATE(Properties!$C$5,4,IF(Leases!$H49="",1,Leases!$H49))&gt;=Leases!$E49,DATE(Properties!$C$5,4,IF(Leases!$H49="",1,Leases!$H49))&lt;=IF(Leases!$F49="",DATE(Properties!$C$5,12,31),Leases!$F49)),Leases!$G49,0)))</f>
      </c>
      <c r="F49" s="22">
        <f>IF(OR(Leases!$A49="",Leases!$E49="",Leases!$G49=""),0,IF(AND(YEAR(Leases!$E49)=Properties!$C$5,MONTH(Leases!$E49)=5,DAY(Leases!$E49)&gt;IF(Leases!$H49="",1,Leases!$H49)),IF(Leases!$E49&lt;=IF(Leases!$F49="",DATE(Properties!$C$5,12,31),Leases!$F49),ROUND(Leases!$G49*(DAY(EOMONTH(Leases!$E49,0))-DAY(Leases!$E49)+1)/DAY(EOMONTH(Leases!$E49,0)),2),0),IF(AND(DATE(Properties!$C$5,5,IF(Leases!$H49="",1,Leases!$H49))&gt;=Leases!$E49,DATE(Properties!$C$5,5,IF(Leases!$H49="",1,Leases!$H49))&lt;=IF(Leases!$F49="",DATE(Properties!$C$5,12,31),Leases!$F49)),Leases!$G49,0)))</f>
      </c>
      <c r="G49" s="22">
        <f>IF(OR(Leases!$A49="",Leases!$E49="",Leases!$G49=""),0,IF(AND(YEAR(Leases!$E49)=Properties!$C$5,MONTH(Leases!$E49)=6,DAY(Leases!$E49)&gt;IF(Leases!$H49="",1,Leases!$H49)),IF(Leases!$E49&lt;=IF(Leases!$F49="",DATE(Properties!$C$5,12,31),Leases!$F49),ROUND(Leases!$G49*(DAY(EOMONTH(Leases!$E49,0))-DAY(Leases!$E49)+1)/DAY(EOMONTH(Leases!$E49,0)),2),0),IF(AND(DATE(Properties!$C$5,6,IF(Leases!$H49="",1,Leases!$H49))&gt;=Leases!$E49,DATE(Properties!$C$5,6,IF(Leases!$H49="",1,Leases!$H49))&lt;=IF(Leases!$F49="",DATE(Properties!$C$5,12,31),Leases!$F49)),Leases!$G49,0)))</f>
      </c>
      <c r="H49" s="22">
        <f>IF(OR(Leases!$A49="",Leases!$E49="",Leases!$G49=""),0,IF(AND(YEAR(Leases!$E49)=Properties!$C$5,MONTH(Leases!$E49)=7,DAY(Leases!$E49)&gt;IF(Leases!$H49="",1,Leases!$H49)),IF(Leases!$E49&lt;=IF(Leases!$F49="",DATE(Properties!$C$5,12,31),Leases!$F49),ROUND(Leases!$G49*(DAY(EOMONTH(Leases!$E49,0))-DAY(Leases!$E49)+1)/DAY(EOMONTH(Leases!$E49,0)),2),0),IF(AND(DATE(Properties!$C$5,7,IF(Leases!$H49="",1,Leases!$H49))&gt;=Leases!$E49,DATE(Properties!$C$5,7,IF(Leases!$H49="",1,Leases!$H49))&lt;=IF(Leases!$F49="",DATE(Properties!$C$5,12,31),Leases!$F49)),Leases!$G49,0)))</f>
      </c>
      <c r="I49" s="22">
        <f>IF(OR(Leases!$A49="",Leases!$E49="",Leases!$G49=""),0,IF(AND(YEAR(Leases!$E49)=Properties!$C$5,MONTH(Leases!$E49)=8,DAY(Leases!$E49)&gt;IF(Leases!$H49="",1,Leases!$H49)),IF(Leases!$E49&lt;=IF(Leases!$F49="",DATE(Properties!$C$5,12,31),Leases!$F49),ROUND(Leases!$G49*(DAY(EOMONTH(Leases!$E49,0))-DAY(Leases!$E49)+1)/DAY(EOMONTH(Leases!$E49,0)),2),0),IF(AND(DATE(Properties!$C$5,8,IF(Leases!$H49="",1,Leases!$H49))&gt;=Leases!$E49,DATE(Properties!$C$5,8,IF(Leases!$H49="",1,Leases!$H49))&lt;=IF(Leases!$F49="",DATE(Properties!$C$5,12,31),Leases!$F49)),Leases!$G49,0)))</f>
      </c>
      <c r="J49" s="22">
        <f>IF(OR(Leases!$A49="",Leases!$E49="",Leases!$G49=""),0,IF(AND(YEAR(Leases!$E49)=Properties!$C$5,MONTH(Leases!$E49)=9,DAY(Leases!$E49)&gt;IF(Leases!$H49="",1,Leases!$H49)),IF(Leases!$E49&lt;=IF(Leases!$F49="",DATE(Properties!$C$5,12,31),Leases!$F49),ROUND(Leases!$G49*(DAY(EOMONTH(Leases!$E49,0))-DAY(Leases!$E49)+1)/DAY(EOMONTH(Leases!$E49,0)),2),0),IF(AND(DATE(Properties!$C$5,9,IF(Leases!$H49="",1,Leases!$H49))&gt;=Leases!$E49,DATE(Properties!$C$5,9,IF(Leases!$H49="",1,Leases!$H49))&lt;=IF(Leases!$F49="",DATE(Properties!$C$5,12,31),Leases!$F49)),Leases!$G49,0)))</f>
      </c>
      <c r="K49" s="22">
        <f>IF(OR(Leases!$A49="",Leases!$E49="",Leases!$G49=""),0,IF(AND(YEAR(Leases!$E49)=Properties!$C$5,MONTH(Leases!$E49)=10,DAY(Leases!$E49)&gt;IF(Leases!$H49="",1,Leases!$H49)),IF(Leases!$E49&lt;=IF(Leases!$F49="",DATE(Properties!$C$5,12,31),Leases!$F49),ROUND(Leases!$G49*(DAY(EOMONTH(Leases!$E49,0))-DAY(Leases!$E49)+1)/DAY(EOMONTH(Leases!$E49,0)),2),0),IF(AND(DATE(Properties!$C$5,10,IF(Leases!$H49="",1,Leases!$H49))&gt;=Leases!$E49,DATE(Properties!$C$5,10,IF(Leases!$H49="",1,Leases!$H49))&lt;=IF(Leases!$F49="",DATE(Properties!$C$5,12,31),Leases!$F49)),Leases!$G49,0)))</f>
      </c>
      <c r="L49" s="22">
        <f>IF(OR(Leases!$A49="",Leases!$E49="",Leases!$G49=""),0,IF(AND(YEAR(Leases!$E49)=Properties!$C$5,MONTH(Leases!$E49)=11,DAY(Leases!$E49)&gt;IF(Leases!$H49="",1,Leases!$H49)),IF(Leases!$E49&lt;=IF(Leases!$F49="",DATE(Properties!$C$5,12,31),Leases!$F49),ROUND(Leases!$G49*(DAY(EOMONTH(Leases!$E49,0))-DAY(Leases!$E49)+1)/DAY(EOMONTH(Leases!$E49,0)),2),0),IF(AND(DATE(Properties!$C$5,11,IF(Leases!$H49="",1,Leases!$H49))&gt;=Leases!$E49,DATE(Properties!$C$5,11,IF(Leases!$H49="",1,Leases!$H49))&lt;=IF(Leases!$F49="",DATE(Properties!$C$5,12,31),Leases!$F49)),Leases!$G49,0)))</f>
      </c>
      <c r="M49" s="22">
        <f>IF(OR(Leases!$A49="",Leases!$E49="",Leases!$G49=""),0,IF(AND(YEAR(Leases!$E49)=Properties!$C$5,MONTH(Leases!$E49)=12,DAY(Leases!$E49)&gt;IF(Leases!$H49="",1,Leases!$H49)),IF(Leases!$E49&lt;=IF(Leases!$F49="",DATE(Properties!$C$5,12,31),Leases!$F49),ROUND(Leases!$G49*(DAY(EOMONTH(Leases!$E49,0))-DAY(Leases!$E49)+1)/DAY(EOMONTH(Leases!$E49,0)),2),0),IF(AND(DATE(Properties!$C$5,12,IF(Leases!$H49="",1,Leases!$H49))&gt;=Leases!$E49,DATE(Properties!$C$5,12,IF(Leases!$H49="",1,Leases!$H49))&lt;=IF(Leases!$F49="",DATE(Properties!$C$5,12,31),Leases!$F49)),Leases!$G49,0)))</f>
      </c>
      <c r="N49" s="28">
        <f>IF(B49=0,0,IF(AND(YEAR(Leases!$E49)=Properties!$C$5,MONTH(Leases!$E49)=1,DAY(Leases!$E49)&gt;IF(Leases!$H49="",1,Leases!$H49)),Leases!$E49,DATE(Properties!$C$5,1,IF(Leases!$H49="",1,Leases!$H49))))</f>
      </c>
      <c r="O49" s="28">
        <f>IF(C49=0,0,IF(AND(YEAR(Leases!$E49)=Properties!$C$5,MONTH(Leases!$E49)=2,DAY(Leases!$E49)&gt;IF(Leases!$H49="",1,Leases!$H49)),Leases!$E49,DATE(Properties!$C$5,2,IF(Leases!$H49="",1,Leases!$H49))))</f>
      </c>
      <c r="P49" s="28">
        <f>IF(D49=0,0,IF(AND(YEAR(Leases!$E49)=Properties!$C$5,MONTH(Leases!$E49)=3,DAY(Leases!$E49)&gt;IF(Leases!$H49="",1,Leases!$H49)),Leases!$E49,DATE(Properties!$C$5,3,IF(Leases!$H49="",1,Leases!$H49))))</f>
      </c>
      <c r="Q49" s="28">
        <f>IF(E49=0,0,IF(AND(YEAR(Leases!$E49)=Properties!$C$5,MONTH(Leases!$E49)=4,DAY(Leases!$E49)&gt;IF(Leases!$H49="",1,Leases!$H49)),Leases!$E49,DATE(Properties!$C$5,4,IF(Leases!$H49="",1,Leases!$H49))))</f>
      </c>
      <c r="R49" s="28">
        <f>IF(F49=0,0,IF(AND(YEAR(Leases!$E49)=Properties!$C$5,MONTH(Leases!$E49)=5,DAY(Leases!$E49)&gt;IF(Leases!$H49="",1,Leases!$H49)),Leases!$E49,DATE(Properties!$C$5,5,IF(Leases!$H49="",1,Leases!$H49))))</f>
      </c>
      <c r="S49" s="28">
        <f>IF(G49=0,0,IF(AND(YEAR(Leases!$E49)=Properties!$C$5,MONTH(Leases!$E49)=6,DAY(Leases!$E49)&gt;IF(Leases!$H49="",1,Leases!$H49)),Leases!$E49,DATE(Properties!$C$5,6,IF(Leases!$H49="",1,Leases!$H49))))</f>
      </c>
      <c r="T49" s="28">
        <f>IF(H49=0,0,IF(AND(YEAR(Leases!$E49)=Properties!$C$5,MONTH(Leases!$E49)=7,DAY(Leases!$E49)&gt;IF(Leases!$H49="",1,Leases!$H49)),Leases!$E49,DATE(Properties!$C$5,7,IF(Leases!$H49="",1,Leases!$H49))))</f>
      </c>
      <c r="U49" s="28">
        <f>IF(I49=0,0,IF(AND(YEAR(Leases!$E49)=Properties!$C$5,MONTH(Leases!$E49)=8,DAY(Leases!$E49)&gt;IF(Leases!$H49="",1,Leases!$H49)),Leases!$E49,DATE(Properties!$C$5,8,IF(Leases!$H49="",1,Leases!$H49))))</f>
      </c>
      <c r="V49" s="28">
        <f>IF(J49=0,0,IF(AND(YEAR(Leases!$E49)=Properties!$C$5,MONTH(Leases!$E49)=9,DAY(Leases!$E49)&gt;IF(Leases!$H49="",1,Leases!$H49)),Leases!$E49,DATE(Properties!$C$5,9,IF(Leases!$H49="",1,Leases!$H49))))</f>
      </c>
      <c r="W49" s="28">
        <f>IF(K49=0,0,IF(AND(YEAR(Leases!$E49)=Properties!$C$5,MONTH(Leases!$E49)=10,DAY(Leases!$E49)&gt;IF(Leases!$H49="",1,Leases!$H49)),Leases!$E49,DATE(Properties!$C$5,10,IF(Leases!$H49="",1,Leases!$H49))))</f>
      </c>
      <c r="X49" s="28">
        <f>IF(L49=0,0,IF(AND(YEAR(Leases!$E49)=Properties!$C$5,MONTH(Leases!$E49)=11,DAY(Leases!$E49)&gt;IF(Leases!$H49="",1,Leases!$H49)),Leases!$E49,DATE(Properties!$C$5,11,IF(Leases!$H49="",1,Leases!$H49))))</f>
      </c>
      <c r="Y49" s="28">
        <f>IF(M49=0,0,IF(AND(YEAR(Leases!$E49)=Properties!$C$5,MONTH(Leases!$E49)=12,DAY(Leases!$E49)&gt;IF(Leases!$H49="",1,Leases!$H49)),Leases!$E49,DATE(Properties!$C$5,12,IF(Leases!$H49="",1,Leases!$H49))))</f>
      </c>
      <c r="Z49" s="25">
        <f>SUM(B49:M49)</f>
      </c>
      <c r="AA49" s="22">
        <f>SUMPRODUCT((N49:Y49&lt;='Rent roll'!$C$4)*B49:M49)</f>
      </c>
      <c r="AB49" s="22">
        <f>IF(A49="",0,SUMIFS('Ledger entries'!$H$2:$H$3001,'Ledger entries'!$B$2:$B$3001,A49,'Ledger entries'!$A$2:$A$3001,"&lt;="&amp;'Rent roll'!$C$4))</f>
      </c>
      <c r="AC49" s="22">
        <f>IF(A49="",0,N(Leases!$L49)+AA49+AB49)</f>
      </c>
      <c r="AD49" s="22">
        <f>IF(A49="",0,N(Leases!$K49)+SUMIFS('Ledger entries'!$I$2:$I$3001,'Ledger entries'!$B$2:$B$3001,A49,'Ledger entries'!$A$2:$A$3001,"&lt;="&amp;'Rent roll'!$C$4))</f>
      </c>
    </row>
    <row r="50" spans="1:30" x14ac:dyDescent="0.25">
      <c r="A50" s="13">
        <f>Leases!A50</f>
      </c>
      <c r="B50" s="22">
        <f>IF(OR(Leases!$A50="",Leases!$E50="",Leases!$G50=""),0,IF(AND(YEAR(Leases!$E50)=Properties!$C$5,MONTH(Leases!$E50)=1,DAY(Leases!$E50)&gt;IF(Leases!$H50="",1,Leases!$H50)),IF(Leases!$E50&lt;=IF(Leases!$F50="",DATE(Properties!$C$5,12,31),Leases!$F50),ROUND(Leases!$G50*(DAY(EOMONTH(Leases!$E50,0))-DAY(Leases!$E50)+1)/DAY(EOMONTH(Leases!$E50,0)),2),0),IF(AND(DATE(Properties!$C$5,1,IF(Leases!$H50="",1,Leases!$H50))&gt;=Leases!$E50,DATE(Properties!$C$5,1,IF(Leases!$H50="",1,Leases!$H50))&lt;=IF(Leases!$F50="",DATE(Properties!$C$5,12,31),Leases!$F50)),Leases!$G50,0)))</f>
      </c>
      <c r="C50" s="22">
        <f>IF(OR(Leases!$A50="",Leases!$E50="",Leases!$G50=""),0,IF(AND(YEAR(Leases!$E50)=Properties!$C$5,MONTH(Leases!$E50)=2,DAY(Leases!$E50)&gt;IF(Leases!$H50="",1,Leases!$H50)),IF(Leases!$E50&lt;=IF(Leases!$F50="",DATE(Properties!$C$5,12,31),Leases!$F50),ROUND(Leases!$G50*(DAY(EOMONTH(Leases!$E50,0))-DAY(Leases!$E50)+1)/DAY(EOMONTH(Leases!$E50,0)),2),0),IF(AND(DATE(Properties!$C$5,2,IF(Leases!$H50="",1,Leases!$H50))&gt;=Leases!$E50,DATE(Properties!$C$5,2,IF(Leases!$H50="",1,Leases!$H50))&lt;=IF(Leases!$F50="",DATE(Properties!$C$5,12,31),Leases!$F50)),Leases!$G50,0)))</f>
      </c>
      <c r="D50" s="22">
        <f>IF(OR(Leases!$A50="",Leases!$E50="",Leases!$G50=""),0,IF(AND(YEAR(Leases!$E50)=Properties!$C$5,MONTH(Leases!$E50)=3,DAY(Leases!$E50)&gt;IF(Leases!$H50="",1,Leases!$H50)),IF(Leases!$E50&lt;=IF(Leases!$F50="",DATE(Properties!$C$5,12,31),Leases!$F50),ROUND(Leases!$G50*(DAY(EOMONTH(Leases!$E50,0))-DAY(Leases!$E50)+1)/DAY(EOMONTH(Leases!$E50,0)),2),0),IF(AND(DATE(Properties!$C$5,3,IF(Leases!$H50="",1,Leases!$H50))&gt;=Leases!$E50,DATE(Properties!$C$5,3,IF(Leases!$H50="",1,Leases!$H50))&lt;=IF(Leases!$F50="",DATE(Properties!$C$5,12,31),Leases!$F50)),Leases!$G50,0)))</f>
      </c>
      <c r="E50" s="22">
        <f>IF(OR(Leases!$A50="",Leases!$E50="",Leases!$G50=""),0,IF(AND(YEAR(Leases!$E50)=Properties!$C$5,MONTH(Leases!$E50)=4,DAY(Leases!$E50)&gt;IF(Leases!$H50="",1,Leases!$H50)),IF(Leases!$E50&lt;=IF(Leases!$F50="",DATE(Properties!$C$5,12,31),Leases!$F50),ROUND(Leases!$G50*(DAY(EOMONTH(Leases!$E50,0))-DAY(Leases!$E50)+1)/DAY(EOMONTH(Leases!$E50,0)),2),0),IF(AND(DATE(Properties!$C$5,4,IF(Leases!$H50="",1,Leases!$H50))&gt;=Leases!$E50,DATE(Properties!$C$5,4,IF(Leases!$H50="",1,Leases!$H50))&lt;=IF(Leases!$F50="",DATE(Properties!$C$5,12,31),Leases!$F50)),Leases!$G50,0)))</f>
      </c>
      <c r="F50" s="22">
        <f>IF(OR(Leases!$A50="",Leases!$E50="",Leases!$G50=""),0,IF(AND(YEAR(Leases!$E50)=Properties!$C$5,MONTH(Leases!$E50)=5,DAY(Leases!$E50)&gt;IF(Leases!$H50="",1,Leases!$H50)),IF(Leases!$E50&lt;=IF(Leases!$F50="",DATE(Properties!$C$5,12,31),Leases!$F50),ROUND(Leases!$G50*(DAY(EOMONTH(Leases!$E50,0))-DAY(Leases!$E50)+1)/DAY(EOMONTH(Leases!$E50,0)),2),0),IF(AND(DATE(Properties!$C$5,5,IF(Leases!$H50="",1,Leases!$H50))&gt;=Leases!$E50,DATE(Properties!$C$5,5,IF(Leases!$H50="",1,Leases!$H50))&lt;=IF(Leases!$F50="",DATE(Properties!$C$5,12,31),Leases!$F50)),Leases!$G50,0)))</f>
      </c>
      <c r="G50" s="22">
        <f>IF(OR(Leases!$A50="",Leases!$E50="",Leases!$G50=""),0,IF(AND(YEAR(Leases!$E50)=Properties!$C$5,MONTH(Leases!$E50)=6,DAY(Leases!$E50)&gt;IF(Leases!$H50="",1,Leases!$H50)),IF(Leases!$E50&lt;=IF(Leases!$F50="",DATE(Properties!$C$5,12,31),Leases!$F50),ROUND(Leases!$G50*(DAY(EOMONTH(Leases!$E50,0))-DAY(Leases!$E50)+1)/DAY(EOMONTH(Leases!$E50,0)),2),0),IF(AND(DATE(Properties!$C$5,6,IF(Leases!$H50="",1,Leases!$H50))&gt;=Leases!$E50,DATE(Properties!$C$5,6,IF(Leases!$H50="",1,Leases!$H50))&lt;=IF(Leases!$F50="",DATE(Properties!$C$5,12,31),Leases!$F50)),Leases!$G50,0)))</f>
      </c>
      <c r="H50" s="22">
        <f>IF(OR(Leases!$A50="",Leases!$E50="",Leases!$G50=""),0,IF(AND(YEAR(Leases!$E50)=Properties!$C$5,MONTH(Leases!$E50)=7,DAY(Leases!$E50)&gt;IF(Leases!$H50="",1,Leases!$H50)),IF(Leases!$E50&lt;=IF(Leases!$F50="",DATE(Properties!$C$5,12,31),Leases!$F50),ROUND(Leases!$G50*(DAY(EOMONTH(Leases!$E50,0))-DAY(Leases!$E50)+1)/DAY(EOMONTH(Leases!$E50,0)),2),0),IF(AND(DATE(Properties!$C$5,7,IF(Leases!$H50="",1,Leases!$H50))&gt;=Leases!$E50,DATE(Properties!$C$5,7,IF(Leases!$H50="",1,Leases!$H50))&lt;=IF(Leases!$F50="",DATE(Properties!$C$5,12,31),Leases!$F50)),Leases!$G50,0)))</f>
      </c>
      <c r="I50" s="22">
        <f>IF(OR(Leases!$A50="",Leases!$E50="",Leases!$G50=""),0,IF(AND(YEAR(Leases!$E50)=Properties!$C$5,MONTH(Leases!$E50)=8,DAY(Leases!$E50)&gt;IF(Leases!$H50="",1,Leases!$H50)),IF(Leases!$E50&lt;=IF(Leases!$F50="",DATE(Properties!$C$5,12,31),Leases!$F50),ROUND(Leases!$G50*(DAY(EOMONTH(Leases!$E50,0))-DAY(Leases!$E50)+1)/DAY(EOMONTH(Leases!$E50,0)),2),0),IF(AND(DATE(Properties!$C$5,8,IF(Leases!$H50="",1,Leases!$H50))&gt;=Leases!$E50,DATE(Properties!$C$5,8,IF(Leases!$H50="",1,Leases!$H50))&lt;=IF(Leases!$F50="",DATE(Properties!$C$5,12,31),Leases!$F50)),Leases!$G50,0)))</f>
      </c>
      <c r="J50" s="22">
        <f>IF(OR(Leases!$A50="",Leases!$E50="",Leases!$G50=""),0,IF(AND(YEAR(Leases!$E50)=Properties!$C$5,MONTH(Leases!$E50)=9,DAY(Leases!$E50)&gt;IF(Leases!$H50="",1,Leases!$H50)),IF(Leases!$E50&lt;=IF(Leases!$F50="",DATE(Properties!$C$5,12,31),Leases!$F50),ROUND(Leases!$G50*(DAY(EOMONTH(Leases!$E50,0))-DAY(Leases!$E50)+1)/DAY(EOMONTH(Leases!$E50,0)),2),0),IF(AND(DATE(Properties!$C$5,9,IF(Leases!$H50="",1,Leases!$H50))&gt;=Leases!$E50,DATE(Properties!$C$5,9,IF(Leases!$H50="",1,Leases!$H50))&lt;=IF(Leases!$F50="",DATE(Properties!$C$5,12,31),Leases!$F50)),Leases!$G50,0)))</f>
      </c>
      <c r="K50" s="22">
        <f>IF(OR(Leases!$A50="",Leases!$E50="",Leases!$G50=""),0,IF(AND(YEAR(Leases!$E50)=Properties!$C$5,MONTH(Leases!$E50)=10,DAY(Leases!$E50)&gt;IF(Leases!$H50="",1,Leases!$H50)),IF(Leases!$E50&lt;=IF(Leases!$F50="",DATE(Properties!$C$5,12,31),Leases!$F50),ROUND(Leases!$G50*(DAY(EOMONTH(Leases!$E50,0))-DAY(Leases!$E50)+1)/DAY(EOMONTH(Leases!$E50,0)),2),0),IF(AND(DATE(Properties!$C$5,10,IF(Leases!$H50="",1,Leases!$H50))&gt;=Leases!$E50,DATE(Properties!$C$5,10,IF(Leases!$H50="",1,Leases!$H50))&lt;=IF(Leases!$F50="",DATE(Properties!$C$5,12,31),Leases!$F50)),Leases!$G50,0)))</f>
      </c>
      <c r="L50" s="22">
        <f>IF(OR(Leases!$A50="",Leases!$E50="",Leases!$G50=""),0,IF(AND(YEAR(Leases!$E50)=Properties!$C$5,MONTH(Leases!$E50)=11,DAY(Leases!$E50)&gt;IF(Leases!$H50="",1,Leases!$H50)),IF(Leases!$E50&lt;=IF(Leases!$F50="",DATE(Properties!$C$5,12,31),Leases!$F50),ROUND(Leases!$G50*(DAY(EOMONTH(Leases!$E50,0))-DAY(Leases!$E50)+1)/DAY(EOMONTH(Leases!$E50,0)),2),0),IF(AND(DATE(Properties!$C$5,11,IF(Leases!$H50="",1,Leases!$H50))&gt;=Leases!$E50,DATE(Properties!$C$5,11,IF(Leases!$H50="",1,Leases!$H50))&lt;=IF(Leases!$F50="",DATE(Properties!$C$5,12,31),Leases!$F50)),Leases!$G50,0)))</f>
      </c>
      <c r="M50" s="22">
        <f>IF(OR(Leases!$A50="",Leases!$E50="",Leases!$G50=""),0,IF(AND(YEAR(Leases!$E50)=Properties!$C$5,MONTH(Leases!$E50)=12,DAY(Leases!$E50)&gt;IF(Leases!$H50="",1,Leases!$H50)),IF(Leases!$E50&lt;=IF(Leases!$F50="",DATE(Properties!$C$5,12,31),Leases!$F50),ROUND(Leases!$G50*(DAY(EOMONTH(Leases!$E50,0))-DAY(Leases!$E50)+1)/DAY(EOMONTH(Leases!$E50,0)),2),0),IF(AND(DATE(Properties!$C$5,12,IF(Leases!$H50="",1,Leases!$H50))&gt;=Leases!$E50,DATE(Properties!$C$5,12,IF(Leases!$H50="",1,Leases!$H50))&lt;=IF(Leases!$F50="",DATE(Properties!$C$5,12,31),Leases!$F50)),Leases!$G50,0)))</f>
      </c>
      <c r="N50" s="28">
        <f>IF(B50=0,0,IF(AND(YEAR(Leases!$E50)=Properties!$C$5,MONTH(Leases!$E50)=1,DAY(Leases!$E50)&gt;IF(Leases!$H50="",1,Leases!$H50)),Leases!$E50,DATE(Properties!$C$5,1,IF(Leases!$H50="",1,Leases!$H50))))</f>
      </c>
      <c r="O50" s="28">
        <f>IF(C50=0,0,IF(AND(YEAR(Leases!$E50)=Properties!$C$5,MONTH(Leases!$E50)=2,DAY(Leases!$E50)&gt;IF(Leases!$H50="",1,Leases!$H50)),Leases!$E50,DATE(Properties!$C$5,2,IF(Leases!$H50="",1,Leases!$H50))))</f>
      </c>
      <c r="P50" s="28">
        <f>IF(D50=0,0,IF(AND(YEAR(Leases!$E50)=Properties!$C$5,MONTH(Leases!$E50)=3,DAY(Leases!$E50)&gt;IF(Leases!$H50="",1,Leases!$H50)),Leases!$E50,DATE(Properties!$C$5,3,IF(Leases!$H50="",1,Leases!$H50))))</f>
      </c>
      <c r="Q50" s="28">
        <f>IF(E50=0,0,IF(AND(YEAR(Leases!$E50)=Properties!$C$5,MONTH(Leases!$E50)=4,DAY(Leases!$E50)&gt;IF(Leases!$H50="",1,Leases!$H50)),Leases!$E50,DATE(Properties!$C$5,4,IF(Leases!$H50="",1,Leases!$H50))))</f>
      </c>
      <c r="R50" s="28">
        <f>IF(F50=0,0,IF(AND(YEAR(Leases!$E50)=Properties!$C$5,MONTH(Leases!$E50)=5,DAY(Leases!$E50)&gt;IF(Leases!$H50="",1,Leases!$H50)),Leases!$E50,DATE(Properties!$C$5,5,IF(Leases!$H50="",1,Leases!$H50))))</f>
      </c>
      <c r="S50" s="28">
        <f>IF(G50=0,0,IF(AND(YEAR(Leases!$E50)=Properties!$C$5,MONTH(Leases!$E50)=6,DAY(Leases!$E50)&gt;IF(Leases!$H50="",1,Leases!$H50)),Leases!$E50,DATE(Properties!$C$5,6,IF(Leases!$H50="",1,Leases!$H50))))</f>
      </c>
      <c r="T50" s="28">
        <f>IF(H50=0,0,IF(AND(YEAR(Leases!$E50)=Properties!$C$5,MONTH(Leases!$E50)=7,DAY(Leases!$E50)&gt;IF(Leases!$H50="",1,Leases!$H50)),Leases!$E50,DATE(Properties!$C$5,7,IF(Leases!$H50="",1,Leases!$H50))))</f>
      </c>
      <c r="U50" s="28">
        <f>IF(I50=0,0,IF(AND(YEAR(Leases!$E50)=Properties!$C$5,MONTH(Leases!$E50)=8,DAY(Leases!$E50)&gt;IF(Leases!$H50="",1,Leases!$H50)),Leases!$E50,DATE(Properties!$C$5,8,IF(Leases!$H50="",1,Leases!$H50))))</f>
      </c>
      <c r="V50" s="28">
        <f>IF(J50=0,0,IF(AND(YEAR(Leases!$E50)=Properties!$C$5,MONTH(Leases!$E50)=9,DAY(Leases!$E50)&gt;IF(Leases!$H50="",1,Leases!$H50)),Leases!$E50,DATE(Properties!$C$5,9,IF(Leases!$H50="",1,Leases!$H50))))</f>
      </c>
      <c r="W50" s="28">
        <f>IF(K50=0,0,IF(AND(YEAR(Leases!$E50)=Properties!$C$5,MONTH(Leases!$E50)=10,DAY(Leases!$E50)&gt;IF(Leases!$H50="",1,Leases!$H50)),Leases!$E50,DATE(Properties!$C$5,10,IF(Leases!$H50="",1,Leases!$H50))))</f>
      </c>
      <c r="X50" s="28">
        <f>IF(L50=0,0,IF(AND(YEAR(Leases!$E50)=Properties!$C$5,MONTH(Leases!$E50)=11,DAY(Leases!$E50)&gt;IF(Leases!$H50="",1,Leases!$H50)),Leases!$E50,DATE(Properties!$C$5,11,IF(Leases!$H50="",1,Leases!$H50))))</f>
      </c>
      <c r="Y50" s="28">
        <f>IF(M50=0,0,IF(AND(YEAR(Leases!$E50)=Properties!$C$5,MONTH(Leases!$E50)=12,DAY(Leases!$E50)&gt;IF(Leases!$H50="",1,Leases!$H50)),Leases!$E50,DATE(Properties!$C$5,12,IF(Leases!$H50="",1,Leases!$H50))))</f>
      </c>
      <c r="Z50" s="25">
        <f>SUM(B50:M50)</f>
      </c>
      <c r="AA50" s="22">
        <f>SUMPRODUCT((N50:Y50&lt;='Rent roll'!$C$4)*B50:M50)</f>
      </c>
      <c r="AB50" s="22">
        <f>IF(A50="",0,SUMIFS('Ledger entries'!$H$2:$H$3001,'Ledger entries'!$B$2:$B$3001,A50,'Ledger entries'!$A$2:$A$3001,"&lt;="&amp;'Rent roll'!$C$4))</f>
      </c>
      <c r="AC50" s="22">
        <f>IF(A50="",0,N(Leases!$L50)+AA50+AB50)</f>
      </c>
      <c r="AD50" s="22">
        <f>IF(A50="",0,N(Leases!$K50)+SUMIFS('Ledger entries'!$I$2:$I$3001,'Ledger entries'!$B$2:$B$3001,A50,'Ledger entries'!$A$2:$A$3001,"&lt;="&amp;'Rent roll'!$C$4))</f>
      </c>
    </row>
    <row r="51" spans="1:30" x14ac:dyDescent="0.25">
      <c r="A51" s="13">
        <f>Leases!A51</f>
      </c>
      <c r="B51" s="22">
        <f>IF(OR(Leases!$A51="",Leases!$E51="",Leases!$G51=""),0,IF(AND(YEAR(Leases!$E51)=Properties!$C$5,MONTH(Leases!$E51)=1,DAY(Leases!$E51)&gt;IF(Leases!$H51="",1,Leases!$H51)),IF(Leases!$E51&lt;=IF(Leases!$F51="",DATE(Properties!$C$5,12,31),Leases!$F51),ROUND(Leases!$G51*(DAY(EOMONTH(Leases!$E51,0))-DAY(Leases!$E51)+1)/DAY(EOMONTH(Leases!$E51,0)),2),0),IF(AND(DATE(Properties!$C$5,1,IF(Leases!$H51="",1,Leases!$H51))&gt;=Leases!$E51,DATE(Properties!$C$5,1,IF(Leases!$H51="",1,Leases!$H51))&lt;=IF(Leases!$F51="",DATE(Properties!$C$5,12,31),Leases!$F51)),Leases!$G51,0)))</f>
      </c>
      <c r="C51" s="22">
        <f>IF(OR(Leases!$A51="",Leases!$E51="",Leases!$G51=""),0,IF(AND(YEAR(Leases!$E51)=Properties!$C$5,MONTH(Leases!$E51)=2,DAY(Leases!$E51)&gt;IF(Leases!$H51="",1,Leases!$H51)),IF(Leases!$E51&lt;=IF(Leases!$F51="",DATE(Properties!$C$5,12,31),Leases!$F51),ROUND(Leases!$G51*(DAY(EOMONTH(Leases!$E51,0))-DAY(Leases!$E51)+1)/DAY(EOMONTH(Leases!$E51,0)),2),0),IF(AND(DATE(Properties!$C$5,2,IF(Leases!$H51="",1,Leases!$H51))&gt;=Leases!$E51,DATE(Properties!$C$5,2,IF(Leases!$H51="",1,Leases!$H51))&lt;=IF(Leases!$F51="",DATE(Properties!$C$5,12,31),Leases!$F51)),Leases!$G51,0)))</f>
      </c>
      <c r="D51" s="22">
        <f>IF(OR(Leases!$A51="",Leases!$E51="",Leases!$G51=""),0,IF(AND(YEAR(Leases!$E51)=Properties!$C$5,MONTH(Leases!$E51)=3,DAY(Leases!$E51)&gt;IF(Leases!$H51="",1,Leases!$H51)),IF(Leases!$E51&lt;=IF(Leases!$F51="",DATE(Properties!$C$5,12,31),Leases!$F51),ROUND(Leases!$G51*(DAY(EOMONTH(Leases!$E51,0))-DAY(Leases!$E51)+1)/DAY(EOMONTH(Leases!$E51,0)),2),0),IF(AND(DATE(Properties!$C$5,3,IF(Leases!$H51="",1,Leases!$H51))&gt;=Leases!$E51,DATE(Properties!$C$5,3,IF(Leases!$H51="",1,Leases!$H51))&lt;=IF(Leases!$F51="",DATE(Properties!$C$5,12,31),Leases!$F51)),Leases!$G51,0)))</f>
      </c>
      <c r="E51" s="22">
        <f>IF(OR(Leases!$A51="",Leases!$E51="",Leases!$G51=""),0,IF(AND(YEAR(Leases!$E51)=Properties!$C$5,MONTH(Leases!$E51)=4,DAY(Leases!$E51)&gt;IF(Leases!$H51="",1,Leases!$H51)),IF(Leases!$E51&lt;=IF(Leases!$F51="",DATE(Properties!$C$5,12,31),Leases!$F51),ROUND(Leases!$G51*(DAY(EOMONTH(Leases!$E51,0))-DAY(Leases!$E51)+1)/DAY(EOMONTH(Leases!$E51,0)),2),0),IF(AND(DATE(Properties!$C$5,4,IF(Leases!$H51="",1,Leases!$H51))&gt;=Leases!$E51,DATE(Properties!$C$5,4,IF(Leases!$H51="",1,Leases!$H51))&lt;=IF(Leases!$F51="",DATE(Properties!$C$5,12,31),Leases!$F51)),Leases!$G51,0)))</f>
      </c>
      <c r="F51" s="22">
        <f>IF(OR(Leases!$A51="",Leases!$E51="",Leases!$G51=""),0,IF(AND(YEAR(Leases!$E51)=Properties!$C$5,MONTH(Leases!$E51)=5,DAY(Leases!$E51)&gt;IF(Leases!$H51="",1,Leases!$H51)),IF(Leases!$E51&lt;=IF(Leases!$F51="",DATE(Properties!$C$5,12,31),Leases!$F51),ROUND(Leases!$G51*(DAY(EOMONTH(Leases!$E51,0))-DAY(Leases!$E51)+1)/DAY(EOMONTH(Leases!$E51,0)),2),0),IF(AND(DATE(Properties!$C$5,5,IF(Leases!$H51="",1,Leases!$H51))&gt;=Leases!$E51,DATE(Properties!$C$5,5,IF(Leases!$H51="",1,Leases!$H51))&lt;=IF(Leases!$F51="",DATE(Properties!$C$5,12,31),Leases!$F51)),Leases!$G51,0)))</f>
      </c>
      <c r="G51" s="22">
        <f>IF(OR(Leases!$A51="",Leases!$E51="",Leases!$G51=""),0,IF(AND(YEAR(Leases!$E51)=Properties!$C$5,MONTH(Leases!$E51)=6,DAY(Leases!$E51)&gt;IF(Leases!$H51="",1,Leases!$H51)),IF(Leases!$E51&lt;=IF(Leases!$F51="",DATE(Properties!$C$5,12,31),Leases!$F51),ROUND(Leases!$G51*(DAY(EOMONTH(Leases!$E51,0))-DAY(Leases!$E51)+1)/DAY(EOMONTH(Leases!$E51,0)),2),0),IF(AND(DATE(Properties!$C$5,6,IF(Leases!$H51="",1,Leases!$H51))&gt;=Leases!$E51,DATE(Properties!$C$5,6,IF(Leases!$H51="",1,Leases!$H51))&lt;=IF(Leases!$F51="",DATE(Properties!$C$5,12,31),Leases!$F51)),Leases!$G51,0)))</f>
      </c>
      <c r="H51" s="22">
        <f>IF(OR(Leases!$A51="",Leases!$E51="",Leases!$G51=""),0,IF(AND(YEAR(Leases!$E51)=Properties!$C$5,MONTH(Leases!$E51)=7,DAY(Leases!$E51)&gt;IF(Leases!$H51="",1,Leases!$H51)),IF(Leases!$E51&lt;=IF(Leases!$F51="",DATE(Properties!$C$5,12,31),Leases!$F51),ROUND(Leases!$G51*(DAY(EOMONTH(Leases!$E51,0))-DAY(Leases!$E51)+1)/DAY(EOMONTH(Leases!$E51,0)),2),0),IF(AND(DATE(Properties!$C$5,7,IF(Leases!$H51="",1,Leases!$H51))&gt;=Leases!$E51,DATE(Properties!$C$5,7,IF(Leases!$H51="",1,Leases!$H51))&lt;=IF(Leases!$F51="",DATE(Properties!$C$5,12,31),Leases!$F51)),Leases!$G51,0)))</f>
      </c>
      <c r="I51" s="22">
        <f>IF(OR(Leases!$A51="",Leases!$E51="",Leases!$G51=""),0,IF(AND(YEAR(Leases!$E51)=Properties!$C$5,MONTH(Leases!$E51)=8,DAY(Leases!$E51)&gt;IF(Leases!$H51="",1,Leases!$H51)),IF(Leases!$E51&lt;=IF(Leases!$F51="",DATE(Properties!$C$5,12,31),Leases!$F51),ROUND(Leases!$G51*(DAY(EOMONTH(Leases!$E51,0))-DAY(Leases!$E51)+1)/DAY(EOMONTH(Leases!$E51,0)),2),0),IF(AND(DATE(Properties!$C$5,8,IF(Leases!$H51="",1,Leases!$H51))&gt;=Leases!$E51,DATE(Properties!$C$5,8,IF(Leases!$H51="",1,Leases!$H51))&lt;=IF(Leases!$F51="",DATE(Properties!$C$5,12,31),Leases!$F51)),Leases!$G51,0)))</f>
      </c>
      <c r="J51" s="22">
        <f>IF(OR(Leases!$A51="",Leases!$E51="",Leases!$G51=""),0,IF(AND(YEAR(Leases!$E51)=Properties!$C$5,MONTH(Leases!$E51)=9,DAY(Leases!$E51)&gt;IF(Leases!$H51="",1,Leases!$H51)),IF(Leases!$E51&lt;=IF(Leases!$F51="",DATE(Properties!$C$5,12,31),Leases!$F51),ROUND(Leases!$G51*(DAY(EOMONTH(Leases!$E51,0))-DAY(Leases!$E51)+1)/DAY(EOMONTH(Leases!$E51,0)),2),0),IF(AND(DATE(Properties!$C$5,9,IF(Leases!$H51="",1,Leases!$H51))&gt;=Leases!$E51,DATE(Properties!$C$5,9,IF(Leases!$H51="",1,Leases!$H51))&lt;=IF(Leases!$F51="",DATE(Properties!$C$5,12,31),Leases!$F51)),Leases!$G51,0)))</f>
      </c>
      <c r="K51" s="22">
        <f>IF(OR(Leases!$A51="",Leases!$E51="",Leases!$G51=""),0,IF(AND(YEAR(Leases!$E51)=Properties!$C$5,MONTH(Leases!$E51)=10,DAY(Leases!$E51)&gt;IF(Leases!$H51="",1,Leases!$H51)),IF(Leases!$E51&lt;=IF(Leases!$F51="",DATE(Properties!$C$5,12,31),Leases!$F51),ROUND(Leases!$G51*(DAY(EOMONTH(Leases!$E51,0))-DAY(Leases!$E51)+1)/DAY(EOMONTH(Leases!$E51,0)),2),0),IF(AND(DATE(Properties!$C$5,10,IF(Leases!$H51="",1,Leases!$H51))&gt;=Leases!$E51,DATE(Properties!$C$5,10,IF(Leases!$H51="",1,Leases!$H51))&lt;=IF(Leases!$F51="",DATE(Properties!$C$5,12,31),Leases!$F51)),Leases!$G51,0)))</f>
      </c>
      <c r="L51" s="22">
        <f>IF(OR(Leases!$A51="",Leases!$E51="",Leases!$G51=""),0,IF(AND(YEAR(Leases!$E51)=Properties!$C$5,MONTH(Leases!$E51)=11,DAY(Leases!$E51)&gt;IF(Leases!$H51="",1,Leases!$H51)),IF(Leases!$E51&lt;=IF(Leases!$F51="",DATE(Properties!$C$5,12,31),Leases!$F51),ROUND(Leases!$G51*(DAY(EOMONTH(Leases!$E51,0))-DAY(Leases!$E51)+1)/DAY(EOMONTH(Leases!$E51,0)),2),0),IF(AND(DATE(Properties!$C$5,11,IF(Leases!$H51="",1,Leases!$H51))&gt;=Leases!$E51,DATE(Properties!$C$5,11,IF(Leases!$H51="",1,Leases!$H51))&lt;=IF(Leases!$F51="",DATE(Properties!$C$5,12,31),Leases!$F51)),Leases!$G51,0)))</f>
      </c>
      <c r="M51" s="22">
        <f>IF(OR(Leases!$A51="",Leases!$E51="",Leases!$G51=""),0,IF(AND(YEAR(Leases!$E51)=Properties!$C$5,MONTH(Leases!$E51)=12,DAY(Leases!$E51)&gt;IF(Leases!$H51="",1,Leases!$H51)),IF(Leases!$E51&lt;=IF(Leases!$F51="",DATE(Properties!$C$5,12,31),Leases!$F51),ROUND(Leases!$G51*(DAY(EOMONTH(Leases!$E51,0))-DAY(Leases!$E51)+1)/DAY(EOMONTH(Leases!$E51,0)),2),0),IF(AND(DATE(Properties!$C$5,12,IF(Leases!$H51="",1,Leases!$H51))&gt;=Leases!$E51,DATE(Properties!$C$5,12,IF(Leases!$H51="",1,Leases!$H51))&lt;=IF(Leases!$F51="",DATE(Properties!$C$5,12,31),Leases!$F51)),Leases!$G51,0)))</f>
      </c>
      <c r="N51" s="28">
        <f>IF(B51=0,0,IF(AND(YEAR(Leases!$E51)=Properties!$C$5,MONTH(Leases!$E51)=1,DAY(Leases!$E51)&gt;IF(Leases!$H51="",1,Leases!$H51)),Leases!$E51,DATE(Properties!$C$5,1,IF(Leases!$H51="",1,Leases!$H51))))</f>
      </c>
      <c r="O51" s="28">
        <f>IF(C51=0,0,IF(AND(YEAR(Leases!$E51)=Properties!$C$5,MONTH(Leases!$E51)=2,DAY(Leases!$E51)&gt;IF(Leases!$H51="",1,Leases!$H51)),Leases!$E51,DATE(Properties!$C$5,2,IF(Leases!$H51="",1,Leases!$H51))))</f>
      </c>
      <c r="P51" s="28">
        <f>IF(D51=0,0,IF(AND(YEAR(Leases!$E51)=Properties!$C$5,MONTH(Leases!$E51)=3,DAY(Leases!$E51)&gt;IF(Leases!$H51="",1,Leases!$H51)),Leases!$E51,DATE(Properties!$C$5,3,IF(Leases!$H51="",1,Leases!$H51))))</f>
      </c>
      <c r="Q51" s="28">
        <f>IF(E51=0,0,IF(AND(YEAR(Leases!$E51)=Properties!$C$5,MONTH(Leases!$E51)=4,DAY(Leases!$E51)&gt;IF(Leases!$H51="",1,Leases!$H51)),Leases!$E51,DATE(Properties!$C$5,4,IF(Leases!$H51="",1,Leases!$H51))))</f>
      </c>
      <c r="R51" s="28">
        <f>IF(F51=0,0,IF(AND(YEAR(Leases!$E51)=Properties!$C$5,MONTH(Leases!$E51)=5,DAY(Leases!$E51)&gt;IF(Leases!$H51="",1,Leases!$H51)),Leases!$E51,DATE(Properties!$C$5,5,IF(Leases!$H51="",1,Leases!$H51))))</f>
      </c>
      <c r="S51" s="28">
        <f>IF(G51=0,0,IF(AND(YEAR(Leases!$E51)=Properties!$C$5,MONTH(Leases!$E51)=6,DAY(Leases!$E51)&gt;IF(Leases!$H51="",1,Leases!$H51)),Leases!$E51,DATE(Properties!$C$5,6,IF(Leases!$H51="",1,Leases!$H51))))</f>
      </c>
      <c r="T51" s="28">
        <f>IF(H51=0,0,IF(AND(YEAR(Leases!$E51)=Properties!$C$5,MONTH(Leases!$E51)=7,DAY(Leases!$E51)&gt;IF(Leases!$H51="",1,Leases!$H51)),Leases!$E51,DATE(Properties!$C$5,7,IF(Leases!$H51="",1,Leases!$H51))))</f>
      </c>
      <c r="U51" s="28">
        <f>IF(I51=0,0,IF(AND(YEAR(Leases!$E51)=Properties!$C$5,MONTH(Leases!$E51)=8,DAY(Leases!$E51)&gt;IF(Leases!$H51="",1,Leases!$H51)),Leases!$E51,DATE(Properties!$C$5,8,IF(Leases!$H51="",1,Leases!$H51))))</f>
      </c>
      <c r="V51" s="28">
        <f>IF(J51=0,0,IF(AND(YEAR(Leases!$E51)=Properties!$C$5,MONTH(Leases!$E51)=9,DAY(Leases!$E51)&gt;IF(Leases!$H51="",1,Leases!$H51)),Leases!$E51,DATE(Properties!$C$5,9,IF(Leases!$H51="",1,Leases!$H51))))</f>
      </c>
      <c r="W51" s="28">
        <f>IF(K51=0,0,IF(AND(YEAR(Leases!$E51)=Properties!$C$5,MONTH(Leases!$E51)=10,DAY(Leases!$E51)&gt;IF(Leases!$H51="",1,Leases!$H51)),Leases!$E51,DATE(Properties!$C$5,10,IF(Leases!$H51="",1,Leases!$H51))))</f>
      </c>
      <c r="X51" s="28">
        <f>IF(L51=0,0,IF(AND(YEAR(Leases!$E51)=Properties!$C$5,MONTH(Leases!$E51)=11,DAY(Leases!$E51)&gt;IF(Leases!$H51="",1,Leases!$H51)),Leases!$E51,DATE(Properties!$C$5,11,IF(Leases!$H51="",1,Leases!$H51))))</f>
      </c>
      <c r="Y51" s="28">
        <f>IF(M51=0,0,IF(AND(YEAR(Leases!$E51)=Properties!$C$5,MONTH(Leases!$E51)=12,DAY(Leases!$E51)&gt;IF(Leases!$H51="",1,Leases!$H51)),Leases!$E51,DATE(Properties!$C$5,12,IF(Leases!$H51="",1,Leases!$H51))))</f>
      </c>
      <c r="Z51" s="25">
        <f>SUM(B51:M51)</f>
      </c>
      <c r="AA51" s="22">
        <f>SUMPRODUCT((N51:Y51&lt;='Rent roll'!$C$4)*B51:M51)</f>
      </c>
      <c r="AB51" s="22">
        <f>IF(A51="",0,SUMIFS('Ledger entries'!$H$2:$H$3001,'Ledger entries'!$B$2:$B$3001,A51,'Ledger entries'!$A$2:$A$3001,"&lt;="&amp;'Rent roll'!$C$4))</f>
      </c>
      <c r="AC51" s="22">
        <f>IF(A51="",0,N(Leases!$L51)+AA51+AB51)</f>
      </c>
      <c r="AD51" s="22">
        <f>IF(A51="",0,N(Leases!$K51)+SUMIFS('Ledger entries'!$I$2:$I$3001,'Ledger entries'!$B$2:$B$3001,A51,'Ledger entries'!$A$2:$A$3001,"&lt;="&amp;'Rent roll'!$C$4))</f>
      </c>
    </row>
    <row r="52" spans="1:30" x14ac:dyDescent="0.25">
      <c r="A52" s="13">
        <f>Leases!A52</f>
      </c>
      <c r="B52" s="22">
        <f>IF(OR(Leases!$A52="",Leases!$E52="",Leases!$G52=""),0,IF(AND(YEAR(Leases!$E52)=Properties!$C$5,MONTH(Leases!$E52)=1,DAY(Leases!$E52)&gt;IF(Leases!$H52="",1,Leases!$H52)),IF(Leases!$E52&lt;=IF(Leases!$F52="",DATE(Properties!$C$5,12,31),Leases!$F52),ROUND(Leases!$G52*(DAY(EOMONTH(Leases!$E52,0))-DAY(Leases!$E52)+1)/DAY(EOMONTH(Leases!$E52,0)),2),0),IF(AND(DATE(Properties!$C$5,1,IF(Leases!$H52="",1,Leases!$H52))&gt;=Leases!$E52,DATE(Properties!$C$5,1,IF(Leases!$H52="",1,Leases!$H52))&lt;=IF(Leases!$F52="",DATE(Properties!$C$5,12,31),Leases!$F52)),Leases!$G52,0)))</f>
      </c>
      <c r="C52" s="22">
        <f>IF(OR(Leases!$A52="",Leases!$E52="",Leases!$G52=""),0,IF(AND(YEAR(Leases!$E52)=Properties!$C$5,MONTH(Leases!$E52)=2,DAY(Leases!$E52)&gt;IF(Leases!$H52="",1,Leases!$H52)),IF(Leases!$E52&lt;=IF(Leases!$F52="",DATE(Properties!$C$5,12,31),Leases!$F52),ROUND(Leases!$G52*(DAY(EOMONTH(Leases!$E52,0))-DAY(Leases!$E52)+1)/DAY(EOMONTH(Leases!$E52,0)),2),0),IF(AND(DATE(Properties!$C$5,2,IF(Leases!$H52="",1,Leases!$H52))&gt;=Leases!$E52,DATE(Properties!$C$5,2,IF(Leases!$H52="",1,Leases!$H52))&lt;=IF(Leases!$F52="",DATE(Properties!$C$5,12,31),Leases!$F52)),Leases!$G52,0)))</f>
      </c>
      <c r="D52" s="22">
        <f>IF(OR(Leases!$A52="",Leases!$E52="",Leases!$G52=""),0,IF(AND(YEAR(Leases!$E52)=Properties!$C$5,MONTH(Leases!$E52)=3,DAY(Leases!$E52)&gt;IF(Leases!$H52="",1,Leases!$H52)),IF(Leases!$E52&lt;=IF(Leases!$F52="",DATE(Properties!$C$5,12,31),Leases!$F52),ROUND(Leases!$G52*(DAY(EOMONTH(Leases!$E52,0))-DAY(Leases!$E52)+1)/DAY(EOMONTH(Leases!$E52,0)),2),0),IF(AND(DATE(Properties!$C$5,3,IF(Leases!$H52="",1,Leases!$H52))&gt;=Leases!$E52,DATE(Properties!$C$5,3,IF(Leases!$H52="",1,Leases!$H52))&lt;=IF(Leases!$F52="",DATE(Properties!$C$5,12,31),Leases!$F52)),Leases!$G52,0)))</f>
      </c>
      <c r="E52" s="22">
        <f>IF(OR(Leases!$A52="",Leases!$E52="",Leases!$G52=""),0,IF(AND(YEAR(Leases!$E52)=Properties!$C$5,MONTH(Leases!$E52)=4,DAY(Leases!$E52)&gt;IF(Leases!$H52="",1,Leases!$H52)),IF(Leases!$E52&lt;=IF(Leases!$F52="",DATE(Properties!$C$5,12,31),Leases!$F52),ROUND(Leases!$G52*(DAY(EOMONTH(Leases!$E52,0))-DAY(Leases!$E52)+1)/DAY(EOMONTH(Leases!$E52,0)),2),0),IF(AND(DATE(Properties!$C$5,4,IF(Leases!$H52="",1,Leases!$H52))&gt;=Leases!$E52,DATE(Properties!$C$5,4,IF(Leases!$H52="",1,Leases!$H52))&lt;=IF(Leases!$F52="",DATE(Properties!$C$5,12,31),Leases!$F52)),Leases!$G52,0)))</f>
      </c>
      <c r="F52" s="22">
        <f>IF(OR(Leases!$A52="",Leases!$E52="",Leases!$G52=""),0,IF(AND(YEAR(Leases!$E52)=Properties!$C$5,MONTH(Leases!$E52)=5,DAY(Leases!$E52)&gt;IF(Leases!$H52="",1,Leases!$H52)),IF(Leases!$E52&lt;=IF(Leases!$F52="",DATE(Properties!$C$5,12,31),Leases!$F52),ROUND(Leases!$G52*(DAY(EOMONTH(Leases!$E52,0))-DAY(Leases!$E52)+1)/DAY(EOMONTH(Leases!$E52,0)),2),0),IF(AND(DATE(Properties!$C$5,5,IF(Leases!$H52="",1,Leases!$H52))&gt;=Leases!$E52,DATE(Properties!$C$5,5,IF(Leases!$H52="",1,Leases!$H52))&lt;=IF(Leases!$F52="",DATE(Properties!$C$5,12,31),Leases!$F52)),Leases!$G52,0)))</f>
      </c>
      <c r="G52" s="22">
        <f>IF(OR(Leases!$A52="",Leases!$E52="",Leases!$G52=""),0,IF(AND(YEAR(Leases!$E52)=Properties!$C$5,MONTH(Leases!$E52)=6,DAY(Leases!$E52)&gt;IF(Leases!$H52="",1,Leases!$H52)),IF(Leases!$E52&lt;=IF(Leases!$F52="",DATE(Properties!$C$5,12,31),Leases!$F52),ROUND(Leases!$G52*(DAY(EOMONTH(Leases!$E52,0))-DAY(Leases!$E52)+1)/DAY(EOMONTH(Leases!$E52,0)),2),0),IF(AND(DATE(Properties!$C$5,6,IF(Leases!$H52="",1,Leases!$H52))&gt;=Leases!$E52,DATE(Properties!$C$5,6,IF(Leases!$H52="",1,Leases!$H52))&lt;=IF(Leases!$F52="",DATE(Properties!$C$5,12,31),Leases!$F52)),Leases!$G52,0)))</f>
      </c>
      <c r="H52" s="22">
        <f>IF(OR(Leases!$A52="",Leases!$E52="",Leases!$G52=""),0,IF(AND(YEAR(Leases!$E52)=Properties!$C$5,MONTH(Leases!$E52)=7,DAY(Leases!$E52)&gt;IF(Leases!$H52="",1,Leases!$H52)),IF(Leases!$E52&lt;=IF(Leases!$F52="",DATE(Properties!$C$5,12,31),Leases!$F52),ROUND(Leases!$G52*(DAY(EOMONTH(Leases!$E52,0))-DAY(Leases!$E52)+1)/DAY(EOMONTH(Leases!$E52,0)),2),0),IF(AND(DATE(Properties!$C$5,7,IF(Leases!$H52="",1,Leases!$H52))&gt;=Leases!$E52,DATE(Properties!$C$5,7,IF(Leases!$H52="",1,Leases!$H52))&lt;=IF(Leases!$F52="",DATE(Properties!$C$5,12,31),Leases!$F52)),Leases!$G52,0)))</f>
      </c>
      <c r="I52" s="22">
        <f>IF(OR(Leases!$A52="",Leases!$E52="",Leases!$G52=""),0,IF(AND(YEAR(Leases!$E52)=Properties!$C$5,MONTH(Leases!$E52)=8,DAY(Leases!$E52)&gt;IF(Leases!$H52="",1,Leases!$H52)),IF(Leases!$E52&lt;=IF(Leases!$F52="",DATE(Properties!$C$5,12,31),Leases!$F52),ROUND(Leases!$G52*(DAY(EOMONTH(Leases!$E52,0))-DAY(Leases!$E52)+1)/DAY(EOMONTH(Leases!$E52,0)),2),0),IF(AND(DATE(Properties!$C$5,8,IF(Leases!$H52="",1,Leases!$H52))&gt;=Leases!$E52,DATE(Properties!$C$5,8,IF(Leases!$H52="",1,Leases!$H52))&lt;=IF(Leases!$F52="",DATE(Properties!$C$5,12,31),Leases!$F52)),Leases!$G52,0)))</f>
      </c>
      <c r="J52" s="22">
        <f>IF(OR(Leases!$A52="",Leases!$E52="",Leases!$G52=""),0,IF(AND(YEAR(Leases!$E52)=Properties!$C$5,MONTH(Leases!$E52)=9,DAY(Leases!$E52)&gt;IF(Leases!$H52="",1,Leases!$H52)),IF(Leases!$E52&lt;=IF(Leases!$F52="",DATE(Properties!$C$5,12,31),Leases!$F52),ROUND(Leases!$G52*(DAY(EOMONTH(Leases!$E52,0))-DAY(Leases!$E52)+1)/DAY(EOMONTH(Leases!$E52,0)),2),0),IF(AND(DATE(Properties!$C$5,9,IF(Leases!$H52="",1,Leases!$H52))&gt;=Leases!$E52,DATE(Properties!$C$5,9,IF(Leases!$H52="",1,Leases!$H52))&lt;=IF(Leases!$F52="",DATE(Properties!$C$5,12,31),Leases!$F52)),Leases!$G52,0)))</f>
      </c>
      <c r="K52" s="22">
        <f>IF(OR(Leases!$A52="",Leases!$E52="",Leases!$G52=""),0,IF(AND(YEAR(Leases!$E52)=Properties!$C$5,MONTH(Leases!$E52)=10,DAY(Leases!$E52)&gt;IF(Leases!$H52="",1,Leases!$H52)),IF(Leases!$E52&lt;=IF(Leases!$F52="",DATE(Properties!$C$5,12,31),Leases!$F52),ROUND(Leases!$G52*(DAY(EOMONTH(Leases!$E52,0))-DAY(Leases!$E52)+1)/DAY(EOMONTH(Leases!$E52,0)),2),0),IF(AND(DATE(Properties!$C$5,10,IF(Leases!$H52="",1,Leases!$H52))&gt;=Leases!$E52,DATE(Properties!$C$5,10,IF(Leases!$H52="",1,Leases!$H52))&lt;=IF(Leases!$F52="",DATE(Properties!$C$5,12,31),Leases!$F52)),Leases!$G52,0)))</f>
      </c>
      <c r="L52" s="22">
        <f>IF(OR(Leases!$A52="",Leases!$E52="",Leases!$G52=""),0,IF(AND(YEAR(Leases!$E52)=Properties!$C$5,MONTH(Leases!$E52)=11,DAY(Leases!$E52)&gt;IF(Leases!$H52="",1,Leases!$H52)),IF(Leases!$E52&lt;=IF(Leases!$F52="",DATE(Properties!$C$5,12,31),Leases!$F52),ROUND(Leases!$G52*(DAY(EOMONTH(Leases!$E52,0))-DAY(Leases!$E52)+1)/DAY(EOMONTH(Leases!$E52,0)),2),0),IF(AND(DATE(Properties!$C$5,11,IF(Leases!$H52="",1,Leases!$H52))&gt;=Leases!$E52,DATE(Properties!$C$5,11,IF(Leases!$H52="",1,Leases!$H52))&lt;=IF(Leases!$F52="",DATE(Properties!$C$5,12,31),Leases!$F52)),Leases!$G52,0)))</f>
      </c>
      <c r="M52" s="22">
        <f>IF(OR(Leases!$A52="",Leases!$E52="",Leases!$G52=""),0,IF(AND(YEAR(Leases!$E52)=Properties!$C$5,MONTH(Leases!$E52)=12,DAY(Leases!$E52)&gt;IF(Leases!$H52="",1,Leases!$H52)),IF(Leases!$E52&lt;=IF(Leases!$F52="",DATE(Properties!$C$5,12,31),Leases!$F52),ROUND(Leases!$G52*(DAY(EOMONTH(Leases!$E52,0))-DAY(Leases!$E52)+1)/DAY(EOMONTH(Leases!$E52,0)),2),0),IF(AND(DATE(Properties!$C$5,12,IF(Leases!$H52="",1,Leases!$H52))&gt;=Leases!$E52,DATE(Properties!$C$5,12,IF(Leases!$H52="",1,Leases!$H52))&lt;=IF(Leases!$F52="",DATE(Properties!$C$5,12,31),Leases!$F52)),Leases!$G52,0)))</f>
      </c>
      <c r="N52" s="28">
        <f>IF(B52=0,0,IF(AND(YEAR(Leases!$E52)=Properties!$C$5,MONTH(Leases!$E52)=1,DAY(Leases!$E52)&gt;IF(Leases!$H52="",1,Leases!$H52)),Leases!$E52,DATE(Properties!$C$5,1,IF(Leases!$H52="",1,Leases!$H52))))</f>
      </c>
      <c r="O52" s="28">
        <f>IF(C52=0,0,IF(AND(YEAR(Leases!$E52)=Properties!$C$5,MONTH(Leases!$E52)=2,DAY(Leases!$E52)&gt;IF(Leases!$H52="",1,Leases!$H52)),Leases!$E52,DATE(Properties!$C$5,2,IF(Leases!$H52="",1,Leases!$H52))))</f>
      </c>
      <c r="P52" s="28">
        <f>IF(D52=0,0,IF(AND(YEAR(Leases!$E52)=Properties!$C$5,MONTH(Leases!$E52)=3,DAY(Leases!$E52)&gt;IF(Leases!$H52="",1,Leases!$H52)),Leases!$E52,DATE(Properties!$C$5,3,IF(Leases!$H52="",1,Leases!$H52))))</f>
      </c>
      <c r="Q52" s="28">
        <f>IF(E52=0,0,IF(AND(YEAR(Leases!$E52)=Properties!$C$5,MONTH(Leases!$E52)=4,DAY(Leases!$E52)&gt;IF(Leases!$H52="",1,Leases!$H52)),Leases!$E52,DATE(Properties!$C$5,4,IF(Leases!$H52="",1,Leases!$H52))))</f>
      </c>
      <c r="R52" s="28">
        <f>IF(F52=0,0,IF(AND(YEAR(Leases!$E52)=Properties!$C$5,MONTH(Leases!$E52)=5,DAY(Leases!$E52)&gt;IF(Leases!$H52="",1,Leases!$H52)),Leases!$E52,DATE(Properties!$C$5,5,IF(Leases!$H52="",1,Leases!$H52))))</f>
      </c>
      <c r="S52" s="28">
        <f>IF(G52=0,0,IF(AND(YEAR(Leases!$E52)=Properties!$C$5,MONTH(Leases!$E52)=6,DAY(Leases!$E52)&gt;IF(Leases!$H52="",1,Leases!$H52)),Leases!$E52,DATE(Properties!$C$5,6,IF(Leases!$H52="",1,Leases!$H52))))</f>
      </c>
      <c r="T52" s="28">
        <f>IF(H52=0,0,IF(AND(YEAR(Leases!$E52)=Properties!$C$5,MONTH(Leases!$E52)=7,DAY(Leases!$E52)&gt;IF(Leases!$H52="",1,Leases!$H52)),Leases!$E52,DATE(Properties!$C$5,7,IF(Leases!$H52="",1,Leases!$H52))))</f>
      </c>
      <c r="U52" s="28">
        <f>IF(I52=0,0,IF(AND(YEAR(Leases!$E52)=Properties!$C$5,MONTH(Leases!$E52)=8,DAY(Leases!$E52)&gt;IF(Leases!$H52="",1,Leases!$H52)),Leases!$E52,DATE(Properties!$C$5,8,IF(Leases!$H52="",1,Leases!$H52))))</f>
      </c>
      <c r="V52" s="28">
        <f>IF(J52=0,0,IF(AND(YEAR(Leases!$E52)=Properties!$C$5,MONTH(Leases!$E52)=9,DAY(Leases!$E52)&gt;IF(Leases!$H52="",1,Leases!$H52)),Leases!$E52,DATE(Properties!$C$5,9,IF(Leases!$H52="",1,Leases!$H52))))</f>
      </c>
      <c r="W52" s="28">
        <f>IF(K52=0,0,IF(AND(YEAR(Leases!$E52)=Properties!$C$5,MONTH(Leases!$E52)=10,DAY(Leases!$E52)&gt;IF(Leases!$H52="",1,Leases!$H52)),Leases!$E52,DATE(Properties!$C$5,10,IF(Leases!$H52="",1,Leases!$H52))))</f>
      </c>
      <c r="X52" s="28">
        <f>IF(L52=0,0,IF(AND(YEAR(Leases!$E52)=Properties!$C$5,MONTH(Leases!$E52)=11,DAY(Leases!$E52)&gt;IF(Leases!$H52="",1,Leases!$H52)),Leases!$E52,DATE(Properties!$C$5,11,IF(Leases!$H52="",1,Leases!$H52))))</f>
      </c>
      <c r="Y52" s="28">
        <f>IF(M52=0,0,IF(AND(YEAR(Leases!$E52)=Properties!$C$5,MONTH(Leases!$E52)=12,DAY(Leases!$E52)&gt;IF(Leases!$H52="",1,Leases!$H52)),Leases!$E52,DATE(Properties!$C$5,12,IF(Leases!$H52="",1,Leases!$H52))))</f>
      </c>
      <c r="Z52" s="25">
        <f>SUM(B52:M52)</f>
      </c>
      <c r="AA52" s="22">
        <f>SUMPRODUCT((N52:Y52&lt;='Rent roll'!$C$4)*B52:M52)</f>
      </c>
      <c r="AB52" s="22">
        <f>IF(A52="",0,SUMIFS('Ledger entries'!$H$2:$H$3001,'Ledger entries'!$B$2:$B$3001,A52,'Ledger entries'!$A$2:$A$3001,"&lt;="&amp;'Rent roll'!$C$4))</f>
      </c>
      <c r="AC52" s="22">
        <f>IF(A52="",0,N(Leases!$L52)+AA52+AB52)</f>
      </c>
      <c r="AD52" s="22">
        <f>IF(A52="",0,N(Leases!$K52)+SUMIFS('Ledger entries'!$I$2:$I$3001,'Ledger entries'!$B$2:$B$3001,A52,'Ledger entries'!$A$2:$A$3001,"&lt;="&amp;'Rent roll'!$C$4))</f>
      </c>
    </row>
    <row r="53" spans="1:30" x14ac:dyDescent="0.25">
      <c r="A53" s="13">
        <f>Leases!A53</f>
      </c>
      <c r="B53" s="22">
        <f>IF(OR(Leases!$A53="",Leases!$E53="",Leases!$G53=""),0,IF(AND(YEAR(Leases!$E53)=Properties!$C$5,MONTH(Leases!$E53)=1,DAY(Leases!$E53)&gt;IF(Leases!$H53="",1,Leases!$H53)),IF(Leases!$E53&lt;=IF(Leases!$F53="",DATE(Properties!$C$5,12,31),Leases!$F53),ROUND(Leases!$G53*(DAY(EOMONTH(Leases!$E53,0))-DAY(Leases!$E53)+1)/DAY(EOMONTH(Leases!$E53,0)),2),0),IF(AND(DATE(Properties!$C$5,1,IF(Leases!$H53="",1,Leases!$H53))&gt;=Leases!$E53,DATE(Properties!$C$5,1,IF(Leases!$H53="",1,Leases!$H53))&lt;=IF(Leases!$F53="",DATE(Properties!$C$5,12,31),Leases!$F53)),Leases!$G53,0)))</f>
      </c>
      <c r="C53" s="22">
        <f>IF(OR(Leases!$A53="",Leases!$E53="",Leases!$G53=""),0,IF(AND(YEAR(Leases!$E53)=Properties!$C$5,MONTH(Leases!$E53)=2,DAY(Leases!$E53)&gt;IF(Leases!$H53="",1,Leases!$H53)),IF(Leases!$E53&lt;=IF(Leases!$F53="",DATE(Properties!$C$5,12,31),Leases!$F53),ROUND(Leases!$G53*(DAY(EOMONTH(Leases!$E53,0))-DAY(Leases!$E53)+1)/DAY(EOMONTH(Leases!$E53,0)),2),0),IF(AND(DATE(Properties!$C$5,2,IF(Leases!$H53="",1,Leases!$H53))&gt;=Leases!$E53,DATE(Properties!$C$5,2,IF(Leases!$H53="",1,Leases!$H53))&lt;=IF(Leases!$F53="",DATE(Properties!$C$5,12,31),Leases!$F53)),Leases!$G53,0)))</f>
      </c>
      <c r="D53" s="22">
        <f>IF(OR(Leases!$A53="",Leases!$E53="",Leases!$G53=""),0,IF(AND(YEAR(Leases!$E53)=Properties!$C$5,MONTH(Leases!$E53)=3,DAY(Leases!$E53)&gt;IF(Leases!$H53="",1,Leases!$H53)),IF(Leases!$E53&lt;=IF(Leases!$F53="",DATE(Properties!$C$5,12,31),Leases!$F53),ROUND(Leases!$G53*(DAY(EOMONTH(Leases!$E53,0))-DAY(Leases!$E53)+1)/DAY(EOMONTH(Leases!$E53,0)),2),0),IF(AND(DATE(Properties!$C$5,3,IF(Leases!$H53="",1,Leases!$H53))&gt;=Leases!$E53,DATE(Properties!$C$5,3,IF(Leases!$H53="",1,Leases!$H53))&lt;=IF(Leases!$F53="",DATE(Properties!$C$5,12,31),Leases!$F53)),Leases!$G53,0)))</f>
      </c>
      <c r="E53" s="22">
        <f>IF(OR(Leases!$A53="",Leases!$E53="",Leases!$G53=""),0,IF(AND(YEAR(Leases!$E53)=Properties!$C$5,MONTH(Leases!$E53)=4,DAY(Leases!$E53)&gt;IF(Leases!$H53="",1,Leases!$H53)),IF(Leases!$E53&lt;=IF(Leases!$F53="",DATE(Properties!$C$5,12,31),Leases!$F53),ROUND(Leases!$G53*(DAY(EOMONTH(Leases!$E53,0))-DAY(Leases!$E53)+1)/DAY(EOMONTH(Leases!$E53,0)),2),0),IF(AND(DATE(Properties!$C$5,4,IF(Leases!$H53="",1,Leases!$H53))&gt;=Leases!$E53,DATE(Properties!$C$5,4,IF(Leases!$H53="",1,Leases!$H53))&lt;=IF(Leases!$F53="",DATE(Properties!$C$5,12,31),Leases!$F53)),Leases!$G53,0)))</f>
      </c>
      <c r="F53" s="22">
        <f>IF(OR(Leases!$A53="",Leases!$E53="",Leases!$G53=""),0,IF(AND(YEAR(Leases!$E53)=Properties!$C$5,MONTH(Leases!$E53)=5,DAY(Leases!$E53)&gt;IF(Leases!$H53="",1,Leases!$H53)),IF(Leases!$E53&lt;=IF(Leases!$F53="",DATE(Properties!$C$5,12,31),Leases!$F53),ROUND(Leases!$G53*(DAY(EOMONTH(Leases!$E53,0))-DAY(Leases!$E53)+1)/DAY(EOMONTH(Leases!$E53,0)),2),0),IF(AND(DATE(Properties!$C$5,5,IF(Leases!$H53="",1,Leases!$H53))&gt;=Leases!$E53,DATE(Properties!$C$5,5,IF(Leases!$H53="",1,Leases!$H53))&lt;=IF(Leases!$F53="",DATE(Properties!$C$5,12,31),Leases!$F53)),Leases!$G53,0)))</f>
      </c>
      <c r="G53" s="22">
        <f>IF(OR(Leases!$A53="",Leases!$E53="",Leases!$G53=""),0,IF(AND(YEAR(Leases!$E53)=Properties!$C$5,MONTH(Leases!$E53)=6,DAY(Leases!$E53)&gt;IF(Leases!$H53="",1,Leases!$H53)),IF(Leases!$E53&lt;=IF(Leases!$F53="",DATE(Properties!$C$5,12,31),Leases!$F53),ROUND(Leases!$G53*(DAY(EOMONTH(Leases!$E53,0))-DAY(Leases!$E53)+1)/DAY(EOMONTH(Leases!$E53,0)),2),0),IF(AND(DATE(Properties!$C$5,6,IF(Leases!$H53="",1,Leases!$H53))&gt;=Leases!$E53,DATE(Properties!$C$5,6,IF(Leases!$H53="",1,Leases!$H53))&lt;=IF(Leases!$F53="",DATE(Properties!$C$5,12,31),Leases!$F53)),Leases!$G53,0)))</f>
      </c>
      <c r="H53" s="22">
        <f>IF(OR(Leases!$A53="",Leases!$E53="",Leases!$G53=""),0,IF(AND(YEAR(Leases!$E53)=Properties!$C$5,MONTH(Leases!$E53)=7,DAY(Leases!$E53)&gt;IF(Leases!$H53="",1,Leases!$H53)),IF(Leases!$E53&lt;=IF(Leases!$F53="",DATE(Properties!$C$5,12,31),Leases!$F53),ROUND(Leases!$G53*(DAY(EOMONTH(Leases!$E53,0))-DAY(Leases!$E53)+1)/DAY(EOMONTH(Leases!$E53,0)),2),0),IF(AND(DATE(Properties!$C$5,7,IF(Leases!$H53="",1,Leases!$H53))&gt;=Leases!$E53,DATE(Properties!$C$5,7,IF(Leases!$H53="",1,Leases!$H53))&lt;=IF(Leases!$F53="",DATE(Properties!$C$5,12,31),Leases!$F53)),Leases!$G53,0)))</f>
      </c>
      <c r="I53" s="22">
        <f>IF(OR(Leases!$A53="",Leases!$E53="",Leases!$G53=""),0,IF(AND(YEAR(Leases!$E53)=Properties!$C$5,MONTH(Leases!$E53)=8,DAY(Leases!$E53)&gt;IF(Leases!$H53="",1,Leases!$H53)),IF(Leases!$E53&lt;=IF(Leases!$F53="",DATE(Properties!$C$5,12,31),Leases!$F53),ROUND(Leases!$G53*(DAY(EOMONTH(Leases!$E53,0))-DAY(Leases!$E53)+1)/DAY(EOMONTH(Leases!$E53,0)),2),0),IF(AND(DATE(Properties!$C$5,8,IF(Leases!$H53="",1,Leases!$H53))&gt;=Leases!$E53,DATE(Properties!$C$5,8,IF(Leases!$H53="",1,Leases!$H53))&lt;=IF(Leases!$F53="",DATE(Properties!$C$5,12,31),Leases!$F53)),Leases!$G53,0)))</f>
      </c>
      <c r="J53" s="22">
        <f>IF(OR(Leases!$A53="",Leases!$E53="",Leases!$G53=""),0,IF(AND(YEAR(Leases!$E53)=Properties!$C$5,MONTH(Leases!$E53)=9,DAY(Leases!$E53)&gt;IF(Leases!$H53="",1,Leases!$H53)),IF(Leases!$E53&lt;=IF(Leases!$F53="",DATE(Properties!$C$5,12,31),Leases!$F53),ROUND(Leases!$G53*(DAY(EOMONTH(Leases!$E53,0))-DAY(Leases!$E53)+1)/DAY(EOMONTH(Leases!$E53,0)),2),0),IF(AND(DATE(Properties!$C$5,9,IF(Leases!$H53="",1,Leases!$H53))&gt;=Leases!$E53,DATE(Properties!$C$5,9,IF(Leases!$H53="",1,Leases!$H53))&lt;=IF(Leases!$F53="",DATE(Properties!$C$5,12,31),Leases!$F53)),Leases!$G53,0)))</f>
      </c>
      <c r="K53" s="22">
        <f>IF(OR(Leases!$A53="",Leases!$E53="",Leases!$G53=""),0,IF(AND(YEAR(Leases!$E53)=Properties!$C$5,MONTH(Leases!$E53)=10,DAY(Leases!$E53)&gt;IF(Leases!$H53="",1,Leases!$H53)),IF(Leases!$E53&lt;=IF(Leases!$F53="",DATE(Properties!$C$5,12,31),Leases!$F53),ROUND(Leases!$G53*(DAY(EOMONTH(Leases!$E53,0))-DAY(Leases!$E53)+1)/DAY(EOMONTH(Leases!$E53,0)),2),0),IF(AND(DATE(Properties!$C$5,10,IF(Leases!$H53="",1,Leases!$H53))&gt;=Leases!$E53,DATE(Properties!$C$5,10,IF(Leases!$H53="",1,Leases!$H53))&lt;=IF(Leases!$F53="",DATE(Properties!$C$5,12,31),Leases!$F53)),Leases!$G53,0)))</f>
      </c>
      <c r="L53" s="22">
        <f>IF(OR(Leases!$A53="",Leases!$E53="",Leases!$G53=""),0,IF(AND(YEAR(Leases!$E53)=Properties!$C$5,MONTH(Leases!$E53)=11,DAY(Leases!$E53)&gt;IF(Leases!$H53="",1,Leases!$H53)),IF(Leases!$E53&lt;=IF(Leases!$F53="",DATE(Properties!$C$5,12,31),Leases!$F53),ROUND(Leases!$G53*(DAY(EOMONTH(Leases!$E53,0))-DAY(Leases!$E53)+1)/DAY(EOMONTH(Leases!$E53,0)),2),0),IF(AND(DATE(Properties!$C$5,11,IF(Leases!$H53="",1,Leases!$H53))&gt;=Leases!$E53,DATE(Properties!$C$5,11,IF(Leases!$H53="",1,Leases!$H53))&lt;=IF(Leases!$F53="",DATE(Properties!$C$5,12,31),Leases!$F53)),Leases!$G53,0)))</f>
      </c>
      <c r="M53" s="22">
        <f>IF(OR(Leases!$A53="",Leases!$E53="",Leases!$G53=""),0,IF(AND(YEAR(Leases!$E53)=Properties!$C$5,MONTH(Leases!$E53)=12,DAY(Leases!$E53)&gt;IF(Leases!$H53="",1,Leases!$H53)),IF(Leases!$E53&lt;=IF(Leases!$F53="",DATE(Properties!$C$5,12,31),Leases!$F53),ROUND(Leases!$G53*(DAY(EOMONTH(Leases!$E53,0))-DAY(Leases!$E53)+1)/DAY(EOMONTH(Leases!$E53,0)),2),0),IF(AND(DATE(Properties!$C$5,12,IF(Leases!$H53="",1,Leases!$H53))&gt;=Leases!$E53,DATE(Properties!$C$5,12,IF(Leases!$H53="",1,Leases!$H53))&lt;=IF(Leases!$F53="",DATE(Properties!$C$5,12,31),Leases!$F53)),Leases!$G53,0)))</f>
      </c>
      <c r="N53" s="28">
        <f>IF(B53=0,0,IF(AND(YEAR(Leases!$E53)=Properties!$C$5,MONTH(Leases!$E53)=1,DAY(Leases!$E53)&gt;IF(Leases!$H53="",1,Leases!$H53)),Leases!$E53,DATE(Properties!$C$5,1,IF(Leases!$H53="",1,Leases!$H53))))</f>
      </c>
      <c r="O53" s="28">
        <f>IF(C53=0,0,IF(AND(YEAR(Leases!$E53)=Properties!$C$5,MONTH(Leases!$E53)=2,DAY(Leases!$E53)&gt;IF(Leases!$H53="",1,Leases!$H53)),Leases!$E53,DATE(Properties!$C$5,2,IF(Leases!$H53="",1,Leases!$H53))))</f>
      </c>
      <c r="P53" s="28">
        <f>IF(D53=0,0,IF(AND(YEAR(Leases!$E53)=Properties!$C$5,MONTH(Leases!$E53)=3,DAY(Leases!$E53)&gt;IF(Leases!$H53="",1,Leases!$H53)),Leases!$E53,DATE(Properties!$C$5,3,IF(Leases!$H53="",1,Leases!$H53))))</f>
      </c>
      <c r="Q53" s="28">
        <f>IF(E53=0,0,IF(AND(YEAR(Leases!$E53)=Properties!$C$5,MONTH(Leases!$E53)=4,DAY(Leases!$E53)&gt;IF(Leases!$H53="",1,Leases!$H53)),Leases!$E53,DATE(Properties!$C$5,4,IF(Leases!$H53="",1,Leases!$H53))))</f>
      </c>
      <c r="R53" s="28">
        <f>IF(F53=0,0,IF(AND(YEAR(Leases!$E53)=Properties!$C$5,MONTH(Leases!$E53)=5,DAY(Leases!$E53)&gt;IF(Leases!$H53="",1,Leases!$H53)),Leases!$E53,DATE(Properties!$C$5,5,IF(Leases!$H53="",1,Leases!$H53))))</f>
      </c>
      <c r="S53" s="28">
        <f>IF(G53=0,0,IF(AND(YEAR(Leases!$E53)=Properties!$C$5,MONTH(Leases!$E53)=6,DAY(Leases!$E53)&gt;IF(Leases!$H53="",1,Leases!$H53)),Leases!$E53,DATE(Properties!$C$5,6,IF(Leases!$H53="",1,Leases!$H53))))</f>
      </c>
      <c r="T53" s="28">
        <f>IF(H53=0,0,IF(AND(YEAR(Leases!$E53)=Properties!$C$5,MONTH(Leases!$E53)=7,DAY(Leases!$E53)&gt;IF(Leases!$H53="",1,Leases!$H53)),Leases!$E53,DATE(Properties!$C$5,7,IF(Leases!$H53="",1,Leases!$H53))))</f>
      </c>
      <c r="U53" s="28">
        <f>IF(I53=0,0,IF(AND(YEAR(Leases!$E53)=Properties!$C$5,MONTH(Leases!$E53)=8,DAY(Leases!$E53)&gt;IF(Leases!$H53="",1,Leases!$H53)),Leases!$E53,DATE(Properties!$C$5,8,IF(Leases!$H53="",1,Leases!$H53))))</f>
      </c>
      <c r="V53" s="28">
        <f>IF(J53=0,0,IF(AND(YEAR(Leases!$E53)=Properties!$C$5,MONTH(Leases!$E53)=9,DAY(Leases!$E53)&gt;IF(Leases!$H53="",1,Leases!$H53)),Leases!$E53,DATE(Properties!$C$5,9,IF(Leases!$H53="",1,Leases!$H53))))</f>
      </c>
      <c r="W53" s="28">
        <f>IF(K53=0,0,IF(AND(YEAR(Leases!$E53)=Properties!$C$5,MONTH(Leases!$E53)=10,DAY(Leases!$E53)&gt;IF(Leases!$H53="",1,Leases!$H53)),Leases!$E53,DATE(Properties!$C$5,10,IF(Leases!$H53="",1,Leases!$H53))))</f>
      </c>
      <c r="X53" s="28">
        <f>IF(L53=0,0,IF(AND(YEAR(Leases!$E53)=Properties!$C$5,MONTH(Leases!$E53)=11,DAY(Leases!$E53)&gt;IF(Leases!$H53="",1,Leases!$H53)),Leases!$E53,DATE(Properties!$C$5,11,IF(Leases!$H53="",1,Leases!$H53))))</f>
      </c>
      <c r="Y53" s="28">
        <f>IF(M53=0,0,IF(AND(YEAR(Leases!$E53)=Properties!$C$5,MONTH(Leases!$E53)=12,DAY(Leases!$E53)&gt;IF(Leases!$H53="",1,Leases!$H53)),Leases!$E53,DATE(Properties!$C$5,12,IF(Leases!$H53="",1,Leases!$H53))))</f>
      </c>
      <c r="Z53" s="25">
        <f>SUM(B53:M53)</f>
      </c>
      <c r="AA53" s="22">
        <f>SUMPRODUCT((N53:Y53&lt;='Rent roll'!$C$4)*B53:M53)</f>
      </c>
      <c r="AB53" s="22">
        <f>IF(A53="",0,SUMIFS('Ledger entries'!$H$2:$H$3001,'Ledger entries'!$B$2:$B$3001,A53,'Ledger entries'!$A$2:$A$3001,"&lt;="&amp;'Rent roll'!$C$4))</f>
      </c>
      <c r="AC53" s="22">
        <f>IF(A53="",0,N(Leases!$L53)+AA53+AB53)</f>
      </c>
      <c r="AD53" s="22">
        <f>IF(A53="",0,N(Leases!$K53)+SUMIFS('Ledger entries'!$I$2:$I$3001,'Ledger entries'!$B$2:$B$3001,A53,'Ledger entries'!$A$2:$A$3001,"&lt;="&amp;'Rent roll'!$C$4))</f>
      </c>
    </row>
    <row r="54" spans="1:30" x14ac:dyDescent="0.25">
      <c r="A54" s="13">
        <f>Leases!A54</f>
      </c>
      <c r="B54" s="22">
        <f>IF(OR(Leases!$A54="",Leases!$E54="",Leases!$G54=""),0,IF(AND(YEAR(Leases!$E54)=Properties!$C$5,MONTH(Leases!$E54)=1,DAY(Leases!$E54)&gt;IF(Leases!$H54="",1,Leases!$H54)),IF(Leases!$E54&lt;=IF(Leases!$F54="",DATE(Properties!$C$5,12,31),Leases!$F54),ROUND(Leases!$G54*(DAY(EOMONTH(Leases!$E54,0))-DAY(Leases!$E54)+1)/DAY(EOMONTH(Leases!$E54,0)),2),0),IF(AND(DATE(Properties!$C$5,1,IF(Leases!$H54="",1,Leases!$H54))&gt;=Leases!$E54,DATE(Properties!$C$5,1,IF(Leases!$H54="",1,Leases!$H54))&lt;=IF(Leases!$F54="",DATE(Properties!$C$5,12,31),Leases!$F54)),Leases!$G54,0)))</f>
      </c>
      <c r="C54" s="22">
        <f>IF(OR(Leases!$A54="",Leases!$E54="",Leases!$G54=""),0,IF(AND(YEAR(Leases!$E54)=Properties!$C$5,MONTH(Leases!$E54)=2,DAY(Leases!$E54)&gt;IF(Leases!$H54="",1,Leases!$H54)),IF(Leases!$E54&lt;=IF(Leases!$F54="",DATE(Properties!$C$5,12,31),Leases!$F54),ROUND(Leases!$G54*(DAY(EOMONTH(Leases!$E54,0))-DAY(Leases!$E54)+1)/DAY(EOMONTH(Leases!$E54,0)),2),0),IF(AND(DATE(Properties!$C$5,2,IF(Leases!$H54="",1,Leases!$H54))&gt;=Leases!$E54,DATE(Properties!$C$5,2,IF(Leases!$H54="",1,Leases!$H54))&lt;=IF(Leases!$F54="",DATE(Properties!$C$5,12,31),Leases!$F54)),Leases!$G54,0)))</f>
      </c>
      <c r="D54" s="22">
        <f>IF(OR(Leases!$A54="",Leases!$E54="",Leases!$G54=""),0,IF(AND(YEAR(Leases!$E54)=Properties!$C$5,MONTH(Leases!$E54)=3,DAY(Leases!$E54)&gt;IF(Leases!$H54="",1,Leases!$H54)),IF(Leases!$E54&lt;=IF(Leases!$F54="",DATE(Properties!$C$5,12,31),Leases!$F54),ROUND(Leases!$G54*(DAY(EOMONTH(Leases!$E54,0))-DAY(Leases!$E54)+1)/DAY(EOMONTH(Leases!$E54,0)),2),0),IF(AND(DATE(Properties!$C$5,3,IF(Leases!$H54="",1,Leases!$H54))&gt;=Leases!$E54,DATE(Properties!$C$5,3,IF(Leases!$H54="",1,Leases!$H54))&lt;=IF(Leases!$F54="",DATE(Properties!$C$5,12,31),Leases!$F54)),Leases!$G54,0)))</f>
      </c>
      <c r="E54" s="22">
        <f>IF(OR(Leases!$A54="",Leases!$E54="",Leases!$G54=""),0,IF(AND(YEAR(Leases!$E54)=Properties!$C$5,MONTH(Leases!$E54)=4,DAY(Leases!$E54)&gt;IF(Leases!$H54="",1,Leases!$H54)),IF(Leases!$E54&lt;=IF(Leases!$F54="",DATE(Properties!$C$5,12,31),Leases!$F54),ROUND(Leases!$G54*(DAY(EOMONTH(Leases!$E54,0))-DAY(Leases!$E54)+1)/DAY(EOMONTH(Leases!$E54,0)),2),0),IF(AND(DATE(Properties!$C$5,4,IF(Leases!$H54="",1,Leases!$H54))&gt;=Leases!$E54,DATE(Properties!$C$5,4,IF(Leases!$H54="",1,Leases!$H54))&lt;=IF(Leases!$F54="",DATE(Properties!$C$5,12,31),Leases!$F54)),Leases!$G54,0)))</f>
      </c>
      <c r="F54" s="22">
        <f>IF(OR(Leases!$A54="",Leases!$E54="",Leases!$G54=""),0,IF(AND(YEAR(Leases!$E54)=Properties!$C$5,MONTH(Leases!$E54)=5,DAY(Leases!$E54)&gt;IF(Leases!$H54="",1,Leases!$H54)),IF(Leases!$E54&lt;=IF(Leases!$F54="",DATE(Properties!$C$5,12,31),Leases!$F54),ROUND(Leases!$G54*(DAY(EOMONTH(Leases!$E54,0))-DAY(Leases!$E54)+1)/DAY(EOMONTH(Leases!$E54,0)),2),0),IF(AND(DATE(Properties!$C$5,5,IF(Leases!$H54="",1,Leases!$H54))&gt;=Leases!$E54,DATE(Properties!$C$5,5,IF(Leases!$H54="",1,Leases!$H54))&lt;=IF(Leases!$F54="",DATE(Properties!$C$5,12,31),Leases!$F54)),Leases!$G54,0)))</f>
      </c>
      <c r="G54" s="22">
        <f>IF(OR(Leases!$A54="",Leases!$E54="",Leases!$G54=""),0,IF(AND(YEAR(Leases!$E54)=Properties!$C$5,MONTH(Leases!$E54)=6,DAY(Leases!$E54)&gt;IF(Leases!$H54="",1,Leases!$H54)),IF(Leases!$E54&lt;=IF(Leases!$F54="",DATE(Properties!$C$5,12,31),Leases!$F54),ROUND(Leases!$G54*(DAY(EOMONTH(Leases!$E54,0))-DAY(Leases!$E54)+1)/DAY(EOMONTH(Leases!$E54,0)),2),0),IF(AND(DATE(Properties!$C$5,6,IF(Leases!$H54="",1,Leases!$H54))&gt;=Leases!$E54,DATE(Properties!$C$5,6,IF(Leases!$H54="",1,Leases!$H54))&lt;=IF(Leases!$F54="",DATE(Properties!$C$5,12,31),Leases!$F54)),Leases!$G54,0)))</f>
      </c>
      <c r="H54" s="22">
        <f>IF(OR(Leases!$A54="",Leases!$E54="",Leases!$G54=""),0,IF(AND(YEAR(Leases!$E54)=Properties!$C$5,MONTH(Leases!$E54)=7,DAY(Leases!$E54)&gt;IF(Leases!$H54="",1,Leases!$H54)),IF(Leases!$E54&lt;=IF(Leases!$F54="",DATE(Properties!$C$5,12,31),Leases!$F54),ROUND(Leases!$G54*(DAY(EOMONTH(Leases!$E54,0))-DAY(Leases!$E54)+1)/DAY(EOMONTH(Leases!$E54,0)),2),0),IF(AND(DATE(Properties!$C$5,7,IF(Leases!$H54="",1,Leases!$H54))&gt;=Leases!$E54,DATE(Properties!$C$5,7,IF(Leases!$H54="",1,Leases!$H54))&lt;=IF(Leases!$F54="",DATE(Properties!$C$5,12,31),Leases!$F54)),Leases!$G54,0)))</f>
      </c>
      <c r="I54" s="22">
        <f>IF(OR(Leases!$A54="",Leases!$E54="",Leases!$G54=""),0,IF(AND(YEAR(Leases!$E54)=Properties!$C$5,MONTH(Leases!$E54)=8,DAY(Leases!$E54)&gt;IF(Leases!$H54="",1,Leases!$H54)),IF(Leases!$E54&lt;=IF(Leases!$F54="",DATE(Properties!$C$5,12,31),Leases!$F54),ROUND(Leases!$G54*(DAY(EOMONTH(Leases!$E54,0))-DAY(Leases!$E54)+1)/DAY(EOMONTH(Leases!$E54,0)),2),0),IF(AND(DATE(Properties!$C$5,8,IF(Leases!$H54="",1,Leases!$H54))&gt;=Leases!$E54,DATE(Properties!$C$5,8,IF(Leases!$H54="",1,Leases!$H54))&lt;=IF(Leases!$F54="",DATE(Properties!$C$5,12,31),Leases!$F54)),Leases!$G54,0)))</f>
      </c>
      <c r="J54" s="22">
        <f>IF(OR(Leases!$A54="",Leases!$E54="",Leases!$G54=""),0,IF(AND(YEAR(Leases!$E54)=Properties!$C$5,MONTH(Leases!$E54)=9,DAY(Leases!$E54)&gt;IF(Leases!$H54="",1,Leases!$H54)),IF(Leases!$E54&lt;=IF(Leases!$F54="",DATE(Properties!$C$5,12,31),Leases!$F54),ROUND(Leases!$G54*(DAY(EOMONTH(Leases!$E54,0))-DAY(Leases!$E54)+1)/DAY(EOMONTH(Leases!$E54,0)),2),0),IF(AND(DATE(Properties!$C$5,9,IF(Leases!$H54="",1,Leases!$H54))&gt;=Leases!$E54,DATE(Properties!$C$5,9,IF(Leases!$H54="",1,Leases!$H54))&lt;=IF(Leases!$F54="",DATE(Properties!$C$5,12,31),Leases!$F54)),Leases!$G54,0)))</f>
      </c>
      <c r="K54" s="22">
        <f>IF(OR(Leases!$A54="",Leases!$E54="",Leases!$G54=""),0,IF(AND(YEAR(Leases!$E54)=Properties!$C$5,MONTH(Leases!$E54)=10,DAY(Leases!$E54)&gt;IF(Leases!$H54="",1,Leases!$H54)),IF(Leases!$E54&lt;=IF(Leases!$F54="",DATE(Properties!$C$5,12,31),Leases!$F54),ROUND(Leases!$G54*(DAY(EOMONTH(Leases!$E54,0))-DAY(Leases!$E54)+1)/DAY(EOMONTH(Leases!$E54,0)),2),0),IF(AND(DATE(Properties!$C$5,10,IF(Leases!$H54="",1,Leases!$H54))&gt;=Leases!$E54,DATE(Properties!$C$5,10,IF(Leases!$H54="",1,Leases!$H54))&lt;=IF(Leases!$F54="",DATE(Properties!$C$5,12,31),Leases!$F54)),Leases!$G54,0)))</f>
      </c>
      <c r="L54" s="22">
        <f>IF(OR(Leases!$A54="",Leases!$E54="",Leases!$G54=""),0,IF(AND(YEAR(Leases!$E54)=Properties!$C$5,MONTH(Leases!$E54)=11,DAY(Leases!$E54)&gt;IF(Leases!$H54="",1,Leases!$H54)),IF(Leases!$E54&lt;=IF(Leases!$F54="",DATE(Properties!$C$5,12,31),Leases!$F54),ROUND(Leases!$G54*(DAY(EOMONTH(Leases!$E54,0))-DAY(Leases!$E54)+1)/DAY(EOMONTH(Leases!$E54,0)),2),0),IF(AND(DATE(Properties!$C$5,11,IF(Leases!$H54="",1,Leases!$H54))&gt;=Leases!$E54,DATE(Properties!$C$5,11,IF(Leases!$H54="",1,Leases!$H54))&lt;=IF(Leases!$F54="",DATE(Properties!$C$5,12,31),Leases!$F54)),Leases!$G54,0)))</f>
      </c>
      <c r="M54" s="22">
        <f>IF(OR(Leases!$A54="",Leases!$E54="",Leases!$G54=""),0,IF(AND(YEAR(Leases!$E54)=Properties!$C$5,MONTH(Leases!$E54)=12,DAY(Leases!$E54)&gt;IF(Leases!$H54="",1,Leases!$H54)),IF(Leases!$E54&lt;=IF(Leases!$F54="",DATE(Properties!$C$5,12,31),Leases!$F54),ROUND(Leases!$G54*(DAY(EOMONTH(Leases!$E54,0))-DAY(Leases!$E54)+1)/DAY(EOMONTH(Leases!$E54,0)),2),0),IF(AND(DATE(Properties!$C$5,12,IF(Leases!$H54="",1,Leases!$H54))&gt;=Leases!$E54,DATE(Properties!$C$5,12,IF(Leases!$H54="",1,Leases!$H54))&lt;=IF(Leases!$F54="",DATE(Properties!$C$5,12,31),Leases!$F54)),Leases!$G54,0)))</f>
      </c>
      <c r="N54" s="28">
        <f>IF(B54=0,0,IF(AND(YEAR(Leases!$E54)=Properties!$C$5,MONTH(Leases!$E54)=1,DAY(Leases!$E54)&gt;IF(Leases!$H54="",1,Leases!$H54)),Leases!$E54,DATE(Properties!$C$5,1,IF(Leases!$H54="",1,Leases!$H54))))</f>
      </c>
      <c r="O54" s="28">
        <f>IF(C54=0,0,IF(AND(YEAR(Leases!$E54)=Properties!$C$5,MONTH(Leases!$E54)=2,DAY(Leases!$E54)&gt;IF(Leases!$H54="",1,Leases!$H54)),Leases!$E54,DATE(Properties!$C$5,2,IF(Leases!$H54="",1,Leases!$H54))))</f>
      </c>
      <c r="P54" s="28">
        <f>IF(D54=0,0,IF(AND(YEAR(Leases!$E54)=Properties!$C$5,MONTH(Leases!$E54)=3,DAY(Leases!$E54)&gt;IF(Leases!$H54="",1,Leases!$H54)),Leases!$E54,DATE(Properties!$C$5,3,IF(Leases!$H54="",1,Leases!$H54))))</f>
      </c>
      <c r="Q54" s="28">
        <f>IF(E54=0,0,IF(AND(YEAR(Leases!$E54)=Properties!$C$5,MONTH(Leases!$E54)=4,DAY(Leases!$E54)&gt;IF(Leases!$H54="",1,Leases!$H54)),Leases!$E54,DATE(Properties!$C$5,4,IF(Leases!$H54="",1,Leases!$H54))))</f>
      </c>
      <c r="R54" s="28">
        <f>IF(F54=0,0,IF(AND(YEAR(Leases!$E54)=Properties!$C$5,MONTH(Leases!$E54)=5,DAY(Leases!$E54)&gt;IF(Leases!$H54="",1,Leases!$H54)),Leases!$E54,DATE(Properties!$C$5,5,IF(Leases!$H54="",1,Leases!$H54))))</f>
      </c>
      <c r="S54" s="28">
        <f>IF(G54=0,0,IF(AND(YEAR(Leases!$E54)=Properties!$C$5,MONTH(Leases!$E54)=6,DAY(Leases!$E54)&gt;IF(Leases!$H54="",1,Leases!$H54)),Leases!$E54,DATE(Properties!$C$5,6,IF(Leases!$H54="",1,Leases!$H54))))</f>
      </c>
      <c r="T54" s="28">
        <f>IF(H54=0,0,IF(AND(YEAR(Leases!$E54)=Properties!$C$5,MONTH(Leases!$E54)=7,DAY(Leases!$E54)&gt;IF(Leases!$H54="",1,Leases!$H54)),Leases!$E54,DATE(Properties!$C$5,7,IF(Leases!$H54="",1,Leases!$H54))))</f>
      </c>
      <c r="U54" s="28">
        <f>IF(I54=0,0,IF(AND(YEAR(Leases!$E54)=Properties!$C$5,MONTH(Leases!$E54)=8,DAY(Leases!$E54)&gt;IF(Leases!$H54="",1,Leases!$H54)),Leases!$E54,DATE(Properties!$C$5,8,IF(Leases!$H54="",1,Leases!$H54))))</f>
      </c>
      <c r="V54" s="28">
        <f>IF(J54=0,0,IF(AND(YEAR(Leases!$E54)=Properties!$C$5,MONTH(Leases!$E54)=9,DAY(Leases!$E54)&gt;IF(Leases!$H54="",1,Leases!$H54)),Leases!$E54,DATE(Properties!$C$5,9,IF(Leases!$H54="",1,Leases!$H54))))</f>
      </c>
      <c r="W54" s="28">
        <f>IF(K54=0,0,IF(AND(YEAR(Leases!$E54)=Properties!$C$5,MONTH(Leases!$E54)=10,DAY(Leases!$E54)&gt;IF(Leases!$H54="",1,Leases!$H54)),Leases!$E54,DATE(Properties!$C$5,10,IF(Leases!$H54="",1,Leases!$H54))))</f>
      </c>
      <c r="X54" s="28">
        <f>IF(L54=0,0,IF(AND(YEAR(Leases!$E54)=Properties!$C$5,MONTH(Leases!$E54)=11,DAY(Leases!$E54)&gt;IF(Leases!$H54="",1,Leases!$H54)),Leases!$E54,DATE(Properties!$C$5,11,IF(Leases!$H54="",1,Leases!$H54))))</f>
      </c>
      <c r="Y54" s="28">
        <f>IF(M54=0,0,IF(AND(YEAR(Leases!$E54)=Properties!$C$5,MONTH(Leases!$E54)=12,DAY(Leases!$E54)&gt;IF(Leases!$H54="",1,Leases!$H54)),Leases!$E54,DATE(Properties!$C$5,12,IF(Leases!$H54="",1,Leases!$H54))))</f>
      </c>
      <c r="Z54" s="25">
        <f>SUM(B54:M54)</f>
      </c>
      <c r="AA54" s="22">
        <f>SUMPRODUCT((N54:Y54&lt;='Rent roll'!$C$4)*B54:M54)</f>
      </c>
      <c r="AB54" s="22">
        <f>IF(A54="",0,SUMIFS('Ledger entries'!$H$2:$H$3001,'Ledger entries'!$B$2:$B$3001,A54,'Ledger entries'!$A$2:$A$3001,"&lt;="&amp;'Rent roll'!$C$4))</f>
      </c>
      <c r="AC54" s="22">
        <f>IF(A54="",0,N(Leases!$L54)+AA54+AB54)</f>
      </c>
      <c r="AD54" s="22">
        <f>IF(A54="",0,N(Leases!$K54)+SUMIFS('Ledger entries'!$I$2:$I$3001,'Ledger entries'!$B$2:$B$3001,A54,'Ledger entries'!$A$2:$A$3001,"&lt;="&amp;'Rent roll'!$C$4))</f>
      </c>
    </row>
    <row r="55" spans="1:30" x14ac:dyDescent="0.25">
      <c r="A55" s="13">
        <f>Leases!A55</f>
      </c>
      <c r="B55" s="22">
        <f>IF(OR(Leases!$A55="",Leases!$E55="",Leases!$G55=""),0,IF(AND(YEAR(Leases!$E55)=Properties!$C$5,MONTH(Leases!$E55)=1,DAY(Leases!$E55)&gt;IF(Leases!$H55="",1,Leases!$H55)),IF(Leases!$E55&lt;=IF(Leases!$F55="",DATE(Properties!$C$5,12,31),Leases!$F55),ROUND(Leases!$G55*(DAY(EOMONTH(Leases!$E55,0))-DAY(Leases!$E55)+1)/DAY(EOMONTH(Leases!$E55,0)),2),0),IF(AND(DATE(Properties!$C$5,1,IF(Leases!$H55="",1,Leases!$H55))&gt;=Leases!$E55,DATE(Properties!$C$5,1,IF(Leases!$H55="",1,Leases!$H55))&lt;=IF(Leases!$F55="",DATE(Properties!$C$5,12,31),Leases!$F55)),Leases!$G55,0)))</f>
      </c>
      <c r="C55" s="22">
        <f>IF(OR(Leases!$A55="",Leases!$E55="",Leases!$G55=""),0,IF(AND(YEAR(Leases!$E55)=Properties!$C$5,MONTH(Leases!$E55)=2,DAY(Leases!$E55)&gt;IF(Leases!$H55="",1,Leases!$H55)),IF(Leases!$E55&lt;=IF(Leases!$F55="",DATE(Properties!$C$5,12,31),Leases!$F55),ROUND(Leases!$G55*(DAY(EOMONTH(Leases!$E55,0))-DAY(Leases!$E55)+1)/DAY(EOMONTH(Leases!$E55,0)),2),0),IF(AND(DATE(Properties!$C$5,2,IF(Leases!$H55="",1,Leases!$H55))&gt;=Leases!$E55,DATE(Properties!$C$5,2,IF(Leases!$H55="",1,Leases!$H55))&lt;=IF(Leases!$F55="",DATE(Properties!$C$5,12,31),Leases!$F55)),Leases!$G55,0)))</f>
      </c>
      <c r="D55" s="22">
        <f>IF(OR(Leases!$A55="",Leases!$E55="",Leases!$G55=""),0,IF(AND(YEAR(Leases!$E55)=Properties!$C$5,MONTH(Leases!$E55)=3,DAY(Leases!$E55)&gt;IF(Leases!$H55="",1,Leases!$H55)),IF(Leases!$E55&lt;=IF(Leases!$F55="",DATE(Properties!$C$5,12,31),Leases!$F55),ROUND(Leases!$G55*(DAY(EOMONTH(Leases!$E55,0))-DAY(Leases!$E55)+1)/DAY(EOMONTH(Leases!$E55,0)),2),0),IF(AND(DATE(Properties!$C$5,3,IF(Leases!$H55="",1,Leases!$H55))&gt;=Leases!$E55,DATE(Properties!$C$5,3,IF(Leases!$H55="",1,Leases!$H55))&lt;=IF(Leases!$F55="",DATE(Properties!$C$5,12,31),Leases!$F55)),Leases!$G55,0)))</f>
      </c>
      <c r="E55" s="22">
        <f>IF(OR(Leases!$A55="",Leases!$E55="",Leases!$G55=""),0,IF(AND(YEAR(Leases!$E55)=Properties!$C$5,MONTH(Leases!$E55)=4,DAY(Leases!$E55)&gt;IF(Leases!$H55="",1,Leases!$H55)),IF(Leases!$E55&lt;=IF(Leases!$F55="",DATE(Properties!$C$5,12,31),Leases!$F55),ROUND(Leases!$G55*(DAY(EOMONTH(Leases!$E55,0))-DAY(Leases!$E55)+1)/DAY(EOMONTH(Leases!$E55,0)),2),0),IF(AND(DATE(Properties!$C$5,4,IF(Leases!$H55="",1,Leases!$H55))&gt;=Leases!$E55,DATE(Properties!$C$5,4,IF(Leases!$H55="",1,Leases!$H55))&lt;=IF(Leases!$F55="",DATE(Properties!$C$5,12,31),Leases!$F55)),Leases!$G55,0)))</f>
      </c>
      <c r="F55" s="22">
        <f>IF(OR(Leases!$A55="",Leases!$E55="",Leases!$G55=""),0,IF(AND(YEAR(Leases!$E55)=Properties!$C$5,MONTH(Leases!$E55)=5,DAY(Leases!$E55)&gt;IF(Leases!$H55="",1,Leases!$H55)),IF(Leases!$E55&lt;=IF(Leases!$F55="",DATE(Properties!$C$5,12,31),Leases!$F55),ROUND(Leases!$G55*(DAY(EOMONTH(Leases!$E55,0))-DAY(Leases!$E55)+1)/DAY(EOMONTH(Leases!$E55,0)),2),0),IF(AND(DATE(Properties!$C$5,5,IF(Leases!$H55="",1,Leases!$H55))&gt;=Leases!$E55,DATE(Properties!$C$5,5,IF(Leases!$H55="",1,Leases!$H55))&lt;=IF(Leases!$F55="",DATE(Properties!$C$5,12,31),Leases!$F55)),Leases!$G55,0)))</f>
      </c>
      <c r="G55" s="22">
        <f>IF(OR(Leases!$A55="",Leases!$E55="",Leases!$G55=""),0,IF(AND(YEAR(Leases!$E55)=Properties!$C$5,MONTH(Leases!$E55)=6,DAY(Leases!$E55)&gt;IF(Leases!$H55="",1,Leases!$H55)),IF(Leases!$E55&lt;=IF(Leases!$F55="",DATE(Properties!$C$5,12,31),Leases!$F55),ROUND(Leases!$G55*(DAY(EOMONTH(Leases!$E55,0))-DAY(Leases!$E55)+1)/DAY(EOMONTH(Leases!$E55,0)),2),0),IF(AND(DATE(Properties!$C$5,6,IF(Leases!$H55="",1,Leases!$H55))&gt;=Leases!$E55,DATE(Properties!$C$5,6,IF(Leases!$H55="",1,Leases!$H55))&lt;=IF(Leases!$F55="",DATE(Properties!$C$5,12,31),Leases!$F55)),Leases!$G55,0)))</f>
      </c>
      <c r="H55" s="22">
        <f>IF(OR(Leases!$A55="",Leases!$E55="",Leases!$G55=""),0,IF(AND(YEAR(Leases!$E55)=Properties!$C$5,MONTH(Leases!$E55)=7,DAY(Leases!$E55)&gt;IF(Leases!$H55="",1,Leases!$H55)),IF(Leases!$E55&lt;=IF(Leases!$F55="",DATE(Properties!$C$5,12,31),Leases!$F55),ROUND(Leases!$G55*(DAY(EOMONTH(Leases!$E55,0))-DAY(Leases!$E55)+1)/DAY(EOMONTH(Leases!$E55,0)),2),0),IF(AND(DATE(Properties!$C$5,7,IF(Leases!$H55="",1,Leases!$H55))&gt;=Leases!$E55,DATE(Properties!$C$5,7,IF(Leases!$H55="",1,Leases!$H55))&lt;=IF(Leases!$F55="",DATE(Properties!$C$5,12,31),Leases!$F55)),Leases!$G55,0)))</f>
      </c>
      <c r="I55" s="22">
        <f>IF(OR(Leases!$A55="",Leases!$E55="",Leases!$G55=""),0,IF(AND(YEAR(Leases!$E55)=Properties!$C$5,MONTH(Leases!$E55)=8,DAY(Leases!$E55)&gt;IF(Leases!$H55="",1,Leases!$H55)),IF(Leases!$E55&lt;=IF(Leases!$F55="",DATE(Properties!$C$5,12,31),Leases!$F55),ROUND(Leases!$G55*(DAY(EOMONTH(Leases!$E55,0))-DAY(Leases!$E55)+1)/DAY(EOMONTH(Leases!$E55,0)),2),0),IF(AND(DATE(Properties!$C$5,8,IF(Leases!$H55="",1,Leases!$H55))&gt;=Leases!$E55,DATE(Properties!$C$5,8,IF(Leases!$H55="",1,Leases!$H55))&lt;=IF(Leases!$F55="",DATE(Properties!$C$5,12,31),Leases!$F55)),Leases!$G55,0)))</f>
      </c>
      <c r="J55" s="22">
        <f>IF(OR(Leases!$A55="",Leases!$E55="",Leases!$G55=""),0,IF(AND(YEAR(Leases!$E55)=Properties!$C$5,MONTH(Leases!$E55)=9,DAY(Leases!$E55)&gt;IF(Leases!$H55="",1,Leases!$H55)),IF(Leases!$E55&lt;=IF(Leases!$F55="",DATE(Properties!$C$5,12,31),Leases!$F55),ROUND(Leases!$G55*(DAY(EOMONTH(Leases!$E55,0))-DAY(Leases!$E55)+1)/DAY(EOMONTH(Leases!$E55,0)),2),0),IF(AND(DATE(Properties!$C$5,9,IF(Leases!$H55="",1,Leases!$H55))&gt;=Leases!$E55,DATE(Properties!$C$5,9,IF(Leases!$H55="",1,Leases!$H55))&lt;=IF(Leases!$F55="",DATE(Properties!$C$5,12,31),Leases!$F55)),Leases!$G55,0)))</f>
      </c>
      <c r="K55" s="22">
        <f>IF(OR(Leases!$A55="",Leases!$E55="",Leases!$G55=""),0,IF(AND(YEAR(Leases!$E55)=Properties!$C$5,MONTH(Leases!$E55)=10,DAY(Leases!$E55)&gt;IF(Leases!$H55="",1,Leases!$H55)),IF(Leases!$E55&lt;=IF(Leases!$F55="",DATE(Properties!$C$5,12,31),Leases!$F55),ROUND(Leases!$G55*(DAY(EOMONTH(Leases!$E55,0))-DAY(Leases!$E55)+1)/DAY(EOMONTH(Leases!$E55,0)),2),0),IF(AND(DATE(Properties!$C$5,10,IF(Leases!$H55="",1,Leases!$H55))&gt;=Leases!$E55,DATE(Properties!$C$5,10,IF(Leases!$H55="",1,Leases!$H55))&lt;=IF(Leases!$F55="",DATE(Properties!$C$5,12,31),Leases!$F55)),Leases!$G55,0)))</f>
      </c>
      <c r="L55" s="22">
        <f>IF(OR(Leases!$A55="",Leases!$E55="",Leases!$G55=""),0,IF(AND(YEAR(Leases!$E55)=Properties!$C$5,MONTH(Leases!$E55)=11,DAY(Leases!$E55)&gt;IF(Leases!$H55="",1,Leases!$H55)),IF(Leases!$E55&lt;=IF(Leases!$F55="",DATE(Properties!$C$5,12,31),Leases!$F55),ROUND(Leases!$G55*(DAY(EOMONTH(Leases!$E55,0))-DAY(Leases!$E55)+1)/DAY(EOMONTH(Leases!$E55,0)),2),0),IF(AND(DATE(Properties!$C$5,11,IF(Leases!$H55="",1,Leases!$H55))&gt;=Leases!$E55,DATE(Properties!$C$5,11,IF(Leases!$H55="",1,Leases!$H55))&lt;=IF(Leases!$F55="",DATE(Properties!$C$5,12,31),Leases!$F55)),Leases!$G55,0)))</f>
      </c>
      <c r="M55" s="22">
        <f>IF(OR(Leases!$A55="",Leases!$E55="",Leases!$G55=""),0,IF(AND(YEAR(Leases!$E55)=Properties!$C$5,MONTH(Leases!$E55)=12,DAY(Leases!$E55)&gt;IF(Leases!$H55="",1,Leases!$H55)),IF(Leases!$E55&lt;=IF(Leases!$F55="",DATE(Properties!$C$5,12,31),Leases!$F55),ROUND(Leases!$G55*(DAY(EOMONTH(Leases!$E55,0))-DAY(Leases!$E55)+1)/DAY(EOMONTH(Leases!$E55,0)),2),0),IF(AND(DATE(Properties!$C$5,12,IF(Leases!$H55="",1,Leases!$H55))&gt;=Leases!$E55,DATE(Properties!$C$5,12,IF(Leases!$H55="",1,Leases!$H55))&lt;=IF(Leases!$F55="",DATE(Properties!$C$5,12,31),Leases!$F55)),Leases!$G55,0)))</f>
      </c>
      <c r="N55" s="28">
        <f>IF(B55=0,0,IF(AND(YEAR(Leases!$E55)=Properties!$C$5,MONTH(Leases!$E55)=1,DAY(Leases!$E55)&gt;IF(Leases!$H55="",1,Leases!$H55)),Leases!$E55,DATE(Properties!$C$5,1,IF(Leases!$H55="",1,Leases!$H55))))</f>
      </c>
      <c r="O55" s="28">
        <f>IF(C55=0,0,IF(AND(YEAR(Leases!$E55)=Properties!$C$5,MONTH(Leases!$E55)=2,DAY(Leases!$E55)&gt;IF(Leases!$H55="",1,Leases!$H55)),Leases!$E55,DATE(Properties!$C$5,2,IF(Leases!$H55="",1,Leases!$H55))))</f>
      </c>
      <c r="P55" s="28">
        <f>IF(D55=0,0,IF(AND(YEAR(Leases!$E55)=Properties!$C$5,MONTH(Leases!$E55)=3,DAY(Leases!$E55)&gt;IF(Leases!$H55="",1,Leases!$H55)),Leases!$E55,DATE(Properties!$C$5,3,IF(Leases!$H55="",1,Leases!$H55))))</f>
      </c>
      <c r="Q55" s="28">
        <f>IF(E55=0,0,IF(AND(YEAR(Leases!$E55)=Properties!$C$5,MONTH(Leases!$E55)=4,DAY(Leases!$E55)&gt;IF(Leases!$H55="",1,Leases!$H55)),Leases!$E55,DATE(Properties!$C$5,4,IF(Leases!$H55="",1,Leases!$H55))))</f>
      </c>
      <c r="R55" s="28">
        <f>IF(F55=0,0,IF(AND(YEAR(Leases!$E55)=Properties!$C$5,MONTH(Leases!$E55)=5,DAY(Leases!$E55)&gt;IF(Leases!$H55="",1,Leases!$H55)),Leases!$E55,DATE(Properties!$C$5,5,IF(Leases!$H55="",1,Leases!$H55))))</f>
      </c>
      <c r="S55" s="28">
        <f>IF(G55=0,0,IF(AND(YEAR(Leases!$E55)=Properties!$C$5,MONTH(Leases!$E55)=6,DAY(Leases!$E55)&gt;IF(Leases!$H55="",1,Leases!$H55)),Leases!$E55,DATE(Properties!$C$5,6,IF(Leases!$H55="",1,Leases!$H55))))</f>
      </c>
      <c r="T55" s="28">
        <f>IF(H55=0,0,IF(AND(YEAR(Leases!$E55)=Properties!$C$5,MONTH(Leases!$E55)=7,DAY(Leases!$E55)&gt;IF(Leases!$H55="",1,Leases!$H55)),Leases!$E55,DATE(Properties!$C$5,7,IF(Leases!$H55="",1,Leases!$H55))))</f>
      </c>
      <c r="U55" s="28">
        <f>IF(I55=0,0,IF(AND(YEAR(Leases!$E55)=Properties!$C$5,MONTH(Leases!$E55)=8,DAY(Leases!$E55)&gt;IF(Leases!$H55="",1,Leases!$H55)),Leases!$E55,DATE(Properties!$C$5,8,IF(Leases!$H55="",1,Leases!$H55))))</f>
      </c>
      <c r="V55" s="28">
        <f>IF(J55=0,0,IF(AND(YEAR(Leases!$E55)=Properties!$C$5,MONTH(Leases!$E55)=9,DAY(Leases!$E55)&gt;IF(Leases!$H55="",1,Leases!$H55)),Leases!$E55,DATE(Properties!$C$5,9,IF(Leases!$H55="",1,Leases!$H55))))</f>
      </c>
      <c r="W55" s="28">
        <f>IF(K55=0,0,IF(AND(YEAR(Leases!$E55)=Properties!$C$5,MONTH(Leases!$E55)=10,DAY(Leases!$E55)&gt;IF(Leases!$H55="",1,Leases!$H55)),Leases!$E55,DATE(Properties!$C$5,10,IF(Leases!$H55="",1,Leases!$H55))))</f>
      </c>
      <c r="X55" s="28">
        <f>IF(L55=0,0,IF(AND(YEAR(Leases!$E55)=Properties!$C$5,MONTH(Leases!$E55)=11,DAY(Leases!$E55)&gt;IF(Leases!$H55="",1,Leases!$H55)),Leases!$E55,DATE(Properties!$C$5,11,IF(Leases!$H55="",1,Leases!$H55))))</f>
      </c>
      <c r="Y55" s="28">
        <f>IF(M55=0,0,IF(AND(YEAR(Leases!$E55)=Properties!$C$5,MONTH(Leases!$E55)=12,DAY(Leases!$E55)&gt;IF(Leases!$H55="",1,Leases!$H55)),Leases!$E55,DATE(Properties!$C$5,12,IF(Leases!$H55="",1,Leases!$H55))))</f>
      </c>
      <c r="Z55" s="25">
        <f>SUM(B55:M55)</f>
      </c>
      <c r="AA55" s="22">
        <f>SUMPRODUCT((N55:Y55&lt;='Rent roll'!$C$4)*B55:M55)</f>
      </c>
      <c r="AB55" s="22">
        <f>IF(A55="",0,SUMIFS('Ledger entries'!$H$2:$H$3001,'Ledger entries'!$B$2:$B$3001,A55,'Ledger entries'!$A$2:$A$3001,"&lt;="&amp;'Rent roll'!$C$4))</f>
      </c>
      <c r="AC55" s="22">
        <f>IF(A55="",0,N(Leases!$L55)+AA55+AB55)</f>
      </c>
      <c r="AD55" s="22">
        <f>IF(A55="",0,N(Leases!$K55)+SUMIFS('Ledger entries'!$I$2:$I$3001,'Ledger entries'!$B$2:$B$3001,A55,'Ledger entries'!$A$2:$A$3001,"&lt;="&amp;'Rent roll'!$C$4))</f>
      </c>
    </row>
    <row r="56" spans="1:30" x14ac:dyDescent="0.25">
      <c r="A56" s="13">
        <f>Leases!A56</f>
      </c>
      <c r="B56" s="22">
        <f>IF(OR(Leases!$A56="",Leases!$E56="",Leases!$G56=""),0,IF(AND(YEAR(Leases!$E56)=Properties!$C$5,MONTH(Leases!$E56)=1,DAY(Leases!$E56)&gt;IF(Leases!$H56="",1,Leases!$H56)),IF(Leases!$E56&lt;=IF(Leases!$F56="",DATE(Properties!$C$5,12,31),Leases!$F56),ROUND(Leases!$G56*(DAY(EOMONTH(Leases!$E56,0))-DAY(Leases!$E56)+1)/DAY(EOMONTH(Leases!$E56,0)),2),0),IF(AND(DATE(Properties!$C$5,1,IF(Leases!$H56="",1,Leases!$H56))&gt;=Leases!$E56,DATE(Properties!$C$5,1,IF(Leases!$H56="",1,Leases!$H56))&lt;=IF(Leases!$F56="",DATE(Properties!$C$5,12,31),Leases!$F56)),Leases!$G56,0)))</f>
      </c>
      <c r="C56" s="22">
        <f>IF(OR(Leases!$A56="",Leases!$E56="",Leases!$G56=""),0,IF(AND(YEAR(Leases!$E56)=Properties!$C$5,MONTH(Leases!$E56)=2,DAY(Leases!$E56)&gt;IF(Leases!$H56="",1,Leases!$H56)),IF(Leases!$E56&lt;=IF(Leases!$F56="",DATE(Properties!$C$5,12,31),Leases!$F56),ROUND(Leases!$G56*(DAY(EOMONTH(Leases!$E56,0))-DAY(Leases!$E56)+1)/DAY(EOMONTH(Leases!$E56,0)),2),0),IF(AND(DATE(Properties!$C$5,2,IF(Leases!$H56="",1,Leases!$H56))&gt;=Leases!$E56,DATE(Properties!$C$5,2,IF(Leases!$H56="",1,Leases!$H56))&lt;=IF(Leases!$F56="",DATE(Properties!$C$5,12,31),Leases!$F56)),Leases!$G56,0)))</f>
      </c>
      <c r="D56" s="22">
        <f>IF(OR(Leases!$A56="",Leases!$E56="",Leases!$G56=""),0,IF(AND(YEAR(Leases!$E56)=Properties!$C$5,MONTH(Leases!$E56)=3,DAY(Leases!$E56)&gt;IF(Leases!$H56="",1,Leases!$H56)),IF(Leases!$E56&lt;=IF(Leases!$F56="",DATE(Properties!$C$5,12,31),Leases!$F56),ROUND(Leases!$G56*(DAY(EOMONTH(Leases!$E56,0))-DAY(Leases!$E56)+1)/DAY(EOMONTH(Leases!$E56,0)),2),0),IF(AND(DATE(Properties!$C$5,3,IF(Leases!$H56="",1,Leases!$H56))&gt;=Leases!$E56,DATE(Properties!$C$5,3,IF(Leases!$H56="",1,Leases!$H56))&lt;=IF(Leases!$F56="",DATE(Properties!$C$5,12,31),Leases!$F56)),Leases!$G56,0)))</f>
      </c>
      <c r="E56" s="22">
        <f>IF(OR(Leases!$A56="",Leases!$E56="",Leases!$G56=""),0,IF(AND(YEAR(Leases!$E56)=Properties!$C$5,MONTH(Leases!$E56)=4,DAY(Leases!$E56)&gt;IF(Leases!$H56="",1,Leases!$H56)),IF(Leases!$E56&lt;=IF(Leases!$F56="",DATE(Properties!$C$5,12,31),Leases!$F56),ROUND(Leases!$G56*(DAY(EOMONTH(Leases!$E56,0))-DAY(Leases!$E56)+1)/DAY(EOMONTH(Leases!$E56,0)),2),0),IF(AND(DATE(Properties!$C$5,4,IF(Leases!$H56="",1,Leases!$H56))&gt;=Leases!$E56,DATE(Properties!$C$5,4,IF(Leases!$H56="",1,Leases!$H56))&lt;=IF(Leases!$F56="",DATE(Properties!$C$5,12,31),Leases!$F56)),Leases!$G56,0)))</f>
      </c>
      <c r="F56" s="22">
        <f>IF(OR(Leases!$A56="",Leases!$E56="",Leases!$G56=""),0,IF(AND(YEAR(Leases!$E56)=Properties!$C$5,MONTH(Leases!$E56)=5,DAY(Leases!$E56)&gt;IF(Leases!$H56="",1,Leases!$H56)),IF(Leases!$E56&lt;=IF(Leases!$F56="",DATE(Properties!$C$5,12,31),Leases!$F56),ROUND(Leases!$G56*(DAY(EOMONTH(Leases!$E56,0))-DAY(Leases!$E56)+1)/DAY(EOMONTH(Leases!$E56,0)),2),0),IF(AND(DATE(Properties!$C$5,5,IF(Leases!$H56="",1,Leases!$H56))&gt;=Leases!$E56,DATE(Properties!$C$5,5,IF(Leases!$H56="",1,Leases!$H56))&lt;=IF(Leases!$F56="",DATE(Properties!$C$5,12,31),Leases!$F56)),Leases!$G56,0)))</f>
      </c>
      <c r="G56" s="22">
        <f>IF(OR(Leases!$A56="",Leases!$E56="",Leases!$G56=""),0,IF(AND(YEAR(Leases!$E56)=Properties!$C$5,MONTH(Leases!$E56)=6,DAY(Leases!$E56)&gt;IF(Leases!$H56="",1,Leases!$H56)),IF(Leases!$E56&lt;=IF(Leases!$F56="",DATE(Properties!$C$5,12,31),Leases!$F56),ROUND(Leases!$G56*(DAY(EOMONTH(Leases!$E56,0))-DAY(Leases!$E56)+1)/DAY(EOMONTH(Leases!$E56,0)),2),0),IF(AND(DATE(Properties!$C$5,6,IF(Leases!$H56="",1,Leases!$H56))&gt;=Leases!$E56,DATE(Properties!$C$5,6,IF(Leases!$H56="",1,Leases!$H56))&lt;=IF(Leases!$F56="",DATE(Properties!$C$5,12,31),Leases!$F56)),Leases!$G56,0)))</f>
      </c>
      <c r="H56" s="22">
        <f>IF(OR(Leases!$A56="",Leases!$E56="",Leases!$G56=""),0,IF(AND(YEAR(Leases!$E56)=Properties!$C$5,MONTH(Leases!$E56)=7,DAY(Leases!$E56)&gt;IF(Leases!$H56="",1,Leases!$H56)),IF(Leases!$E56&lt;=IF(Leases!$F56="",DATE(Properties!$C$5,12,31),Leases!$F56),ROUND(Leases!$G56*(DAY(EOMONTH(Leases!$E56,0))-DAY(Leases!$E56)+1)/DAY(EOMONTH(Leases!$E56,0)),2),0),IF(AND(DATE(Properties!$C$5,7,IF(Leases!$H56="",1,Leases!$H56))&gt;=Leases!$E56,DATE(Properties!$C$5,7,IF(Leases!$H56="",1,Leases!$H56))&lt;=IF(Leases!$F56="",DATE(Properties!$C$5,12,31),Leases!$F56)),Leases!$G56,0)))</f>
      </c>
      <c r="I56" s="22">
        <f>IF(OR(Leases!$A56="",Leases!$E56="",Leases!$G56=""),0,IF(AND(YEAR(Leases!$E56)=Properties!$C$5,MONTH(Leases!$E56)=8,DAY(Leases!$E56)&gt;IF(Leases!$H56="",1,Leases!$H56)),IF(Leases!$E56&lt;=IF(Leases!$F56="",DATE(Properties!$C$5,12,31),Leases!$F56),ROUND(Leases!$G56*(DAY(EOMONTH(Leases!$E56,0))-DAY(Leases!$E56)+1)/DAY(EOMONTH(Leases!$E56,0)),2),0),IF(AND(DATE(Properties!$C$5,8,IF(Leases!$H56="",1,Leases!$H56))&gt;=Leases!$E56,DATE(Properties!$C$5,8,IF(Leases!$H56="",1,Leases!$H56))&lt;=IF(Leases!$F56="",DATE(Properties!$C$5,12,31),Leases!$F56)),Leases!$G56,0)))</f>
      </c>
      <c r="J56" s="22">
        <f>IF(OR(Leases!$A56="",Leases!$E56="",Leases!$G56=""),0,IF(AND(YEAR(Leases!$E56)=Properties!$C$5,MONTH(Leases!$E56)=9,DAY(Leases!$E56)&gt;IF(Leases!$H56="",1,Leases!$H56)),IF(Leases!$E56&lt;=IF(Leases!$F56="",DATE(Properties!$C$5,12,31),Leases!$F56),ROUND(Leases!$G56*(DAY(EOMONTH(Leases!$E56,0))-DAY(Leases!$E56)+1)/DAY(EOMONTH(Leases!$E56,0)),2),0),IF(AND(DATE(Properties!$C$5,9,IF(Leases!$H56="",1,Leases!$H56))&gt;=Leases!$E56,DATE(Properties!$C$5,9,IF(Leases!$H56="",1,Leases!$H56))&lt;=IF(Leases!$F56="",DATE(Properties!$C$5,12,31),Leases!$F56)),Leases!$G56,0)))</f>
      </c>
      <c r="K56" s="22">
        <f>IF(OR(Leases!$A56="",Leases!$E56="",Leases!$G56=""),0,IF(AND(YEAR(Leases!$E56)=Properties!$C$5,MONTH(Leases!$E56)=10,DAY(Leases!$E56)&gt;IF(Leases!$H56="",1,Leases!$H56)),IF(Leases!$E56&lt;=IF(Leases!$F56="",DATE(Properties!$C$5,12,31),Leases!$F56),ROUND(Leases!$G56*(DAY(EOMONTH(Leases!$E56,0))-DAY(Leases!$E56)+1)/DAY(EOMONTH(Leases!$E56,0)),2),0),IF(AND(DATE(Properties!$C$5,10,IF(Leases!$H56="",1,Leases!$H56))&gt;=Leases!$E56,DATE(Properties!$C$5,10,IF(Leases!$H56="",1,Leases!$H56))&lt;=IF(Leases!$F56="",DATE(Properties!$C$5,12,31),Leases!$F56)),Leases!$G56,0)))</f>
      </c>
      <c r="L56" s="22">
        <f>IF(OR(Leases!$A56="",Leases!$E56="",Leases!$G56=""),0,IF(AND(YEAR(Leases!$E56)=Properties!$C$5,MONTH(Leases!$E56)=11,DAY(Leases!$E56)&gt;IF(Leases!$H56="",1,Leases!$H56)),IF(Leases!$E56&lt;=IF(Leases!$F56="",DATE(Properties!$C$5,12,31),Leases!$F56),ROUND(Leases!$G56*(DAY(EOMONTH(Leases!$E56,0))-DAY(Leases!$E56)+1)/DAY(EOMONTH(Leases!$E56,0)),2),0),IF(AND(DATE(Properties!$C$5,11,IF(Leases!$H56="",1,Leases!$H56))&gt;=Leases!$E56,DATE(Properties!$C$5,11,IF(Leases!$H56="",1,Leases!$H56))&lt;=IF(Leases!$F56="",DATE(Properties!$C$5,12,31),Leases!$F56)),Leases!$G56,0)))</f>
      </c>
      <c r="M56" s="22">
        <f>IF(OR(Leases!$A56="",Leases!$E56="",Leases!$G56=""),0,IF(AND(YEAR(Leases!$E56)=Properties!$C$5,MONTH(Leases!$E56)=12,DAY(Leases!$E56)&gt;IF(Leases!$H56="",1,Leases!$H56)),IF(Leases!$E56&lt;=IF(Leases!$F56="",DATE(Properties!$C$5,12,31),Leases!$F56),ROUND(Leases!$G56*(DAY(EOMONTH(Leases!$E56,0))-DAY(Leases!$E56)+1)/DAY(EOMONTH(Leases!$E56,0)),2),0),IF(AND(DATE(Properties!$C$5,12,IF(Leases!$H56="",1,Leases!$H56))&gt;=Leases!$E56,DATE(Properties!$C$5,12,IF(Leases!$H56="",1,Leases!$H56))&lt;=IF(Leases!$F56="",DATE(Properties!$C$5,12,31),Leases!$F56)),Leases!$G56,0)))</f>
      </c>
      <c r="N56" s="28">
        <f>IF(B56=0,0,IF(AND(YEAR(Leases!$E56)=Properties!$C$5,MONTH(Leases!$E56)=1,DAY(Leases!$E56)&gt;IF(Leases!$H56="",1,Leases!$H56)),Leases!$E56,DATE(Properties!$C$5,1,IF(Leases!$H56="",1,Leases!$H56))))</f>
      </c>
      <c r="O56" s="28">
        <f>IF(C56=0,0,IF(AND(YEAR(Leases!$E56)=Properties!$C$5,MONTH(Leases!$E56)=2,DAY(Leases!$E56)&gt;IF(Leases!$H56="",1,Leases!$H56)),Leases!$E56,DATE(Properties!$C$5,2,IF(Leases!$H56="",1,Leases!$H56))))</f>
      </c>
      <c r="P56" s="28">
        <f>IF(D56=0,0,IF(AND(YEAR(Leases!$E56)=Properties!$C$5,MONTH(Leases!$E56)=3,DAY(Leases!$E56)&gt;IF(Leases!$H56="",1,Leases!$H56)),Leases!$E56,DATE(Properties!$C$5,3,IF(Leases!$H56="",1,Leases!$H56))))</f>
      </c>
      <c r="Q56" s="28">
        <f>IF(E56=0,0,IF(AND(YEAR(Leases!$E56)=Properties!$C$5,MONTH(Leases!$E56)=4,DAY(Leases!$E56)&gt;IF(Leases!$H56="",1,Leases!$H56)),Leases!$E56,DATE(Properties!$C$5,4,IF(Leases!$H56="",1,Leases!$H56))))</f>
      </c>
      <c r="R56" s="28">
        <f>IF(F56=0,0,IF(AND(YEAR(Leases!$E56)=Properties!$C$5,MONTH(Leases!$E56)=5,DAY(Leases!$E56)&gt;IF(Leases!$H56="",1,Leases!$H56)),Leases!$E56,DATE(Properties!$C$5,5,IF(Leases!$H56="",1,Leases!$H56))))</f>
      </c>
      <c r="S56" s="28">
        <f>IF(G56=0,0,IF(AND(YEAR(Leases!$E56)=Properties!$C$5,MONTH(Leases!$E56)=6,DAY(Leases!$E56)&gt;IF(Leases!$H56="",1,Leases!$H56)),Leases!$E56,DATE(Properties!$C$5,6,IF(Leases!$H56="",1,Leases!$H56))))</f>
      </c>
      <c r="T56" s="28">
        <f>IF(H56=0,0,IF(AND(YEAR(Leases!$E56)=Properties!$C$5,MONTH(Leases!$E56)=7,DAY(Leases!$E56)&gt;IF(Leases!$H56="",1,Leases!$H56)),Leases!$E56,DATE(Properties!$C$5,7,IF(Leases!$H56="",1,Leases!$H56))))</f>
      </c>
      <c r="U56" s="28">
        <f>IF(I56=0,0,IF(AND(YEAR(Leases!$E56)=Properties!$C$5,MONTH(Leases!$E56)=8,DAY(Leases!$E56)&gt;IF(Leases!$H56="",1,Leases!$H56)),Leases!$E56,DATE(Properties!$C$5,8,IF(Leases!$H56="",1,Leases!$H56))))</f>
      </c>
      <c r="V56" s="28">
        <f>IF(J56=0,0,IF(AND(YEAR(Leases!$E56)=Properties!$C$5,MONTH(Leases!$E56)=9,DAY(Leases!$E56)&gt;IF(Leases!$H56="",1,Leases!$H56)),Leases!$E56,DATE(Properties!$C$5,9,IF(Leases!$H56="",1,Leases!$H56))))</f>
      </c>
      <c r="W56" s="28">
        <f>IF(K56=0,0,IF(AND(YEAR(Leases!$E56)=Properties!$C$5,MONTH(Leases!$E56)=10,DAY(Leases!$E56)&gt;IF(Leases!$H56="",1,Leases!$H56)),Leases!$E56,DATE(Properties!$C$5,10,IF(Leases!$H56="",1,Leases!$H56))))</f>
      </c>
      <c r="X56" s="28">
        <f>IF(L56=0,0,IF(AND(YEAR(Leases!$E56)=Properties!$C$5,MONTH(Leases!$E56)=11,DAY(Leases!$E56)&gt;IF(Leases!$H56="",1,Leases!$H56)),Leases!$E56,DATE(Properties!$C$5,11,IF(Leases!$H56="",1,Leases!$H56))))</f>
      </c>
      <c r="Y56" s="28">
        <f>IF(M56=0,0,IF(AND(YEAR(Leases!$E56)=Properties!$C$5,MONTH(Leases!$E56)=12,DAY(Leases!$E56)&gt;IF(Leases!$H56="",1,Leases!$H56)),Leases!$E56,DATE(Properties!$C$5,12,IF(Leases!$H56="",1,Leases!$H56))))</f>
      </c>
      <c r="Z56" s="25">
        <f>SUM(B56:M56)</f>
      </c>
      <c r="AA56" s="22">
        <f>SUMPRODUCT((N56:Y56&lt;='Rent roll'!$C$4)*B56:M56)</f>
      </c>
      <c r="AB56" s="22">
        <f>IF(A56="",0,SUMIFS('Ledger entries'!$H$2:$H$3001,'Ledger entries'!$B$2:$B$3001,A56,'Ledger entries'!$A$2:$A$3001,"&lt;="&amp;'Rent roll'!$C$4))</f>
      </c>
      <c r="AC56" s="22">
        <f>IF(A56="",0,N(Leases!$L56)+AA56+AB56)</f>
      </c>
      <c r="AD56" s="22">
        <f>IF(A56="",0,N(Leases!$K56)+SUMIFS('Ledger entries'!$I$2:$I$3001,'Ledger entries'!$B$2:$B$3001,A56,'Ledger entries'!$A$2:$A$3001,"&lt;="&amp;'Rent roll'!$C$4))</f>
      </c>
    </row>
    <row r="57" spans="1:30" x14ac:dyDescent="0.25">
      <c r="A57" s="13">
        <f>Leases!A57</f>
      </c>
      <c r="B57" s="22">
        <f>IF(OR(Leases!$A57="",Leases!$E57="",Leases!$G57=""),0,IF(AND(YEAR(Leases!$E57)=Properties!$C$5,MONTH(Leases!$E57)=1,DAY(Leases!$E57)&gt;IF(Leases!$H57="",1,Leases!$H57)),IF(Leases!$E57&lt;=IF(Leases!$F57="",DATE(Properties!$C$5,12,31),Leases!$F57),ROUND(Leases!$G57*(DAY(EOMONTH(Leases!$E57,0))-DAY(Leases!$E57)+1)/DAY(EOMONTH(Leases!$E57,0)),2),0),IF(AND(DATE(Properties!$C$5,1,IF(Leases!$H57="",1,Leases!$H57))&gt;=Leases!$E57,DATE(Properties!$C$5,1,IF(Leases!$H57="",1,Leases!$H57))&lt;=IF(Leases!$F57="",DATE(Properties!$C$5,12,31),Leases!$F57)),Leases!$G57,0)))</f>
      </c>
      <c r="C57" s="22">
        <f>IF(OR(Leases!$A57="",Leases!$E57="",Leases!$G57=""),0,IF(AND(YEAR(Leases!$E57)=Properties!$C$5,MONTH(Leases!$E57)=2,DAY(Leases!$E57)&gt;IF(Leases!$H57="",1,Leases!$H57)),IF(Leases!$E57&lt;=IF(Leases!$F57="",DATE(Properties!$C$5,12,31),Leases!$F57),ROUND(Leases!$G57*(DAY(EOMONTH(Leases!$E57,0))-DAY(Leases!$E57)+1)/DAY(EOMONTH(Leases!$E57,0)),2),0),IF(AND(DATE(Properties!$C$5,2,IF(Leases!$H57="",1,Leases!$H57))&gt;=Leases!$E57,DATE(Properties!$C$5,2,IF(Leases!$H57="",1,Leases!$H57))&lt;=IF(Leases!$F57="",DATE(Properties!$C$5,12,31),Leases!$F57)),Leases!$G57,0)))</f>
      </c>
      <c r="D57" s="22">
        <f>IF(OR(Leases!$A57="",Leases!$E57="",Leases!$G57=""),0,IF(AND(YEAR(Leases!$E57)=Properties!$C$5,MONTH(Leases!$E57)=3,DAY(Leases!$E57)&gt;IF(Leases!$H57="",1,Leases!$H57)),IF(Leases!$E57&lt;=IF(Leases!$F57="",DATE(Properties!$C$5,12,31),Leases!$F57),ROUND(Leases!$G57*(DAY(EOMONTH(Leases!$E57,0))-DAY(Leases!$E57)+1)/DAY(EOMONTH(Leases!$E57,0)),2),0),IF(AND(DATE(Properties!$C$5,3,IF(Leases!$H57="",1,Leases!$H57))&gt;=Leases!$E57,DATE(Properties!$C$5,3,IF(Leases!$H57="",1,Leases!$H57))&lt;=IF(Leases!$F57="",DATE(Properties!$C$5,12,31),Leases!$F57)),Leases!$G57,0)))</f>
      </c>
      <c r="E57" s="22">
        <f>IF(OR(Leases!$A57="",Leases!$E57="",Leases!$G57=""),0,IF(AND(YEAR(Leases!$E57)=Properties!$C$5,MONTH(Leases!$E57)=4,DAY(Leases!$E57)&gt;IF(Leases!$H57="",1,Leases!$H57)),IF(Leases!$E57&lt;=IF(Leases!$F57="",DATE(Properties!$C$5,12,31),Leases!$F57),ROUND(Leases!$G57*(DAY(EOMONTH(Leases!$E57,0))-DAY(Leases!$E57)+1)/DAY(EOMONTH(Leases!$E57,0)),2),0),IF(AND(DATE(Properties!$C$5,4,IF(Leases!$H57="",1,Leases!$H57))&gt;=Leases!$E57,DATE(Properties!$C$5,4,IF(Leases!$H57="",1,Leases!$H57))&lt;=IF(Leases!$F57="",DATE(Properties!$C$5,12,31),Leases!$F57)),Leases!$G57,0)))</f>
      </c>
      <c r="F57" s="22">
        <f>IF(OR(Leases!$A57="",Leases!$E57="",Leases!$G57=""),0,IF(AND(YEAR(Leases!$E57)=Properties!$C$5,MONTH(Leases!$E57)=5,DAY(Leases!$E57)&gt;IF(Leases!$H57="",1,Leases!$H57)),IF(Leases!$E57&lt;=IF(Leases!$F57="",DATE(Properties!$C$5,12,31),Leases!$F57),ROUND(Leases!$G57*(DAY(EOMONTH(Leases!$E57,0))-DAY(Leases!$E57)+1)/DAY(EOMONTH(Leases!$E57,0)),2),0),IF(AND(DATE(Properties!$C$5,5,IF(Leases!$H57="",1,Leases!$H57))&gt;=Leases!$E57,DATE(Properties!$C$5,5,IF(Leases!$H57="",1,Leases!$H57))&lt;=IF(Leases!$F57="",DATE(Properties!$C$5,12,31),Leases!$F57)),Leases!$G57,0)))</f>
      </c>
      <c r="G57" s="22">
        <f>IF(OR(Leases!$A57="",Leases!$E57="",Leases!$G57=""),0,IF(AND(YEAR(Leases!$E57)=Properties!$C$5,MONTH(Leases!$E57)=6,DAY(Leases!$E57)&gt;IF(Leases!$H57="",1,Leases!$H57)),IF(Leases!$E57&lt;=IF(Leases!$F57="",DATE(Properties!$C$5,12,31),Leases!$F57),ROUND(Leases!$G57*(DAY(EOMONTH(Leases!$E57,0))-DAY(Leases!$E57)+1)/DAY(EOMONTH(Leases!$E57,0)),2),0),IF(AND(DATE(Properties!$C$5,6,IF(Leases!$H57="",1,Leases!$H57))&gt;=Leases!$E57,DATE(Properties!$C$5,6,IF(Leases!$H57="",1,Leases!$H57))&lt;=IF(Leases!$F57="",DATE(Properties!$C$5,12,31),Leases!$F57)),Leases!$G57,0)))</f>
      </c>
      <c r="H57" s="22">
        <f>IF(OR(Leases!$A57="",Leases!$E57="",Leases!$G57=""),0,IF(AND(YEAR(Leases!$E57)=Properties!$C$5,MONTH(Leases!$E57)=7,DAY(Leases!$E57)&gt;IF(Leases!$H57="",1,Leases!$H57)),IF(Leases!$E57&lt;=IF(Leases!$F57="",DATE(Properties!$C$5,12,31),Leases!$F57),ROUND(Leases!$G57*(DAY(EOMONTH(Leases!$E57,0))-DAY(Leases!$E57)+1)/DAY(EOMONTH(Leases!$E57,0)),2),0),IF(AND(DATE(Properties!$C$5,7,IF(Leases!$H57="",1,Leases!$H57))&gt;=Leases!$E57,DATE(Properties!$C$5,7,IF(Leases!$H57="",1,Leases!$H57))&lt;=IF(Leases!$F57="",DATE(Properties!$C$5,12,31),Leases!$F57)),Leases!$G57,0)))</f>
      </c>
      <c r="I57" s="22">
        <f>IF(OR(Leases!$A57="",Leases!$E57="",Leases!$G57=""),0,IF(AND(YEAR(Leases!$E57)=Properties!$C$5,MONTH(Leases!$E57)=8,DAY(Leases!$E57)&gt;IF(Leases!$H57="",1,Leases!$H57)),IF(Leases!$E57&lt;=IF(Leases!$F57="",DATE(Properties!$C$5,12,31),Leases!$F57),ROUND(Leases!$G57*(DAY(EOMONTH(Leases!$E57,0))-DAY(Leases!$E57)+1)/DAY(EOMONTH(Leases!$E57,0)),2),0),IF(AND(DATE(Properties!$C$5,8,IF(Leases!$H57="",1,Leases!$H57))&gt;=Leases!$E57,DATE(Properties!$C$5,8,IF(Leases!$H57="",1,Leases!$H57))&lt;=IF(Leases!$F57="",DATE(Properties!$C$5,12,31),Leases!$F57)),Leases!$G57,0)))</f>
      </c>
      <c r="J57" s="22">
        <f>IF(OR(Leases!$A57="",Leases!$E57="",Leases!$G57=""),0,IF(AND(YEAR(Leases!$E57)=Properties!$C$5,MONTH(Leases!$E57)=9,DAY(Leases!$E57)&gt;IF(Leases!$H57="",1,Leases!$H57)),IF(Leases!$E57&lt;=IF(Leases!$F57="",DATE(Properties!$C$5,12,31),Leases!$F57),ROUND(Leases!$G57*(DAY(EOMONTH(Leases!$E57,0))-DAY(Leases!$E57)+1)/DAY(EOMONTH(Leases!$E57,0)),2),0),IF(AND(DATE(Properties!$C$5,9,IF(Leases!$H57="",1,Leases!$H57))&gt;=Leases!$E57,DATE(Properties!$C$5,9,IF(Leases!$H57="",1,Leases!$H57))&lt;=IF(Leases!$F57="",DATE(Properties!$C$5,12,31),Leases!$F57)),Leases!$G57,0)))</f>
      </c>
      <c r="K57" s="22">
        <f>IF(OR(Leases!$A57="",Leases!$E57="",Leases!$G57=""),0,IF(AND(YEAR(Leases!$E57)=Properties!$C$5,MONTH(Leases!$E57)=10,DAY(Leases!$E57)&gt;IF(Leases!$H57="",1,Leases!$H57)),IF(Leases!$E57&lt;=IF(Leases!$F57="",DATE(Properties!$C$5,12,31),Leases!$F57),ROUND(Leases!$G57*(DAY(EOMONTH(Leases!$E57,0))-DAY(Leases!$E57)+1)/DAY(EOMONTH(Leases!$E57,0)),2),0),IF(AND(DATE(Properties!$C$5,10,IF(Leases!$H57="",1,Leases!$H57))&gt;=Leases!$E57,DATE(Properties!$C$5,10,IF(Leases!$H57="",1,Leases!$H57))&lt;=IF(Leases!$F57="",DATE(Properties!$C$5,12,31),Leases!$F57)),Leases!$G57,0)))</f>
      </c>
      <c r="L57" s="22">
        <f>IF(OR(Leases!$A57="",Leases!$E57="",Leases!$G57=""),0,IF(AND(YEAR(Leases!$E57)=Properties!$C$5,MONTH(Leases!$E57)=11,DAY(Leases!$E57)&gt;IF(Leases!$H57="",1,Leases!$H57)),IF(Leases!$E57&lt;=IF(Leases!$F57="",DATE(Properties!$C$5,12,31),Leases!$F57),ROUND(Leases!$G57*(DAY(EOMONTH(Leases!$E57,0))-DAY(Leases!$E57)+1)/DAY(EOMONTH(Leases!$E57,0)),2),0),IF(AND(DATE(Properties!$C$5,11,IF(Leases!$H57="",1,Leases!$H57))&gt;=Leases!$E57,DATE(Properties!$C$5,11,IF(Leases!$H57="",1,Leases!$H57))&lt;=IF(Leases!$F57="",DATE(Properties!$C$5,12,31),Leases!$F57)),Leases!$G57,0)))</f>
      </c>
      <c r="M57" s="22">
        <f>IF(OR(Leases!$A57="",Leases!$E57="",Leases!$G57=""),0,IF(AND(YEAR(Leases!$E57)=Properties!$C$5,MONTH(Leases!$E57)=12,DAY(Leases!$E57)&gt;IF(Leases!$H57="",1,Leases!$H57)),IF(Leases!$E57&lt;=IF(Leases!$F57="",DATE(Properties!$C$5,12,31),Leases!$F57),ROUND(Leases!$G57*(DAY(EOMONTH(Leases!$E57,0))-DAY(Leases!$E57)+1)/DAY(EOMONTH(Leases!$E57,0)),2),0),IF(AND(DATE(Properties!$C$5,12,IF(Leases!$H57="",1,Leases!$H57))&gt;=Leases!$E57,DATE(Properties!$C$5,12,IF(Leases!$H57="",1,Leases!$H57))&lt;=IF(Leases!$F57="",DATE(Properties!$C$5,12,31),Leases!$F57)),Leases!$G57,0)))</f>
      </c>
      <c r="N57" s="28">
        <f>IF(B57=0,0,IF(AND(YEAR(Leases!$E57)=Properties!$C$5,MONTH(Leases!$E57)=1,DAY(Leases!$E57)&gt;IF(Leases!$H57="",1,Leases!$H57)),Leases!$E57,DATE(Properties!$C$5,1,IF(Leases!$H57="",1,Leases!$H57))))</f>
      </c>
      <c r="O57" s="28">
        <f>IF(C57=0,0,IF(AND(YEAR(Leases!$E57)=Properties!$C$5,MONTH(Leases!$E57)=2,DAY(Leases!$E57)&gt;IF(Leases!$H57="",1,Leases!$H57)),Leases!$E57,DATE(Properties!$C$5,2,IF(Leases!$H57="",1,Leases!$H57))))</f>
      </c>
      <c r="P57" s="28">
        <f>IF(D57=0,0,IF(AND(YEAR(Leases!$E57)=Properties!$C$5,MONTH(Leases!$E57)=3,DAY(Leases!$E57)&gt;IF(Leases!$H57="",1,Leases!$H57)),Leases!$E57,DATE(Properties!$C$5,3,IF(Leases!$H57="",1,Leases!$H57))))</f>
      </c>
      <c r="Q57" s="28">
        <f>IF(E57=0,0,IF(AND(YEAR(Leases!$E57)=Properties!$C$5,MONTH(Leases!$E57)=4,DAY(Leases!$E57)&gt;IF(Leases!$H57="",1,Leases!$H57)),Leases!$E57,DATE(Properties!$C$5,4,IF(Leases!$H57="",1,Leases!$H57))))</f>
      </c>
      <c r="R57" s="28">
        <f>IF(F57=0,0,IF(AND(YEAR(Leases!$E57)=Properties!$C$5,MONTH(Leases!$E57)=5,DAY(Leases!$E57)&gt;IF(Leases!$H57="",1,Leases!$H57)),Leases!$E57,DATE(Properties!$C$5,5,IF(Leases!$H57="",1,Leases!$H57))))</f>
      </c>
      <c r="S57" s="28">
        <f>IF(G57=0,0,IF(AND(YEAR(Leases!$E57)=Properties!$C$5,MONTH(Leases!$E57)=6,DAY(Leases!$E57)&gt;IF(Leases!$H57="",1,Leases!$H57)),Leases!$E57,DATE(Properties!$C$5,6,IF(Leases!$H57="",1,Leases!$H57))))</f>
      </c>
      <c r="T57" s="28">
        <f>IF(H57=0,0,IF(AND(YEAR(Leases!$E57)=Properties!$C$5,MONTH(Leases!$E57)=7,DAY(Leases!$E57)&gt;IF(Leases!$H57="",1,Leases!$H57)),Leases!$E57,DATE(Properties!$C$5,7,IF(Leases!$H57="",1,Leases!$H57))))</f>
      </c>
      <c r="U57" s="28">
        <f>IF(I57=0,0,IF(AND(YEAR(Leases!$E57)=Properties!$C$5,MONTH(Leases!$E57)=8,DAY(Leases!$E57)&gt;IF(Leases!$H57="",1,Leases!$H57)),Leases!$E57,DATE(Properties!$C$5,8,IF(Leases!$H57="",1,Leases!$H57))))</f>
      </c>
      <c r="V57" s="28">
        <f>IF(J57=0,0,IF(AND(YEAR(Leases!$E57)=Properties!$C$5,MONTH(Leases!$E57)=9,DAY(Leases!$E57)&gt;IF(Leases!$H57="",1,Leases!$H57)),Leases!$E57,DATE(Properties!$C$5,9,IF(Leases!$H57="",1,Leases!$H57))))</f>
      </c>
      <c r="W57" s="28">
        <f>IF(K57=0,0,IF(AND(YEAR(Leases!$E57)=Properties!$C$5,MONTH(Leases!$E57)=10,DAY(Leases!$E57)&gt;IF(Leases!$H57="",1,Leases!$H57)),Leases!$E57,DATE(Properties!$C$5,10,IF(Leases!$H57="",1,Leases!$H57))))</f>
      </c>
      <c r="X57" s="28">
        <f>IF(L57=0,0,IF(AND(YEAR(Leases!$E57)=Properties!$C$5,MONTH(Leases!$E57)=11,DAY(Leases!$E57)&gt;IF(Leases!$H57="",1,Leases!$H57)),Leases!$E57,DATE(Properties!$C$5,11,IF(Leases!$H57="",1,Leases!$H57))))</f>
      </c>
      <c r="Y57" s="28">
        <f>IF(M57=0,0,IF(AND(YEAR(Leases!$E57)=Properties!$C$5,MONTH(Leases!$E57)=12,DAY(Leases!$E57)&gt;IF(Leases!$H57="",1,Leases!$H57)),Leases!$E57,DATE(Properties!$C$5,12,IF(Leases!$H57="",1,Leases!$H57))))</f>
      </c>
      <c r="Z57" s="25">
        <f>SUM(B57:M57)</f>
      </c>
      <c r="AA57" s="22">
        <f>SUMPRODUCT((N57:Y57&lt;='Rent roll'!$C$4)*B57:M57)</f>
      </c>
      <c r="AB57" s="22">
        <f>IF(A57="",0,SUMIFS('Ledger entries'!$H$2:$H$3001,'Ledger entries'!$B$2:$B$3001,A57,'Ledger entries'!$A$2:$A$3001,"&lt;="&amp;'Rent roll'!$C$4))</f>
      </c>
      <c r="AC57" s="22">
        <f>IF(A57="",0,N(Leases!$L57)+AA57+AB57)</f>
      </c>
      <c r="AD57" s="22">
        <f>IF(A57="",0,N(Leases!$K57)+SUMIFS('Ledger entries'!$I$2:$I$3001,'Ledger entries'!$B$2:$B$3001,A57,'Ledger entries'!$A$2:$A$3001,"&lt;="&amp;'Rent roll'!$C$4))</f>
      </c>
    </row>
    <row r="58" spans="1:30" x14ac:dyDescent="0.25">
      <c r="A58" s="13">
        <f>Leases!A58</f>
      </c>
      <c r="B58" s="22">
        <f>IF(OR(Leases!$A58="",Leases!$E58="",Leases!$G58=""),0,IF(AND(YEAR(Leases!$E58)=Properties!$C$5,MONTH(Leases!$E58)=1,DAY(Leases!$E58)&gt;IF(Leases!$H58="",1,Leases!$H58)),IF(Leases!$E58&lt;=IF(Leases!$F58="",DATE(Properties!$C$5,12,31),Leases!$F58),ROUND(Leases!$G58*(DAY(EOMONTH(Leases!$E58,0))-DAY(Leases!$E58)+1)/DAY(EOMONTH(Leases!$E58,0)),2),0),IF(AND(DATE(Properties!$C$5,1,IF(Leases!$H58="",1,Leases!$H58))&gt;=Leases!$E58,DATE(Properties!$C$5,1,IF(Leases!$H58="",1,Leases!$H58))&lt;=IF(Leases!$F58="",DATE(Properties!$C$5,12,31),Leases!$F58)),Leases!$G58,0)))</f>
      </c>
      <c r="C58" s="22">
        <f>IF(OR(Leases!$A58="",Leases!$E58="",Leases!$G58=""),0,IF(AND(YEAR(Leases!$E58)=Properties!$C$5,MONTH(Leases!$E58)=2,DAY(Leases!$E58)&gt;IF(Leases!$H58="",1,Leases!$H58)),IF(Leases!$E58&lt;=IF(Leases!$F58="",DATE(Properties!$C$5,12,31),Leases!$F58),ROUND(Leases!$G58*(DAY(EOMONTH(Leases!$E58,0))-DAY(Leases!$E58)+1)/DAY(EOMONTH(Leases!$E58,0)),2),0),IF(AND(DATE(Properties!$C$5,2,IF(Leases!$H58="",1,Leases!$H58))&gt;=Leases!$E58,DATE(Properties!$C$5,2,IF(Leases!$H58="",1,Leases!$H58))&lt;=IF(Leases!$F58="",DATE(Properties!$C$5,12,31),Leases!$F58)),Leases!$G58,0)))</f>
      </c>
      <c r="D58" s="22">
        <f>IF(OR(Leases!$A58="",Leases!$E58="",Leases!$G58=""),0,IF(AND(YEAR(Leases!$E58)=Properties!$C$5,MONTH(Leases!$E58)=3,DAY(Leases!$E58)&gt;IF(Leases!$H58="",1,Leases!$H58)),IF(Leases!$E58&lt;=IF(Leases!$F58="",DATE(Properties!$C$5,12,31),Leases!$F58),ROUND(Leases!$G58*(DAY(EOMONTH(Leases!$E58,0))-DAY(Leases!$E58)+1)/DAY(EOMONTH(Leases!$E58,0)),2),0),IF(AND(DATE(Properties!$C$5,3,IF(Leases!$H58="",1,Leases!$H58))&gt;=Leases!$E58,DATE(Properties!$C$5,3,IF(Leases!$H58="",1,Leases!$H58))&lt;=IF(Leases!$F58="",DATE(Properties!$C$5,12,31),Leases!$F58)),Leases!$G58,0)))</f>
      </c>
      <c r="E58" s="22">
        <f>IF(OR(Leases!$A58="",Leases!$E58="",Leases!$G58=""),0,IF(AND(YEAR(Leases!$E58)=Properties!$C$5,MONTH(Leases!$E58)=4,DAY(Leases!$E58)&gt;IF(Leases!$H58="",1,Leases!$H58)),IF(Leases!$E58&lt;=IF(Leases!$F58="",DATE(Properties!$C$5,12,31),Leases!$F58),ROUND(Leases!$G58*(DAY(EOMONTH(Leases!$E58,0))-DAY(Leases!$E58)+1)/DAY(EOMONTH(Leases!$E58,0)),2),0),IF(AND(DATE(Properties!$C$5,4,IF(Leases!$H58="",1,Leases!$H58))&gt;=Leases!$E58,DATE(Properties!$C$5,4,IF(Leases!$H58="",1,Leases!$H58))&lt;=IF(Leases!$F58="",DATE(Properties!$C$5,12,31),Leases!$F58)),Leases!$G58,0)))</f>
      </c>
      <c r="F58" s="22">
        <f>IF(OR(Leases!$A58="",Leases!$E58="",Leases!$G58=""),0,IF(AND(YEAR(Leases!$E58)=Properties!$C$5,MONTH(Leases!$E58)=5,DAY(Leases!$E58)&gt;IF(Leases!$H58="",1,Leases!$H58)),IF(Leases!$E58&lt;=IF(Leases!$F58="",DATE(Properties!$C$5,12,31),Leases!$F58),ROUND(Leases!$G58*(DAY(EOMONTH(Leases!$E58,0))-DAY(Leases!$E58)+1)/DAY(EOMONTH(Leases!$E58,0)),2),0),IF(AND(DATE(Properties!$C$5,5,IF(Leases!$H58="",1,Leases!$H58))&gt;=Leases!$E58,DATE(Properties!$C$5,5,IF(Leases!$H58="",1,Leases!$H58))&lt;=IF(Leases!$F58="",DATE(Properties!$C$5,12,31),Leases!$F58)),Leases!$G58,0)))</f>
      </c>
      <c r="G58" s="22">
        <f>IF(OR(Leases!$A58="",Leases!$E58="",Leases!$G58=""),0,IF(AND(YEAR(Leases!$E58)=Properties!$C$5,MONTH(Leases!$E58)=6,DAY(Leases!$E58)&gt;IF(Leases!$H58="",1,Leases!$H58)),IF(Leases!$E58&lt;=IF(Leases!$F58="",DATE(Properties!$C$5,12,31),Leases!$F58),ROUND(Leases!$G58*(DAY(EOMONTH(Leases!$E58,0))-DAY(Leases!$E58)+1)/DAY(EOMONTH(Leases!$E58,0)),2),0),IF(AND(DATE(Properties!$C$5,6,IF(Leases!$H58="",1,Leases!$H58))&gt;=Leases!$E58,DATE(Properties!$C$5,6,IF(Leases!$H58="",1,Leases!$H58))&lt;=IF(Leases!$F58="",DATE(Properties!$C$5,12,31),Leases!$F58)),Leases!$G58,0)))</f>
      </c>
      <c r="H58" s="22">
        <f>IF(OR(Leases!$A58="",Leases!$E58="",Leases!$G58=""),0,IF(AND(YEAR(Leases!$E58)=Properties!$C$5,MONTH(Leases!$E58)=7,DAY(Leases!$E58)&gt;IF(Leases!$H58="",1,Leases!$H58)),IF(Leases!$E58&lt;=IF(Leases!$F58="",DATE(Properties!$C$5,12,31),Leases!$F58),ROUND(Leases!$G58*(DAY(EOMONTH(Leases!$E58,0))-DAY(Leases!$E58)+1)/DAY(EOMONTH(Leases!$E58,0)),2),0),IF(AND(DATE(Properties!$C$5,7,IF(Leases!$H58="",1,Leases!$H58))&gt;=Leases!$E58,DATE(Properties!$C$5,7,IF(Leases!$H58="",1,Leases!$H58))&lt;=IF(Leases!$F58="",DATE(Properties!$C$5,12,31),Leases!$F58)),Leases!$G58,0)))</f>
      </c>
      <c r="I58" s="22">
        <f>IF(OR(Leases!$A58="",Leases!$E58="",Leases!$G58=""),0,IF(AND(YEAR(Leases!$E58)=Properties!$C$5,MONTH(Leases!$E58)=8,DAY(Leases!$E58)&gt;IF(Leases!$H58="",1,Leases!$H58)),IF(Leases!$E58&lt;=IF(Leases!$F58="",DATE(Properties!$C$5,12,31),Leases!$F58),ROUND(Leases!$G58*(DAY(EOMONTH(Leases!$E58,0))-DAY(Leases!$E58)+1)/DAY(EOMONTH(Leases!$E58,0)),2),0),IF(AND(DATE(Properties!$C$5,8,IF(Leases!$H58="",1,Leases!$H58))&gt;=Leases!$E58,DATE(Properties!$C$5,8,IF(Leases!$H58="",1,Leases!$H58))&lt;=IF(Leases!$F58="",DATE(Properties!$C$5,12,31),Leases!$F58)),Leases!$G58,0)))</f>
      </c>
      <c r="J58" s="22">
        <f>IF(OR(Leases!$A58="",Leases!$E58="",Leases!$G58=""),0,IF(AND(YEAR(Leases!$E58)=Properties!$C$5,MONTH(Leases!$E58)=9,DAY(Leases!$E58)&gt;IF(Leases!$H58="",1,Leases!$H58)),IF(Leases!$E58&lt;=IF(Leases!$F58="",DATE(Properties!$C$5,12,31),Leases!$F58),ROUND(Leases!$G58*(DAY(EOMONTH(Leases!$E58,0))-DAY(Leases!$E58)+1)/DAY(EOMONTH(Leases!$E58,0)),2),0),IF(AND(DATE(Properties!$C$5,9,IF(Leases!$H58="",1,Leases!$H58))&gt;=Leases!$E58,DATE(Properties!$C$5,9,IF(Leases!$H58="",1,Leases!$H58))&lt;=IF(Leases!$F58="",DATE(Properties!$C$5,12,31),Leases!$F58)),Leases!$G58,0)))</f>
      </c>
      <c r="K58" s="22">
        <f>IF(OR(Leases!$A58="",Leases!$E58="",Leases!$G58=""),0,IF(AND(YEAR(Leases!$E58)=Properties!$C$5,MONTH(Leases!$E58)=10,DAY(Leases!$E58)&gt;IF(Leases!$H58="",1,Leases!$H58)),IF(Leases!$E58&lt;=IF(Leases!$F58="",DATE(Properties!$C$5,12,31),Leases!$F58),ROUND(Leases!$G58*(DAY(EOMONTH(Leases!$E58,0))-DAY(Leases!$E58)+1)/DAY(EOMONTH(Leases!$E58,0)),2),0),IF(AND(DATE(Properties!$C$5,10,IF(Leases!$H58="",1,Leases!$H58))&gt;=Leases!$E58,DATE(Properties!$C$5,10,IF(Leases!$H58="",1,Leases!$H58))&lt;=IF(Leases!$F58="",DATE(Properties!$C$5,12,31),Leases!$F58)),Leases!$G58,0)))</f>
      </c>
      <c r="L58" s="22">
        <f>IF(OR(Leases!$A58="",Leases!$E58="",Leases!$G58=""),0,IF(AND(YEAR(Leases!$E58)=Properties!$C$5,MONTH(Leases!$E58)=11,DAY(Leases!$E58)&gt;IF(Leases!$H58="",1,Leases!$H58)),IF(Leases!$E58&lt;=IF(Leases!$F58="",DATE(Properties!$C$5,12,31),Leases!$F58),ROUND(Leases!$G58*(DAY(EOMONTH(Leases!$E58,0))-DAY(Leases!$E58)+1)/DAY(EOMONTH(Leases!$E58,0)),2),0),IF(AND(DATE(Properties!$C$5,11,IF(Leases!$H58="",1,Leases!$H58))&gt;=Leases!$E58,DATE(Properties!$C$5,11,IF(Leases!$H58="",1,Leases!$H58))&lt;=IF(Leases!$F58="",DATE(Properties!$C$5,12,31),Leases!$F58)),Leases!$G58,0)))</f>
      </c>
      <c r="M58" s="22">
        <f>IF(OR(Leases!$A58="",Leases!$E58="",Leases!$G58=""),0,IF(AND(YEAR(Leases!$E58)=Properties!$C$5,MONTH(Leases!$E58)=12,DAY(Leases!$E58)&gt;IF(Leases!$H58="",1,Leases!$H58)),IF(Leases!$E58&lt;=IF(Leases!$F58="",DATE(Properties!$C$5,12,31),Leases!$F58),ROUND(Leases!$G58*(DAY(EOMONTH(Leases!$E58,0))-DAY(Leases!$E58)+1)/DAY(EOMONTH(Leases!$E58,0)),2),0),IF(AND(DATE(Properties!$C$5,12,IF(Leases!$H58="",1,Leases!$H58))&gt;=Leases!$E58,DATE(Properties!$C$5,12,IF(Leases!$H58="",1,Leases!$H58))&lt;=IF(Leases!$F58="",DATE(Properties!$C$5,12,31),Leases!$F58)),Leases!$G58,0)))</f>
      </c>
      <c r="N58" s="28">
        <f>IF(B58=0,0,IF(AND(YEAR(Leases!$E58)=Properties!$C$5,MONTH(Leases!$E58)=1,DAY(Leases!$E58)&gt;IF(Leases!$H58="",1,Leases!$H58)),Leases!$E58,DATE(Properties!$C$5,1,IF(Leases!$H58="",1,Leases!$H58))))</f>
      </c>
      <c r="O58" s="28">
        <f>IF(C58=0,0,IF(AND(YEAR(Leases!$E58)=Properties!$C$5,MONTH(Leases!$E58)=2,DAY(Leases!$E58)&gt;IF(Leases!$H58="",1,Leases!$H58)),Leases!$E58,DATE(Properties!$C$5,2,IF(Leases!$H58="",1,Leases!$H58))))</f>
      </c>
      <c r="P58" s="28">
        <f>IF(D58=0,0,IF(AND(YEAR(Leases!$E58)=Properties!$C$5,MONTH(Leases!$E58)=3,DAY(Leases!$E58)&gt;IF(Leases!$H58="",1,Leases!$H58)),Leases!$E58,DATE(Properties!$C$5,3,IF(Leases!$H58="",1,Leases!$H58))))</f>
      </c>
      <c r="Q58" s="28">
        <f>IF(E58=0,0,IF(AND(YEAR(Leases!$E58)=Properties!$C$5,MONTH(Leases!$E58)=4,DAY(Leases!$E58)&gt;IF(Leases!$H58="",1,Leases!$H58)),Leases!$E58,DATE(Properties!$C$5,4,IF(Leases!$H58="",1,Leases!$H58))))</f>
      </c>
      <c r="R58" s="28">
        <f>IF(F58=0,0,IF(AND(YEAR(Leases!$E58)=Properties!$C$5,MONTH(Leases!$E58)=5,DAY(Leases!$E58)&gt;IF(Leases!$H58="",1,Leases!$H58)),Leases!$E58,DATE(Properties!$C$5,5,IF(Leases!$H58="",1,Leases!$H58))))</f>
      </c>
      <c r="S58" s="28">
        <f>IF(G58=0,0,IF(AND(YEAR(Leases!$E58)=Properties!$C$5,MONTH(Leases!$E58)=6,DAY(Leases!$E58)&gt;IF(Leases!$H58="",1,Leases!$H58)),Leases!$E58,DATE(Properties!$C$5,6,IF(Leases!$H58="",1,Leases!$H58))))</f>
      </c>
      <c r="T58" s="28">
        <f>IF(H58=0,0,IF(AND(YEAR(Leases!$E58)=Properties!$C$5,MONTH(Leases!$E58)=7,DAY(Leases!$E58)&gt;IF(Leases!$H58="",1,Leases!$H58)),Leases!$E58,DATE(Properties!$C$5,7,IF(Leases!$H58="",1,Leases!$H58))))</f>
      </c>
      <c r="U58" s="28">
        <f>IF(I58=0,0,IF(AND(YEAR(Leases!$E58)=Properties!$C$5,MONTH(Leases!$E58)=8,DAY(Leases!$E58)&gt;IF(Leases!$H58="",1,Leases!$H58)),Leases!$E58,DATE(Properties!$C$5,8,IF(Leases!$H58="",1,Leases!$H58))))</f>
      </c>
      <c r="V58" s="28">
        <f>IF(J58=0,0,IF(AND(YEAR(Leases!$E58)=Properties!$C$5,MONTH(Leases!$E58)=9,DAY(Leases!$E58)&gt;IF(Leases!$H58="",1,Leases!$H58)),Leases!$E58,DATE(Properties!$C$5,9,IF(Leases!$H58="",1,Leases!$H58))))</f>
      </c>
      <c r="W58" s="28">
        <f>IF(K58=0,0,IF(AND(YEAR(Leases!$E58)=Properties!$C$5,MONTH(Leases!$E58)=10,DAY(Leases!$E58)&gt;IF(Leases!$H58="",1,Leases!$H58)),Leases!$E58,DATE(Properties!$C$5,10,IF(Leases!$H58="",1,Leases!$H58))))</f>
      </c>
      <c r="X58" s="28">
        <f>IF(L58=0,0,IF(AND(YEAR(Leases!$E58)=Properties!$C$5,MONTH(Leases!$E58)=11,DAY(Leases!$E58)&gt;IF(Leases!$H58="",1,Leases!$H58)),Leases!$E58,DATE(Properties!$C$5,11,IF(Leases!$H58="",1,Leases!$H58))))</f>
      </c>
      <c r="Y58" s="28">
        <f>IF(M58=0,0,IF(AND(YEAR(Leases!$E58)=Properties!$C$5,MONTH(Leases!$E58)=12,DAY(Leases!$E58)&gt;IF(Leases!$H58="",1,Leases!$H58)),Leases!$E58,DATE(Properties!$C$5,12,IF(Leases!$H58="",1,Leases!$H58))))</f>
      </c>
      <c r="Z58" s="25">
        <f>SUM(B58:M58)</f>
      </c>
      <c r="AA58" s="22">
        <f>SUMPRODUCT((N58:Y58&lt;='Rent roll'!$C$4)*B58:M58)</f>
      </c>
      <c r="AB58" s="22">
        <f>IF(A58="",0,SUMIFS('Ledger entries'!$H$2:$H$3001,'Ledger entries'!$B$2:$B$3001,A58,'Ledger entries'!$A$2:$A$3001,"&lt;="&amp;'Rent roll'!$C$4))</f>
      </c>
      <c r="AC58" s="22">
        <f>IF(A58="",0,N(Leases!$L58)+AA58+AB58)</f>
      </c>
      <c r="AD58" s="22">
        <f>IF(A58="",0,N(Leases!$K58)+SUMIFS('Ledger entries'!$I$2:$I$3001,'Ledger entries'!$B$2:$B$3001,A58,'Ledger entries'!$A$2:$A$3001,"&lt;="&amp;'Rent roll'!$C$4))</f>
      </c>
    </row>
    <row r="59" spans="1:30" x14ac:dyDescent="0.25">
      <c r="A59" s="13">
        <f>Leases!A59</f>
      </c>
      <c r="B59" s="22">
        <f>IF(OR(Leases!$A59="",Leases!$E59="",Leases!$G59=""),0,IF(AND(YEAR(Leases!$E59)=Properties!$C$5,MONTH(Leases!$E59)=1,DAY(Leases!$E59)&gt;IF(Leases!$H59="",1,Leases!$H59)),IF(Leases!$E59&lt;=IF(Leases!$F59="",DATE(Properties!$C$5,12,31),Leases!$F59),ROUND(Leases!$G59*(DAY(EOMONTH(Leases!$E59,0))-DAY(Leases!$E59)+1)/DAY(EOMONTH(Leases!$E59,0)),2),0),IF(AND(DATE(Properties!$C$5,1,IF(Leases!$H59="",1,Leases!$H59))&gt;=Leases!$E59,DATE(Properties!$C$5,1,IF(Leases!$H59="",1,Leases!$H59))&lt;=IF(Leases!$F59="",DATE(Properties!$C$5,12,31),Leases!$F59)),Leases!$G59,0)))</f>
      </c>
      <c r="C59" s="22">
        <f>IF(OR(Leases!$A59="",Leases!$E59="",Leases!$G59=""),0,IF(AND(YEAR(Leases!$E59)=Properties!$C$5,MONTH(Leases!$E59)=2,DAY(Leases!$E59)&gt;IF(Leases!$H59="",1,Leases!$H59)),IF(Leases!$E59&lt;=IF(Leases!$F59="",DATE(Properties!$C$5,12,31),Leases!$F59),ROUND(Leases!$G59*(DAY(EOMONTH(Leases!$E59,0))-DAY(Leases!$E59)+1)/DAY(EOMONTH(Leases!$E59,0)),2),0),IF(AND(DATE(Properties!$C$5,2,IF(Leases!$H59="",1,Leases!$H59))&gt;=Leases!$E59,DATE(Properties!$C$5,2,IF(Leases!$H59="",1,Leases!$H59))&lt;=IF(Leases!$F59="",DATE(Properties!$C$5,12,31),Leases!$F59)),Leases!$G59,0)))</f>
      </c>
      <c r="D59" s="22">
        <f>IF(OR(Leases!$A59="",Leases!$E59="",Leases!$G59=""),0,IF(AND(YEAR(Leases!$E59)=Properties!$C$5,MONTH(Leases!$E59)=3,DAY(Leases!$E59)&gt;IF(Leases!$H59="",1,Leases!$H59)),IF(Leases!$E59&lt;=IF(Leases!$F59="",DATE(Properties!$C$5,12,31),Leases!$F59),ROUND(Leases!$G59*(DAY(EOMONTH(Leases!$E59,0))-DAY(Leases!$E59)+1)/DAY(EOMONTH(Leases!$E59,0)),2),0),IF(AND(DATE(Properties!$C$5,3,IF(Leases!$H59="",1,Leases!$H59))&gt;=Leases!$E59,DATE(Properties!$C$5,3,IF(Leases!$H59="",1,Leases!$H59))&lt;=IF(Leases!$F59="",DATE(Properties!$C$5,12,31),Leases!$F59)),Leases!$G59,0)))</f>
      </c>
      <c r="E59" s="22">
        <f>IF(OR(Leases!$A59="",Leases!$E59="",Leases!$G59=""),0,IF(AND(YEAR(Leases!$E59)=Properties!$C$5,MONTH(Leases!$E59)=4,DAY(Leases!$E59)&gt;IF(Leases!$H59="",1,Leases!$H59)),IF(Leases!$E59&lt;=IF(Leases!$F59="",DATE(Properties!$C$5,12,31),Leases!$F59),ROUND(Leases!$G59*(DAY(EOMONTH(Leases!$E59,0))-DAY(Leases!$E59)+1)/DAY(EOMONTH(Leases!$E59,0)),2),0),IF(AND(DATE(Properties!$C$5,4,IF(Leases!$H59="",1,Leases!$H59))&gt;=Leases!$E59,DATE(Properties!$C$5,4,IF(Leases!$H59="",1,Leases!$H59))&lt;=IF(Leases!$F59="",DATE(Properties!$C$5,12,31),Leases!$F59)),Leases!$G59,0)))</f>
      </c>
      <c r="F59" s="22">
        <f>IF(OR(Leases!$A59="",Leases!$E59="",Leases!$G59=""),0,IF(AND(YEAR(Leases!$E59)=Properties!$C$5,MONTH(Leases!$E59)=5,DAY(Leases!$E59)&gt;IF(Leases!$H59="",1,Leases!$H59)),IF(Leases!$E59&lt;=IF(Leases!$F59="",DATE(Properties!$C$5,12,31),Leases!$F59),ROUND(Leases!$G59*(DAY(EOMONTH(Leases!$E59,0))-DAY(Leases!$E59)+1)/DAY(EOMONTH(Leases!$E59,0)),2),0),IF(AND(DATE(Properties!$C$5,5,IF(Leases!$H59="",1,Leases!$H59))&gt;=Leases!$E59,DATE(Properties!$C$5,5,IF(Leases!$H59="",1,Leases!$H59))&lt;=IF(Leases!$F59="",DATE(Properties!$C$5,12,31),Leases!$F59)),Leases!$G59,0)))</f>
      </c>
      <c r="G59" s="22">
        <f>IF(OR(Leases!$A59="",Leases!$E59="",Leases!$G59=""),0,IF(AND(YEAR(Leases!$E59)=Properties!$C$5,MONTH(Leases!$E59)=6,DAY(Leases!$E59)&gt;IF(Leases!$H59="",1,Leases!$H59)),IF(Leases!$E59&lt;=IF(Leases!$F59="",DATE(Properties!$C$5,12,31),Leases!$F59),ROUND(Leases!$G59*(DAY(EOMONTH(Leases!$E59,0))-DAY(Leases!$E59)+1)/DAY(EOMONTH(Leases!$E59,0)),2),0),IF(AND(DATE(Properties!$C$5,6,IF(Leases!$H59="",1,Leases!$H59))&gt;=Leases!$E59,DATE(Properties!$C$5,6,IF(Leases!$H59="",1,Leases!$H59))&lt;=IF(Leases!$F59="",DATE(Properties!$C$5,12,31),Leases!$F59)),Leases!$G59,0)))</f>
      </c>
      <c r="H59" s="22">
        <f>IF(OR(Leases!$A59="",Leases!$E59="",Leases!$G59=""),0,IF(AND(YEAR(Leases!$E59)=Properties!$C$5,MONTH(Leases!$E59)=7,DAY(Leases!$E59)&gt;IF(Leases!$H59="",1,Leases!$H59)),IF(Leases!$E59&lt;=IF(Leases!$F59="",DATE(Properties!$C$5,12,31),Leases!$F59),ROUND(Leases!$G59*(DAY(EOMONTH(Leases!$E59,0))-DAY(Leases!$E59)+1)/DAY(EOMONTH(Leases!$E59,0)),2),0),IF(AND(DATE(Properties!$C$5,7,IF(Leases!$H59="",1,Leases!$H59))&gt;=Leases!$E59,DATE(Properties!$C$5,7,IF(Leases!$H59="",1,Leases!$H59))&lt;=IF(Leases!$F59="",DATE(Properties!$C$5,12,31),Leases!$F59)),Leases!$G59,0)))</f>
      </c>
      <c r="I59" s="22">
        <f>IF(OR(Leases!$A59="",Leases!$E59="",Leases!$G59=""),0,IF(AND(YEAR(Leases!$E59)=Properties!$C$5,MONTH(Leases!$E59)=8,DAY(Leases!$E59)&gt;IF(Leases!$H59="",1,Leases!$H59)),IF(Leases!$E59&lt;=IF(Leases!$F59="",DATE(Properties!$C$5,12,31),Leases!$F59),ROUND(Leases!$G59*(DAY(EOMONTH(Leases!$E59,0))-DAY(Leases!$E59)+1)/DAY(EOMONTH(Leases!$E59,0)),2),0),IF(AND(DATE(Properties!$C$5,8,IF(Leases!$H59="",1,Leases!$H59))&gt;=Leases!$E59,DATE(Properties!$C$5,8,IF(Leases!$H59="",1,Leases!$H59))&lt;=IF(Leases!$F59="",DATE(Properties!$C$5,12,31),Leases!$F59)),Leases!$G59,0)))</f>
      </c>
      <c r="J59" s="22">
        <f>IF(OR(Leases!$A59="",Leases!$E59="",Leases!$G59=""),0,IF(AND(YEAR(Leases!$E59)=Properties!$C$5,MONTH(Leases!$E59)=9,DAY(Leases!$E59)&gt;IF(Leases!$H59="",1,Leases!$H59)),IF(Leases!$E59&lt;=IF(Leases!$F59="",DATE(Properties!$C$5,12,31),Leases!$F59),ROUND(Leases!$G59*(DAY(EOMONTH(Leases!$E59,0))-DAY(Leases!$E59)+1)/DAY(EOMONTH(Leases!$E59,0)),2),0),IF(AND(DATE(Properties!$C$5,9,IF(Leases!$H59="",1,Leases!$H59))&gt;=Leases!$E59,DATE(Properties!$C$5,9,IF(Leases!$H59="",1,Leases!$H59))&lt;=IF(Leases!$F59="",DATE(Properties!$C$5,12,31),Leases!$F59)),Leases!$G59,0)))</f>
      </c>
      <c r="K59" s="22">
        <f>IF(OR(Leases!$A59="",Leases!$E59="",Leases!$G59=""),0,IF(AND(YEAR(Leases!$E59)=Properties!$C$5,MONTH(Leases!$E59)=10,DAY(Leases!$E59)&gt;IF(Leases!$H59="",1,Leases!$H59)),IF(Leases!$E59&lt;=IF(Leases!$F59="",DATE(Properties!$C$5,12,31),Leases!$F59),ROUND(Leases!$G59*(DAY(EOMONTH(Leases!$E59,0))-DAY(Leases!$E59)+1)/DAY(EOMONTH(Leases!$E59,0)),2),0),IF(AND(DATE(Properties!$C$5,10,IF(Leases!$H59="",1,Leases!$H59))&gt;=Leases!$E59,DATE(Properties!$C$5,10,IF(Leases!$H59="",1,Leases!$H59))&lt;=IF(Leases!$F59="",DATE(Properties!$C$5,12,31),Leases!$F59)),Leases!$G59,0)))</f>
      </c>
      <c r="L59" s="22">
        <f>IF(OR(Leases!$A59="",Leases!$E59="",Leases!$G59=""),0,IF(AND(YEAR(Leases!$E59)=Properties!$C$5,MONTH(Leases!$E59)=11,DAY(Leases!$E59)&gt;IF(Leases!$H59="",1,Leases!$H59)),IF(Leases!$E59&lt;=IF(Leases!$F59="",DATE(Properties!$C$5,12,31),Leases!$F59),ROUND(Leases!$G59*(DAY(EOMONTH(Leases!$E59,0))-DAY(Leases!$E59)+1)/DAY(EOMONTH(Leases!$E59,0)),2),0),IF(AND(DATE(Properties!$C$5,11,IF(Leases!$H59="",1,Leases!$H59))&gt;=Leases!$E59,DATE(Properties!$C$5,11,IF(Leases!$H59="",1,Leases!$H59))&lt;=IF(Leases!$F59="",DATE(Properties!$C$5,12,31),Leases!$F59)),Leases!$G59,0)))</f>
      </c>
      <c r="M59" s="22">
        <f>IF(OR(Leases!$A59="",Leases!$E59="",Leases!$G59=""),0,IF(AND(YEAR(Leases!$E59)=Properties!$C$5,MONTH(Leases!$E59)=12,DAY(Leases!$E59)&gt;IF(Leases!$H59="",1,Leases!$H59)),IF(Leases!$E59&lt;=IF(Leases!$F59="",DATE(Properties!$C$5,12,31),Leases!$F59),ROUND(Leases!$G59*(DAY(EOMONTH(Leases!$E59,0))-DAY(Leases!$E59)+1)/DAY(EOMONTH(Leases!$E59,0)),2),0),IF(AND(DATE(Properties!$C$5,12,IF(Leases!$H59="",1,Leases!$H59))&gt;=Leases!$E59,DATE(Properties!$C$5,12,IF(Leases!$H59="",1,Leases!$H59))&lt;=IF(Leases!$F59="",DATE(Properties!$C$5,12,31),Leases!$F59)),Leases!$G59,0)))</f>
      </c>
      <c r="N59" s="28">
        <f>IF(B59=0,0,IF(AND(YEAR(Leases!$E59)=Properties!$C$5,MONTH(Leases!$E59)=1,DAY(Leases!$E59)&gt;IF(Leases!$H59="",1,Leases!$H59)),Leases!$E59,DATE(Properties!$C$5,1,IF(Leases!$H59="",1,Leases!$H59))))</f>
      </c>
      <c r="O59" s="28">
        <f>IF(C59=0,0,IF(AND(YEAR(Leases!$E59)=Properties!$C$5,MONTH(Leases!$E59)=2,DAY(Leases!$E59)&gt;IF(Leases!$H59="",1,Leases!$H59)),Leases!$E59,DATE(Properties!$C$5,2,IF(Leases!$H59="",1,Leases!$H59))))</f>
      </c>
      <c r="P59" s="28">
        <f>IF(D59=0,0,IF(AND(YEAR(Leases!$E59)=Properties!$C$5,MONTH(Leases!$E59)=3,DAY(Leases!$E59)&gt;IF(Leases!$H59="",1,Leases!$H59)),Leases!$E59,DATE(Properties!$C$5,3,IF(Leases!$H59="",1,Leases!$H59))))</f>
      </c>
      <c r="Q59" s="28">
        <f>IF(E59=0,0,IF(AND(YEAR(Leases!$E59)=Properties!$C$5,MONTH(Leases!$E59)=4,DAY(Leases!$E59)&gt;IF(Leases!$H59="",1,Leases!$H59)),Leases!$E59,DATE(Properties!$C$5,4,IF(Leases!$H59="",1,Leases!$H59))))</f>
      </c>
      <c r="R59" s="28">
        <f>IF(F59=0,0,IF(AND(YEAR(Leases!$E59)=Properties!$C$5,MONTH(Leases!$E59)=5,DAY(Leases!$E59)&gt;IF(Leases!$H59="",1,Leases!$H59)),Leases!$E59,DATE(Properties!$C$5,5,IF(Leases!$H59="",1,Leases!$H59))))</f>
      </c>
      <c r="S59" s="28">
        <f>IF(G59=0,0,IF(AND(YEAR(Leases!$E59)=Properties!$C$5,MONTH(Leases!$E59)=6,DAY(Leases!$E59)&gt;IF(Leases!$H59="",1,Leases!$H59)),Leases!$E59,DATE(Properties!$C$5,6,IF(Leases!$H59="",1,Leases!$H59))))</f>
      </c>
      <c r="T59" s="28">
        <f>IF(H59=0,0,IF(AND(YEAR(Leases!$E59)=Properties!$C$5,MONTH(Leases!$E59)=7,DAY(Leases!$E59)&gt;IF(Leases!$H59="",1,Leases!$H59)),Leases!$E59,DATE(Properties!$C$5,7,IF(Leases!$H59="",1,Leases!$H59))))</f>
      </c>
      <c r="U59" s="28">
        <f>IF(I59=0,0,IF(AND(YEAR(Leases!$E59)=Properties!$C$5,MONTH(Leases!$E59)=8,DAY(Leases!$E59)&gt;IF(Leases!$H59="",1,Leases!$H59)),Leases!$E59,DATE(Properties!$C$5,8,IF(Leases!$H59="",1,Leases!$H59))))</f>
      </c>
      <c r="V59" s="28">
        <f>IF(J59=0,0,IF(AND(YEAR(Leases!$E59)=Properties!$C$5,MONTH(Leases!$E59)=9,DAY(Leases!$E59)&gt;IF(Leases!$H59="",1,Leases!$H59)),Leases!$E59,DATE(Properties!$C$5,9,IF(Leases!$H59="",1,Leases!$H59))))</f>
      </c>
      <c r="W59" s="28">
        <f>IF(K59=0,0,IF(AND(YEAR(Leases!$E59)=Properties!$C$5,MONTH(Leases!$E59)=10,DAY(Leases!$E59)&gt;IF(Leases!$H59="",1,Leases!$H59)),Leases!$E59,DATE(Properties!$C$5,10,IF(Leases!$H59="",1,Leases!$H59))))</f>
      </c>
      <c r="X59" s="28">
        <f>IF(L59=0,0,IF(AND(YEAR(Leases!$E59)=Properties!$C$5,MONTH(Leases!$E59)=11,DAY(Leases!$E59)&gt;IF(Leases!$H59="",1,Leases!$H59)),Leases!$E59,DATE(Properties!$C$5,11,IF(Leases!$H59="",1,Leases!$H59))))</f>
      </c>
      <c r="Y59" s="28">
        <f>IF(M59=0,0,IF(AND(YEAR(Leases!$E59)=Properties!$C$5,MONTH(Leases!$E59)=12,DAY(Leases!$E59)&gt;IF(Leases!$H59="",1,Leases!$H59)),Leases!$E59,DATE(Properties!$C$5,12,IF(Leases!$H59="",1,Leases!$H59))))</f>
      </c>
      <c r="Z59" s="25">
        <f>SUM(B59:M59)</f>
      </c>
      <c r="AA59" s="22">
        <f>SUMPRODUCT((N59:Y59&lt;='Rent roll'!$C$4)*B59:M59)</f>
      </c>
      <c r="AB59" s="22">
        <f>IF(A59="",0,SUMIFS('Ledger entries'!$H$2:$H$3001,'Ledger entries'!$B$2:$B$3001,A59,'Ledger entries'!$A$2:$A$3001,"&lt;="&amp;'Rent roll'!$C$4))</f>
      </c>
      <c r="AC59" s="22">
        <f>IF(A59="",0,N(Leases!$L59)+AA59+AB59)</f>
      </c>
      <c r="AD59" s="22">
        <f>IF(A59="",0,N(Leases!$K59)+SUMIFS('Ledger entries'!$I$2:$I$3001,'Ledger entries'!$B$2:$B$3001,A59,'Ledger entries'!$A$2:$A$3001,"&lt;="&amp;'Rent roll'!$C$4))</f>
      </c>
    </row>
    <row r="60" spans="1:30" x14ac:dyDescent="0.25">
      <c r="A60" s="13">
        <f>Leases!A60</f>
      </c>
      <c r="B60" s="22">
        <f>IF(OR(Leases!$A60="",Leases!$E60="",Leases!$G60=""),0,IF(AND(YEAR(Leases!$E60)=Properties!$C$5,MONTH(Leases!$E60)=1,DAY(Leases!$E60)&gt;IF(Leases!$H60="",1,Leases!$H60)),IF(Leases!$E60&lt;=IF(Leases!$F60="",DATE(Properties!$C$5,12,31),Leases!$F60),ROUND(Leases!$G60*(DAY(EOMONTH(Leases!$E60,0))-DAY(Leases!$E60)+1)/DAY(EOMONTH(Leases!$E60,0)),2),0),IF(AND(DATE(Properties!$C$5,1,IF(Leases!$H60="",1,Leases!$H60))&gt;=Leases!$E60,DATE(Properties!$C$5,1,IF(Leases!$H60="",1,Leases!$H60))&lt;=IF(Leases!$F60="",DATE(Properties!$C$5,12,31),Leases!$F60)),Leases!$G60,0)))</f>
      </c>
      <c r="C60" s="22">
        <f>IF(OR(Leases!$A60="",Leases!$E60="",Leases!$G60=""),0,IF(AND(YEAR(Leases!$E60)=Properties!$C$5,MONTH(Leases!$E60)=2,DAY(Leases!$E60)&gt;IF(Leases!$H60="",1,Leases!$H60)),IF(Leases!$E60&lt;=IF(Leases!$F60="",DATE(Properties!$C$5,12,31),Leases!$F60),ROUND(Leases!$G60*(DAY(EOMONTH(Leases!$E60,0))-DAY(Leases!$E60)+1)/DAY(EOMONTH(Leases!$E60,0)),2),0),IF(AND(DATE(Properties!$C$5,2,IF(Leases!$H60="",1,Leases!$H60))&gt;=Leases!$E60,DATE(Properties!$C$5,2,IF(Leases!$H60="",1,Leases!$H60))&lt;=IF(Leases!$F60="",DATE(Properties!$C$5,12,31),Leases!$F60)),Leases!$G60,0)))</f>
      </c>
      <c r="D60" s="22">
        <f>IF(OR(Leases!$A60="",Leases!$E60="",Leases!$G60=""),0,IF(AND(YEAR(Leases!$E60)=Properties!$C$5,MONTH(Leases!$E60)=3,DAY(Leases!$E60)&gt;IF(Leases!$H60="",1,Leases!$H60)),IF(Leases!$E60&lt;=IF(Leases!$F60="",DATE(Properties!$C$5,12,31),Leases!$F60),ROUND(Leases!$G60*(DAY(EOMONTH(Leases!$E60,0))-DAY(Leases!$E60)+1)/DAY(EOMONTH(Leases!$E60,0)),2),0),IF(AND(DATE(Properties!$C$5,3,IF(Leases!$H60="",1,Leases!$H60))&gt;=Leases!$E60,DATE(Properties!$C$5,3,IF(Leases!$H60="",1,Leases!$H60))&lt;=IF(Leases!$F60="",DATE(Properties!$C$5,12,31),Leases!$F60)),Leases!$G60,0)))</f>
      </c>
      <c r="E60" s="22">
        <f>IF(OR(Leases!$A60="",Leases!$E60="",Leases!$G60=""),0,IF(AND(YEAR(Leases!$E60)=Properties!$C$5,MONTH(Leases!$E60)=4,DAY(Leases!$E60)&gt;IF(Leases!$H60="",1,Leases!$H60)),IF(Leases!$E60&lt;=IF(Leases!$F60="",DATE(Properties!$C$5,12,31),Leases!$F60),ROUND(Leases!$G60*(DAY(EOMONTH(Leases!$E60,0))-DAY(Leases!$E60)+1)/DAY(EOMONTH(Leases!$E60,0)),2),0),IF(AND(DATE(Properties!$C$5,4,IF(Leases!$H60="",1,Leases!$H60))&gt;=Leases!$E60,DATE(Properties!$C$5,4,IF(Leases!$H60="",1,Leases!$H60))&lt;=IF(Leases!$F60="",DATE(Properties!$C$5,12,31),Leases!$F60)),Leases!$G60,0)))</f>
      </c>
      <c r="F60" s="22">
        <f>IF(OR(Leases!$A60="",Leases!$E60="",Leases!$G60=""),0,IF(AND(YEAR(Leases!$E60)=Properties!$C$5,MONTH(Leases!$E60)=5,DAY(Leases!$E60)&gt;IF(Leases!$H60="",1,Leases!$H60)),IF(Leases!$E60&lt;=IF(Leases!$F60="",DATE(Properties!$C$5,12,31),Leases!$F60),ROUND(Leases!$G60*(DAY(EOMONTH(Leases!$E60,0))-DAY(Leases!$E60)+1)/DAY(EOMONTH(Leases!$E60,0)),2),0),IF(AND(DATE(Properties!$C$5,5,IF(Leases!$H60="",1,Leases!$H60))&gt;=Leases!$E60,DATE(Properties!$C$5,5,IF(Leases!$H60="",1,Leases!$H60))&lt;=IF(Leases!$F60="",DATE(Properties!$C$5,12,31),Leases!$F60)),Leases!$G60,0)))</f>
      </c>
      <c r="G60" s="22">
        <f>IF(OR(Leases!$A60="",Leases!$E60="",Leases!$G60=""),0,IF(AND(YEAR(Leases!$E60)=Properties!$C$5,MONTH(Leases!$E60)=6,DAY(Leases!$E60)&gt;IF(Leases!$H60="",1,Leases!$H60)),IF(Leases!$E60&lt;=IF(Leases!$F60="",DATE(Properties!$C$5,12,31),Leases!$F60),ROUND(Leases!$G60*(DAY(EOMONTH(Leases!$E60,0))-DAY(Leases!$E60)+1)/DAY(EOMONTH(Leases!$E60,0)),2),0),IF(AND(DATE(Properties!$C$5,6,IF(Leases!$H60="",1,Leases!$H60))&gt;=Leases!$E60,DATE(Properties!$C$5,6,IF(Leases!$H60="",1,Leases!$H60))&lt;=IF(Leases!$F60="",DATE(Properties!$C$5,12,31),Leases!$F60)),Leases!$G60,0)))</f>
      </c>
      <c r="H60" s="22">
        <f>IF(OR(Leases!$A60="",Leases!$E60="",Leases!$G60=""),0,IF(AND(YEAR(Leases!$E60)=Properties!$C$5,MONTH(Leases!$E60)=7,DAY(Leases!$E60)&gt;IF(Leases!$H60="",1,Leases!$H60)),IF(Leases!$E60&lt;=IF(Leases!$F60="",DATE(Properties!$C$5,12,31),Leases!$F60),ROUND(Leases!$G60*(DAY(EOMONTH(Leases!$E60,0))-DAY(Leases!$E60)+1)/DAY(EOMONTH(Leases!$E60,0)),2),0),IF(AND(DATE(Properties!$C$5,7,IF(Leases!$H60="",1,Leases!$H60))&gt;=Leases!$E60,DATE(Properties!$C$5,7,IF(Leases!$H60="",1,Leases!$H60))&lt;=IF(Leases!$F60="",DATE(Properties!$C$5,12,31),Leases!$F60)),Leases!$G60,0)))</f>
      </c>
      <c r="I60" s="22">
        <f>IF(OR(Leases!$A60="",Leases!$E60="",Leases!$G60=""),0,IF(AND(YEAR(Leases!$E60)=Properties!$C$5,MONTH(Leases!$E60)=8,DAY(Leases!$E60)&gt;IF(Leases!$H60="",1,Leases!$H60)),IF(Leases!$E60&lt;=IF(Leases!$F60="",DATE(Properties!$C$5,12,31),Leases!$F60),ROUND(Leases!$G60*(DAY(EOMONTH(Leases!$E60,0))-DAY(Leases!$E60)+1)/DAY(EOMONTH(Leases!$E60,0)),2),0),IF(AND(DATE(Properties!$C$5,8,IF(Leases!$H60="",1,Leases!$H60))&gt;=Leases!$E60,DATE(Properties!$C$5,8,IF(Leases!$H60="",1,Leases!$H60))&lt;=IF(Leases!$F60="",DATE(Properties!$C$5,12,31),Leases!$F60)),Leases!$G60,0)))</f>
      </c>
      <c r="J60" s="22">
        <f>IF(OR(Leases!$A60="",Leases!$E60="",Leases!$G60=""),0,IF(AND(YEAR(Leases!$E60)=Properties!$C$5,MONTH(Leases!$E60)=9,DAY(Leases!$E60)&gt;IF(Leases!$H60="",1,Leases!$H60)),IF(Leases!$E60&lt;=IF(Leases!$F60="",DATE(Properties!$C$5,12,31),Leases!$F60),ROUND(Leases!$G60*(DAY(EOMONTH(Leases!$E60,0))-DAY(Leases!$E60)+1)/DAY(EOMONTH(Leases!$E60,0)),2),0),IF(AND(DATE(Properties!$C$5,9,IF(Leases!$H60="",1,Leases!$H60))&gt;=Leases!$E60,DATE(Properties!$C$5,9,IF(Leases!$H60="",1,Leases!$H60))&lt;=IF(Leases!$F60="",DATE(Properties!$C$5,12,31),Leases!$F60)),Leases!$G60,0)))</f>
      </c>
      <c r="K60" s="22">
        <f>IF(OR(Leases!$A60="",Leases!$E60="",Leases!$G60=""),0,IF(AND(YEAR(Leases!$E60)=Properties!$C$5,MONTH(Leases!$E60)=10,DAY(Leases!$E60)&gt;IF(Leases!$H60="",1,Leases!$H60)),IF(Leases!$E60&lt;=IF(Leases!$F60="",DATE(Properties!$C$5,12,31),Leases!$F60),ROUND(Leases!$G60*(DAY(EOMONTH(Leases!$E60,0))-DAY(Leases!$E60)+1)/DAY(EOMONTH(Leases!$E60,0)),2),0),IF(AND(DATE(Properties!$C$5,10,IF(Leases!$H60="",1,Leases!$H60))&gt;=Leases!$E60,DATE(Properties!$C$5,10,IF(Leases!$H60="",1,Leases!$H60))&lt;=IF(Leases!$F60="",DATE(Properties!$C$5,12,31),Leases!$F60)),Leases!$G60,0)))</f>
      </c>
      <c r="L60" s="22">
        <f>IF(OR(Leases!$A60="",Leases!$E60="",Leases!$G60=""),0,IF(AND(YEAR(Leases!$E60)=Properties!$C$5,MONTH(Leases!$E60)=11,DAY(Leases!$E60)&gt;IF(Leases!$H60="",1,Leases!$H60)),IF(Leases!$E60&lt;=IF(Leases!$F60="",DATE(Properties!$C$5,12,31),Leases!$F60),ROUND(Leases!$G60*(DAY(EOMONTH(Leases!$E60,0))-DAY(Leases!$E60)+1)/DAY(EOMONTH(Leases!$E60,0)),2),0),IF(AND(DATE(Properties!$C$5,11,IF(Leases!$H60="",1,Leases!$H60))&gt;=Leases!$E60,DATE(Properties!$C$5,11,IF(Leases!$H60="",1,Leases!$H60))&lt;=IF(Leases!$F60="",DATE(Properties!$C$5,12,31),Leases!$F60)),Leases!$G60,0)))</f>
      </c>
      <c r="M60" s="22">
        <f>IF(OR(Leases!$A60="",Leases!$E60="",Leases!$G60=""),0,IF(AND(YEAR(Leases!$E60)=Properties!$C$5,MONTH(Leases!$E60)=12,DAY(Leases!$E60)&gt;IF(Leases!$H60="",1,Leases!$H60)),IF(Leases!$E60&lt;=IF(Leases!$F60="",DATE(Properties!$C$5,12,31),Leases!$F60),ROUND(Leases!$G60*(DAY(EOMONTH(Leases!$E60,0))-DAY(Leases!$E60)+1)/DAY(EOMONTH(Leases!$E60,0)),2),0),IF(AND(DATE(Properties!$C$5,12,IF(Leases!$H60="",1,Leases!$H60))&gt;=Leases!$E60,DATE(Properties!$C$5,12,IF(Leases!$H60="",1,Leases!$H60))&lt;=IF(Leases!$F60="",DATE(Properties!$C$5,12,31),Leases!$F60)),Leases!$G60,0)))</f>
      </c>
      <c r="N60" s="28">
        <f>IF(B60=0,0,IF(AND(YEAR(Leases!$E60)=Properties!$C$5,MONTH(Leases!$E60)=1,DAY(Leases!$E60)&gt;IF(Leases!$H60="",1,Leases!$H60)),Leases!$E60,DATE(Properties!$C$5,1,IF(Leases!$H60="",1,Leases!$H60))))</f>
      </c>
      <c r="O60" s="28">
        <f>IF(C60=0,0,IF(AND(YEAR(Leases!$E60)=Properties!$C$5,MONTH(Leases!$E60)=2,DAY(Leases!$E60)&gt;IF(Leases!$H60="",1,Leases!$H60)),Leases!$E60,DATE(Properties!$C$5,2,IF(Leases!$H60="",1,Leases!$H60))))</f>
      </c>
      <c r="P60" s="28">
        <f>IF(D60=0,0,IF(AND(YEAR(Leases!$E60)=Properties!$C$5,MONTH(Leases!$E60)=3,DAY(Leases!$E60)&gt;IF(Leases!$H60="",1,Leases!$H60)),Leases!$E60,DATE(Properties!$C$5,3,IF(Leases!$H60="",1,Leases!$H60))))</f>
      </c>
      <c r="Q60" s="28">
        <f>IF(E60=0,0,IF(AND(YEAR(Leases!$E60)=Properties!$C$5,MONTH(Leases!$E60)=4,DAY(Leases!$E60)&gt;IF(Leases!$H60="",1,Leases!$H60)),Leases!$E60,DATE(Properties!$C$5,4,IF(Leases!$H60="",1,Leases!$H60))))</f>
      </c>
      <c r="R60" s="28">
        <f>IF(F60=0,0,IF(AND(YEAR(Leases!$E60)=Properties!$C$5,MONTH(Leases!$E60)=5,DAY(Leases!$E60)&gt;IF(Leases!$H60="",1,Leases!$H60)),Leases!$E60,DATE(Properties!$C$5,5,IF(Leases!$H60="",1,Leases!$H60))))</f>
      </c>
      <c r="S60" s="28">
        <f>IF(G60=0,0,IF(AND(YEAR(Leases!$E60)=Properties!$C$5,MONTH(Leases!$E60)=6,DAY(Leases!$E60)&gt;IF(Leases!$H60="",1,Leases!$H60)),Leases!$E60,DATE(Properties!$C$5,6,IF(Leases!$H60="",1,Leases!$H60))))</f>
      </c>
      <c r="T60" s="28">
        <f>IF(H60=0,0,IF(AND(YEAR(Leases!$E60)=Properties!$C$5,MONTH(Leases!$E60)=7,DAY(Leases!$E60)&gt;IF(Leases!$H60="",1,Leases!$H60)),Leases!$E60,DATE(Properties!$C$5,7,IF(Leases!$H60="",1,Leases!$H60))))</f>
      </c>
      <c r="U60" s="28">
        <f>IF(I60=0,0,IF(AND(YEAR(Leases!$E60)=Properties!$C$5,MONTH(Leases!$E60)=8,DAY(Leases!$E60)&gt;IF(Leases!$H60="",1,Leases!$H60)),Leases!$E60,DATE(Properties!$C$5,8,IF(Leases!$H60="",1,Leases!$H60))))</f>
      </c>
      <c r="V60" s="28">
        <f>IF(J60=0,0,IF(AND(YEAR(Leases!$E60)=Properties!$C$5,MONTH(Leases!$E60)=9,DAY(Leases!$E60)&gt;IF(Leases!$H60="",1,Leases!$H60)),Leases!$E60,DATE(Properties!$C$5,9,IF(Leases!$H60="",1,Leases!$H60))))</f>
      </c>
      <c r="W60" s="28">
        <f>IF(K60=0,0,IF(AND(YEAR(Leases!$E60)=Properties!$C$5,MONTH(Leases!$E60)=10,DAY(Leases!$E60)&gt;IF(Leases!$H60="",1,Leases!$H60)),Leases!$E60,DATE(Properties!$C$5,10,IF(Leases!$H60="",1,Leases!$H60))))</f>
      </c>
      <c r="X60" s="28">
        <f>IF(L60=0,0,IF(AND(YEAR(Leases!$E60)=Properties!$C$5,MONTH(Leases!$E60)=11,DAY(Leases!$E60)&gt;IF(Leases!$H60="",1,Leases!$H60)),Leases!$E60,DATE(Properties!$C$5,11,IF(Leases!$H60="",1,Leases!$H60))))</f>
      </c>
      <c r="Y60" s="28">
        <f>IF(M60=0,0,IF(AND(YEAR(Leases!$E60)=Properties!$C$5,MONTH(Leases!$E60)=12,DAY(Leases!$E60)&gt;IF(Leases!$H60="",1,Leases!$H60)),Leases!$E60,DATE(Properties!$C$5,12,IF(Leases!$H60="",1,Leases!$H60))))</f>
      </c>
      <c r="Z60" s="25">
        <f>SUM(B60:M60)</f>
      </c>
      <c r="AA60" s="22">
        <f>SUMPRODUCT((N60:Y60&lt;='Rent roll'!$C$4)*B60:M60)</f>
      </c>
      <c r="AB60" s="22">
        <f>IF(A60="",0,SUMIFS('Ledger entries'!$H$2:$H$3001,'Ledger entries'!$B$2:$B$3001,A60,'Ledger entries'!$A$2:$A$3001,"&lt;="&amp;'Rent roll'!$C$4))</f>
      </c>
      <c r="AC60" s="22">
        <f>IF(A60="",0,N(Leases!$L60)+AA60+AB60)</f>
      </c>
      <c r="AD60" s="22">
        <f>IF(A60="",0,N(Leases!$K60)+SUMIFS('Ledger entries'!$I$2:$I$3001,'Ledger entries'!$B$2:$B$3001,A60,'Ledger entries'!$A$2:$A$3001,"&lt;="&amp;'Rent roll'!$C$4))</f>
      </c>
    </row>
    <row r="61" spans="1:30" x14ac:dyDescent="0.25">
      <c r="A61" s="13">
        <f>Leases!A61</f>
      </c>
      <c r="B61" s="22">
        <f>IF(OR(Leases!$A61="",Leases!$E61="",Leases!$G61=""),0,IF(AND(YEAR(Leases!$E61)=Properties!$C$5,MONTH(Leases!$E61)=1,DAY(Leases!$E61)&gt;IF(Leases!$H61="",1,Leases!$H61)),IF(Leases!$E61&lt;=IF(Leases!$F61="",DATE(Properties!$C$5,12,31),Leases!$F61),ROUND(Leases!$G61*(DAY(EOMONTH(Leases!$E61,0))-DAY(Leases!$E61)+1)/DAY(EOMONTH(Leases!$E61,0)),2),0),IF(AND(DATE(Properties!$C$5,1,IF(Leases!$H61="",1,Leases!$H61))&gt;=Leases!$E61,DATE(Properties!$C$5,1,IF(Leases!$H61="",1,Leases!$H61))&lt;=IF(Leases!$F61="",DATE(Properties!$C$5,12,31),Leases!$F61)),Leases!$G61,0)))</f>
      </c>
      <c r="C61" s="22">
        <f>IF(OR(Leases!$A61="",Leases!$E61="",Leases!$G61=""),0,IF(AND(YEAR(Leases!$E61)=Properties!$C$5,MONTH(Leases!$E61)=2,DAY(Leases!$E61)&gt;IF(Leases!$H61="",1,Leases!$H61)),IF(Leases!$E61&lt;=IF(Leases!$F61="",DATE(Properties!$C$5,12,31),Leases!$F61),ROUND(Leases!$G61*(DAY(EOMONTH(Leases!$E61,0))-DAY(Leases!$E61)+1)/DAY(EOMONTH(Leases!$E61,0)),2),0),IF(AND(DATE(Properties!$C$5,2,IF(Leases!$H61="",1,Leases!$H61))&gt;=Leases!$E61,DATE(Properties!$C$5,2,IF(Leases!$H61="",1,Leases!$H61))&lt;=IF(Leases!$F61="",DATE(Properties!$C$5,12,31),Leases!$F61)),Leases!$G61,0)))</f>
      </c>
      <c r="D61" s="22">
        <f>IF(OR(Leases!$A61="",Leases!$E61="",Leases!$G61=""),0,IF(AND(YEAR(Leases!$E61)=Properties!$C$5,MONTH(Leases!$E61)=3,DAY(Leases!$E61)&gt;IF(Leases!$H61="",1,Leases!$H61)),IF(Leases!$E61&lt;=IF(Leases!$F61="",DATE(Properties!$C$5,12,31),Leases!$F61),ROUND(Leases!$G61*(DAY(EOMONTH(Leases!$E61,0))-DAY(Leases!$E61)+1)/DAY(EOMONTH(Leases!$E61,0)),2),0),IF(AND(DATE(Properties!$C$5,3,IF(Leases!$H61="",1,Leases!$H61))&gt;=Leases!$E61,DATE(Properties!$C$5,3,IF(Leases!$H61="",1,Leases!$H61))&lt;=IF(Leases!$F61="",DATE(Properties!$C$5,12,31),Leases!$F61)),Leases!$G61,0)))</f>
      </c>
      <c r="E61" s="22">
        <f>IF(OR(Leases!$A61="",Leases!$E61="",Leases!$G61=""),0,IF(AND(YEAR(Leases!$E61)=Properties!$C$5,MONTH(Leases!$E61)=4,DAY(Leases!$E61)&gt;IF(Leases!$H61="",1,Leases!$H61)),IF(Leases!$E61&lt;=IF(Leases!$F61="",DATE(Properties!$C$5,12,31),Leases!$F61),ROUND(Leases!$G61*(DAY(EOMONTH(Leases!$E61,0))-DAY(Leases!$E61)+1)/DAY(EOMONTH(Leases!$E61,0)),2),0),IF(AND(DATE(Properties!$C$5,4,IF(Leases!$H61="",1,Leases!$H61))&gt;=Leases!$E61,DATE(Properties!$C$5,4,IF(Leases!$H61="",1,Leases!$H61))&lt;=IF(Leases!$F61="",DATE(Properties!$C$5,12,31),Leases!$F61)),Leases!$G61,0)))</f>
      </c>
      <c r="F61" s="22">
        <f>IF(OR(Leases!$A61="",Leases!$E61="",Leases!$G61=""),0,IF(AND(YEAR(Leases!$E61)=Properties!$C$5,MONTH(Leases!$E61)=5,DAY(Leases!$E61)&gt;IF(Leases!$H61="",1,Leases!$H61)),IF(Leases!$E61&lt;=IF(Leases!$F61="",DATE(Properties!$C$5,12,31),Leases!$F61),ROUND(Leases!$G61*(DAY(EOMONTH(Leases!$E61,0))-DAY(Leases!$E61)+1)/DAY(EOMONTH(Leases!$E61,0)),2),0),IF(AND(DATE(Properties!$C$5,5,IF(Leases!$H61="",1,Leases!$H61))&gt;=Leases!$E61,DATE(Properties!$C$5,5,IF(Leases!$H61="",1,Leases!$H61))&lt;=IF(Leases!$F61="",DATE(Properties!$C$5,12,31),Leases!$F61)),Leases!$G61,0)))</f>
      </c>
      <c r="G61" s="22">
        <f>IF(OR(Leases!$A61="",Leases!$E61="",Leases!$G61=""),0,IF(AND(YEAR(Leases!$E61)=Properties!$C$5,MONTH(Leases!$E61)=6,DAY(Leases!$E61)&gt;IF(Leases!$H61="",1,Leases!$H61)),IF(Leases!$E61&lt;=IF(Leases!$F61="",DATE(Properties!$C$5,12,31),Leases!$F61),ROUND(Leases!$G61*(DAY(EOMONTH(Leases!$E61,0))-DAY(Leases!$E61)+1)/DAY(EOMONTH(Leases!$E61,0)),2),0),IF(AND(DATE(Properties!$C$5,6,IF(Leases!$H61="",1,Leases!$H61))&gt;=Leases!$E61,DATE(Properties!$C$5,6,IF(Leases!$H61="",1,Leases!$H61))&lt;=IF(Leases!$F61="",DATE(Properties!$C$5,12,31),Leases!$F61)),Leases!$G61,0)))</f>
      </c>
      <c r="H61" s="22">
        <f>IF(OR(Leases!$A61="",Leases!$E61="",Leases!$G61=""),0,IF(AND(YEAR(Leases!$E61)=Properties!$C$5,MONTH(Leases!$E61)=7,DAY(Leases!$E61)&gt;IF(Leases!$H61="",1,Leases!$H61)),IF(Leases!$E61&lt;=IF(Leases!$F61="",DATE(Properties!$C$5,12,31),Leases!$F61),ROUND(Leases!$G61*(DAY(EOMONTH(Leases!$E61,0))-DAY(Leases!$E61)+1)/DAY(EOMONTH(Leases!$E61,0)),2),0),IF(AND(DATE(Properties!$C$5,7,IF(Leases!$H61="",1,Leases!$H61))&gt;=Leases!$E61,DATE(Properties!$C$5,7,IF(Leases!$H61="",1,Leases!$H61))&lt;=IF(Leases!$F61="",DATE(Properties!$C$5,12,31),Leases!$F61)),Leases!$G61,0)))</f>
      </c>
      <c r="I61" s="22">
        <f>IF(OR(Leases!$A61="",Leases!$E61="",Leases!$G61=""),0,IF(AND(YEAR(Leases!$E61)=Properties!$C$5,MONTH(Leases!$E61)=8,DAY(Leases!$E61)&gt;IF(Leases!$H61="",1,Leases!$H61)),IF(Leases!$E61&lt;=IF(Leases!$F61="",DATE(Properties!$C$5,12,31),Leases!$F61),ROUND(Leases!$G61*(DAY(EOMONTH(Leases!$E61,0))-DAY(Leases!$E61)+1)/DAY(EOMONTH(Leases!$E61,0)),2),0),IF(AND(DATE(Properties!$C$5,8,IF(Leases!$H61="",1,Leases!$H61))&gt;=Leases!$E61,DATE(Properties!$C$5,8,IF(Leases!$H61="",1,Leases!$H61))&lt;=IF(Leases!$F61="",DATE(Properties!$C$5,12,31),Leases!$F61)),Leases!$G61,0)))</f>
      </c>
      <c r="J61" s="22">
        <f>IF(OR(Leases!$A61="",Leases!$E61="",Leases!$G61=""),0,IF(AND(YEAR(Leases!$E61)=Properties!$C$5,MONTH(Leases!$E61)=9,DAY(Leases!$E61)&gt;IF(Leases!$H61="",1,Leases!$H61)),IF(Leases!$E61&lt;=IF(Leases!$F61="",DATE(Properties!$C$5,12,31),Leases!$F61),ROUND(Leases!$G61*(DAY(EOMONTH(Leases!$E61,0))-DAY(Leases!$E61)+1)/DAY(EOMONTH(Leases!$E61,0)),2),0),IF(AND(DATE(Properties!$C$5,9,IF(Leases!$H61="",1,Leases!$H61))&gt;=Leases!$E61,DATE(Properties!$C$5,9,IF(Leases!$H61="",1,Leases!$H61))&lt;=IF(Leases!$F61="",DATE(Properties!$C$5,12,31),Leases!$F61)),Leases!$G61,0)))</f>
      </c>
      <c r="K61" s="22">
        <f>IF(OR(Leases!$A61="",Leases!$E61="",Leases!$G61=""),0,IF(AND(YEAR(Leases!$E61)=Properties!$C$5,MONTH(Leases!$E61)=10,DAY(Leases!$E61)&gt;IF(Leases!$H61="",1,Leases!$H61)),IF(Leases!$E61&lt;=IF(Leases!$F61="",DATE(Properties!$C$5,12,31),Leases!$F61),ROUND(Leases!$G61*(DAY(EOMONTH(Leases!$E61,0))-DAY(Leases!$E61)+1)/DAY(EOMONTH(Leases!$E61,0)),2),0),IF(AND(DATE(Properties!$C$5,10,IF(Leases!$H61="",1,Leases!$H61))&gt;=Leases!$E61,DATE(Properties!$C$5,10,IF(Leases!$H61="",1,Leases!$H61))&lt;=IF(Leases!$F61="",DATE(Properties!$C$5,12,31),Leases!$F61)),Leases!$G61,0)))</f>
      </c>
      <c r="L61" s="22">
        <f>IF(OR(Leases!$A61="",Leases!$E61="",Leases!$G61=""),0,IF(AND(YEAR(Leases!$E61)=Properties!$C$5,MONTH(Leases!$E61)=11,DAY(Leases!$E61)&gt;IF(Leases!$H61="",1,Leases!$H61)),IF(Leases!$E61&lt;=IF(Leases!$F61="",DATE(Properties!$C$5,12,31),Leases!$F61),ROUND(Leases!$G61*(DAY(EOMONTH(Leases!$E61,0))-DAY(Leases!$E61)+1)/DAY(EOMONTH(Leases!$E61,0)),2),0),IF(AND(DATE(Properties!$C$5,11,IF(Leases!$H61="",1,Leases!$H61))&gt;=Leases!$E61,DATE(Properties!$C$5,11,IF(Leases!$H61="",1,Leases!$H61))&lt;=IF(Leases!$F61="",DATE(Properties!$C$5,12,31),Leases!$F61)),Leases!$G61,0)))</f>
      </c>
      <c r="M61" s="22">
        <f>IF(OR(Leases!$A61="",Leases!$E61="",Leases!$G61=""),0,IF(AND(YEAR(Leases!$E61)=Properties!$C$5,MONTH(Leases!$E61)=12,DAY(Leases!$E61)&gt;IF(Leases!$H61="",1,Leases!$H61)),IF(Leases!$E61&lt;=IF(Leases!$F61="",DATE(Properties!$C$5,12,31),Leases!$F61),ROUND(Leases!$G61*(DAY(EOMONTH(Leases!$E61,0))-DAY(Leases!$E61)+1)/DAY(EOMONTH(Leases!$E61,0)),2),0),IF(AND(DATE(Properties!$C$5,12,IF(Leases!$H61="",1,Leases!$H61))&gt;=Leases!$E61,DATE(Properties!$C$5,12,IF(Leases!$H61="",1,Leases!$H61))&lt;=IF(Leases!$F61="",DATE(Properties!$C$5,12,31),Leases!$F61)),Leases!$G61,0)))</f>
      </c>
      <c r="N61" s="28">
        <f>IF(B61=0,0,IF(AND(YEAR(Leases!$E61)=Properties!$C$5,MONTH(Leases!$E61)=1,DAY(Leases!$E61)&gt;IF(Leases!$H61="",1,Leases!$H61)),Leases!$E61,DATE(Properties!$C$5,1,IF(Leases!$H61="",1,Leases!$H61))))</f>
      </c>
      <c r="O61" s="28">
        <f>IF(C61=0,0,IF(AND(YEAR(Leases!$E61)=Properties!$C$5,MONTH(Leases!$E61)=2,DAY(Leases!$E61)&gt;IF(Leases!$H61="",1,Leases!$H61)),Leases!$E61,DATE(Properties!$C$5,2,IF(Leases!$H61="",1,Leases!$H61))))</f>
      </c>
      <c r="P61" s="28">
        <f>IF(D61=0,0,IF(AND(YEAR(Leases!$E61)=Properties!$C$5,MONTH(Leases!$E61)=3,DAY(Leases!$E61)&gt;IF(Leases!$H61="",1,Leases!$H61)),Leases!$E61,DATE(Properties!$C$5,3,IF(Leases!$H61="",1,Leases!$H61))))</f>
      </c>
      <c r="Q61" s="28">
        <f>IF(E61=0,0,IF(AND(YEAR(Leases!$E61)=Properties!$C$5,MONTH(Leases!$E61)=4,DAY(Leases!$E61)&gt;IF(Leases!$H61="",1,Leases!$H61)),Leases!$E61,DATE(Properties!$C$5,4,IF(Leases!$H61="",1,Leases!$H61))))</f>
      </c>
      <c r="R61" s="28">
        <f>IF(F61=0,0,IF(AND(YEAR(Leases!$E61)=Properties!$C$5,MONTH(Leases!$E61)=5,DAY(Leases!$E61)&gt;IF(Leases!$H61="",1,Leases!$H61)),Leases!$E61,DATE(Properties!$C$5,5,IF(Leases!$H61="",1,Leases!$H61))))</f>
      </c>
      <c r="S61" s="28">
        <f>IF(G61=0,0,IF(AND(YEAR(Leases!$E61)=Properties!$C$5,MONTH(Leases!$E61)=6,DAY(Leases!$E61)&gt;IF(Leases!$H61="",1,Leases!$H61)),Leases!$E61,DATE(Properties!$C$5,6,IF(Leases!$H61="",1,Leases!$H61))))</f>
      </c>
      <c r="T61" s="28">
        <f>IF(H61=0,0,IF(AND(YEAR(Leases!$E61)=Properties!$C$5,MONTH(Leases!$E61)=7,DAY(Leases!$E61)&gt;IF(Leases!$H61="",1,Leases!$H61)),Leases!$E61,DATE(Properties!$C$5,7,IF(Leases!$H61="",1,Leases!$H61))))</f>
      </c>
      <c r="U61" s="28">
        <f>IF(I61=0,0,IF(AND(YEAR(Leases!$E61)=Properties!$C$5,MONTH(Leases!$E61)=8,DAY(Leases!$E61)&gt;IF(Leases!$H61="",1,Leases!$H61)),Leases!$E61,DATE(Properties!$C$5,8,IF(Leases!$H61="",1,Leases!$H61))))</f>
      </c>
      <c r="V61" s="28">
        <f>IF(J61=0,0,IF(AND(YEAR(Leases!$E61)=Properties!$C$5,MONTH(Leases!$E61)=9,DAY(Leases!$E61)&gt;IF(Leases!$H61="",1,Leases!$H61)),Leases!$E61,DATE(Properties!$C$5,9,IF(Leases!$H61="",1,Leases!$H61))))</f>
      </c>
      <c r="W61" s="28">
        <f>IF(K61=0,0,IF(AND(YEAR(Leases!$E61)=Properties!$C$5,MONTH(Leases!$E61)=10,DAY(Leases!$E61)&gt;IF(Leases!$H61="",1,Leases!$H61)),Leases!$E61,DATE(Properties!$C$5,10,IF(Leases!$H61="",1,Leases!$H61))))</f>
      </c>
      <c r="X61" s="28">
        <f>IF(L61=0,0,IF(AND(YEAR(Leases!$E61)=Properties!$C$5,MONTH(Leases!$E61)=11,DAY(Leases!$E61)&gt;IF(Leases!$H61="",1,Leases!$H61)),Leases!$E61,DATE(Properties!$C$5,11,IF(Leases!$H61="",1,Leases!$H61))))</f>
      </c>
      <c r="Y61" s="28">
        <f>IF(M61=0,0,IF(AND(YEAR(Leases!$E61)=Properties!$C$5,MONTH(Leases!$E61)=12,DAY(Leases!$E61)&gt;IF(Leases!$H61="",1,Leases!$H61)),Leases!$E61,DATE(Properties!$C$5,12,IF(Leases!$H61="",1,Leases!$H61))))</f>
      </c>
      <c r="Z61" s="25">
        <f>SUM(B61:M61)</f>
      </c>
      <c r="AA61" s="22">
        <f>SUMPRODUCT((N61:Y61&lt;='Rent roll'!$C$4)*B61:M61)</f>
      </c>
      <c r="AB61" s="22">
        <f>IF(A61="",0,SUMIFS('Ledger entries'!$H$2:$H$3001,'Ledger entries'!$B$2:$B$3001,A61,'Ledger entries'!$A$2:$A$3001,"&lt;="&amp;'Rent roll'!$C$4))</f>
      </c>
      <c r="AC61" s="22">
        <f>IF(A61="",0,N(Leases!$L61)+AA61+AB61)</f>
      </c>
      <c r="AD61" s="22">
        <f>IF(A61="",0,N(Leases!$K61)+SUMIFS('Ledger entries'!$I$2:$I$3001,'Ledger entries'!$B$2:$B$3001,A61,'Ledger entries'!$A$2:$A$3001,"&lt;="&amp;'Rent roll'!$C$4))</f>
      </c>
    </row>
    <row r="62" spans="1:30" x14ac:dyDescent="0.25">
      <c r="A62" s="13">
        <f>Leases!A62</f>
      </c>
      <c r="B62" s="22">
        <f>IF(OR(Leases!$A62="",Leases!$E62="",Leases!$G62=""),0,IF(AND(YEAR(Leases!$E62)=Properties!$C$5,MONTH(Leases!$E62)=1,DAY(Leases!$E62)&gt;IF(Leases!$H62="",1,Leases!$H62)),IF(Leases!$E62&lt;=IF(Leases!$F62="",DATE(Properties!$C$5,12,31),Leases!$F62),ROUND(Leases!$G62*(DAY(EOMONTH(Leases!$E62,0))-DAY(Leases!$E62)+1)/DAY(EOMONTH(Leases!$E62,0)),2),0),IF(AND(DATE(Properties!$C$5,1,IF(Leases!$H62="",1,Leases!$H62))&gt;=Leases!$E62,DATE(Properties!$C$5,1,IF(Leases!$H62="",1,Leases!$H62))&lt;=IF(Leases!$F62="",DATE(Properties!$C$5,12,31),Leases!$F62)),Leases!$G62,0)))</f>
      </c>
      <c r="C62" s="22">
        <f>IF(OR(Leases!$A62="",Leases!$E62="",Leases!$G62=""),0,IF(AND(YEAR(Leases!$E62)=Properties!$C$5,MONTH(Leases!$E62)=2,DAY(Leases!$E62)&gt;IF(Leases!$H62="",1,Leases!$H62)),IF(Leases!$E62&lt;=IF(Leases!$F62="",DATE(Properties!$C$5,12,31),Leases!$F62),ROUND(Leases!$G62*(DAY(EOMONTH(Leases!$E62,0))-DAY(Leases!$E62)+1)/DAY(EOMONTH(Leases!$E62,0)),2),0),IF(AND(DATE(Properties!$C$5,2,IF(Leases!$H62="",1,Leases!$H62))&gt;=Leases!$E62,DATE(Properties!$C$5,2,IF(Leases!$H62="",1,Leases!$H62))&lt;=IF(Leases!$F62="",DATE(Properties!$C$5,12,31),Leases!$F62)),Leases!$G62,0)))</f>
      </c>
      <c r="D62" s="22">
        <f>IF(OR(Leases!$A62="",Leases!$E62="",Leases!$G62=""),0,IF(AND(YEAR(Leases!$E62)=Properties!$C$5,MONTH(Leases!$E62)=3,DAY(Leases!$E62)&gt;IF(Leases!$H62="",1,Leases!$H62)),IF(Leases!$E62&lt;=IF(Leases!$F62="",DATE(Properties!$C$5,12,31),Leases!$F62),ROUND(Leases!$G62*(DAY(EOMONTH(Leases!$E62,0))-DAY(Leases!$E62)+1)/DAY(EOMONTH(Leases!$E62,0)),2),0),IF(AND(DATE(Properties!$C$5,3,IF(Leases!$H62="",1,Leases!$H62))&gt;=Leases!$E62,DATE(Properties!$C$5,3,IF(Leases!$H62="",1,Leases!$H62))&lt;=IF(Leases!$F62="",DATE(Properties!$C$5,12,31),Leases!$F62)),Leases!$G62,0)))</f>
      </c>
      <c r="E62" s="22">
        <f>IF(OR(Leases!$A62="",Leases!$E62="",Leases!$G62=""),0,IF(AND(YEAR(Leases!$E62)=Properties!$C$5,MONTH(Leases!$E62)=4,DAY(Leases!$E62)&gt;IF(Leases!$H62="",1,Leases!$H62)),IF(Leases!$E62&lt;=IF(Leases!$F62="",DATE(Properties!$C$5,12,31),Leases!$F62),ROUND(Leases!$G62*(DAY(EOMONTH(Leases!$E62,0))-DAY(Leases!$E62)+1)/DAY(EOMONTH(Leases!$E62,0)),2),0),IF(AND(DATE(Properties!$C$5,4,IF(Leases!$H62="",1,Leases!$H62))&gt;=Leases!$E62,DATE(Properties!$C$5,4,IF(Leases!$H62="",1,Leases!$H62))&lt;=IF(Leases!$F62="",DATE(Properties!$C$5,12,31),Leases!$F62)),Leases!$G62,0)))</f>
      </c>
      <c r="F62" s="22">
        <f>IF(OR(Leases!$A62="",Leases!$E62="",Leases!$G62=""),0,IF(AND(YEAR(Leases!$E62)=Properties!$C$5,MONTH(Leases!$E62)=5,DAY(Leases!$E62)&gt;IF(Leases!$H62="",1,Leases!$H62)),IF(Leases!$E62&lt;=IF(Leases!$F62="",DATE(Properties!$C$5,12,31),Leases!$F62),ROUND(Leases!$G62*(DAY(EOMONTH(Leases!$E62,0))-DAY(Leases!$E62)+1)/DAY(EOMONTH(Leases!$E62,0)),2),0),IF(AND(DATE(Properties!$C$5,5,IF(Leases!$H62="",1,Leases!$H62))&gt;=Leases!$E62,DATE(Properties!$C$5,5,IF(Leases!$H62="",1,Leases!$H62))&lt;=IF(Leases!$F62="",DATE(Properties!$C$5,12,31),Leases!$F62)),Leases!$G62,0)))</f>
      </c>
      <c r="G62" s="22">
        <f>IF(OR(Leases!$A62="",Leases!$E62="",Leases!$G62=""),0,IF(AND(YEAR(Leases!$E62)=Properties!$C$5,MONTH(Leases!$E62)=6,DAY(Leases!$E62)&gt;IF(Leases!$H62="",1,Leases!$H62)),IF(Leases!$E62&lt;=IF(Leases!$F62="",DATE(Properties!$C$5,12,31),Leases!$F62),ROUND(Leases!$G62*(DAY(EOMONTH(Leases!$E62,0))-DAY(Leases!$E62)+1)/DAY(EOMONTH(Leases!$E62,0)),2),0),IF(AND(DATE(Properties!$C$5,6,IF(Leases!$H62="",1,Leases!$H62))&gt;=Leases!$E62,DATE(Properties!$C$5,6,IF(Leases!$H62="",1,Leases!$H62))&lt;=IF(Leases!$F62="",DATE(Properties!$C$5,12,31),Leases!$F62)),Leases!$G62,0)))</f>
      </c>
      <c r="H62" s="22">
        <f>IF(OR(Leases!$A62="",Leases!$E62="",Leases!$G62=""),0,IF(AND(YEAR(Leases!$E62)=Properties!$C$5,MONTH(Leases!$E62)=7,DAY(Leases!$E62)&gt;IF(Leases!$H62="",1,Leases!$H62)),IF(Leases!$E62&lt;=IF(Leases!$F62="",DATE(Properties!$C$5,12,31),Leases!$F62),ROUND(Leases!$G62*(DAY(EOMONTH(Leases!$E62,0))-DAY(Leases!$E62)+1)/DAY(EOMONTH(Leases!$E62,0)),2),0),IF(AND(DATE(Properties!$C$5,7,IF(Leases!$H62="",1,Leases!$H62))&gt;=Leases!$E62,DATE(Properties!$C$5,7,IF(Leases!$H62="",1,Leases!$H62))&lt;=IF(Leases!$F62="",DATE(Properties!$C$5,12,31),Leases!$F62)),Leases!$G62,0)))</f>
      </c>
      <c r="I62" s="22">
        <f>IF(OR(Leases!$A62="",Leases!$E62="",Leases!$G62=""),0,IF(AND(YEAR(Leases!$E62)=Properties!$C$5,MONTH(Leases!$E62)=8,DAY(Leases!$E62)&gt;IF(Leases!$H62="",1,Leases!$H62)),IF(Leases!$E62&lt;=IF(Leases!$F62="",DATE(Properties!$C$5,12,31),Leases!$F62),ROUND(Leases!$G62*(DAY(EOMONTH(Leases!$E62,0))-DAY(Leases!$E62)+1)/DAY(EOMONTH(Leases!$E62,0)),2),0),IF(AND(DATE(Properties!$C$5,8,IF(Leases!$H62="",1,Leases!$H62))&gt;=Leases!$E62,DATE(Properties!$C$5,8,IF(Leases!$H62="",1,Leases!$H62))&lt;=IF(Leases!$F62="",DATE(Properties!$C$5,12,31),Leases!$F62)),Leases!$G62,0)))</f>
      </c>
      <c r="J62" s="22">
        <f>IF(OR(Leases!$A62="",Leases!$E62="",Leases!$G62=""),0,IF(AND(YEAR(Leases!$E62)=Properties!$C$5,MONTH(Leases!$E62)=9,DAY(Leases!$E62)&gt;IF(Leases!$H62="",1,Leases!$H62)),IF(Leases!$E62&lt;=IF(Leases!$F62="",DATE(Properties!$C$5,12,31),Leases!$F62),ROUND(Leases!$G62*(DAY(EOMONTH(Leases!$E62,0))-DAY(Leases!$E62)+1)/DAY(EOMONTH(Leases!$E62,0)),2),0),IF(AND(DATE(Properties!$C$5,9,IF(Leases!$H62="",1,Leases!$H62))&gt;=Leases!$E62,DATE(Properties!$C$5,9,IF(Leases!$H62="",1,Leases!$H62))&lt;=IF(Leases!$F62="",DATE(Properties!$C$5,12,31),Leases!$F62)),Leases!$G62,0)))</f>
      </c>
      <c r="K62" s="22">
        <f>IF(OR(Leases!$A62="",Leases!$E62="",Leases!$G62=""),0,IF(AND(YEAR(Leases!$E62)=Properties!$C$5,MONTH(Leases!$E62)=10,DAY(Leases!$E62)&gt;IF(Leases!$H62="",1,Leases!$H62)),IF(Leases!$E62&lt;=IF(Leases!$F62="",DATE(Properties!$C$5,12,31),Leases!$F62),ROUND(Leases!$G62*(DAY(EOMONTH(Leases!$E62,0))-DAY(Leases!$E62)+1)/DAY(EOMONTH(Leases!$E62,0)),2),0),IF(AND(DATE(Properties!$C$5,10,IF(Leases!$H62="",1,Leases!$H62))&gt;=Leases!$E62,DATE(Properties!$C$5,10,IF(Leases!$H62="",1,Leases!$H62))&lt;=IF(Leases!$F62="",DATE(Properties!$C$5,12,31),Leases!$F62)),Leases!$G62,0)))</f>
      </c>
      <c r="L62" s="22">
        <f>IF(OR(Leases!$A62="",Leases!$E62="",Leases!$G62=""),0,IF(AND(YEAR(Leases!$E62)=Properties!$C$5,MONTH(Leases!$E62)=11,DAY(Leases!$E62)&gt;IF(Leases!$H62="",1,Leases!$H62)),IF(Leases!$E62&lt;=IF(Leases!$F62="",DATE(Properties!$C$5,12,31),Leases!$F62),ROUND(Leases!$G62*(DAY(EOMONTH(Leases!$E62,0))-DAY(Leases!$E62)+1)/DAY(EOMONTH(Leases!$E62,0)),2),0),IF(AND(DATE(Properties!$C$5,11,IF(Leases!$H62="",1,Leases!$H62))&gt;=Leases!$E62,DATE(Properties!$C$5,11,IF(Leases!$H62="",1,Leases!$H62))&lt;=IF(Leases!$F62="",DATE(Properties!$C$5,12,31),Leases!$F62)),Leases!$G62,0)))</f>
      </c>
      <c r="M62" s="22">
        <f>IF(OR(Leases!$A62="",Leases!$E62="",Leases!$G62=""),0,IF(AND(YEAR(Leases!$E62)=Properties!$C$5,MONTH(Leases!$E62)=12,DAY(Leases!$E62)&gt;IF(Leases!$H62="",1,Leases!$H62)),IF(Leases!$E62&lt;=IF(Leases!$F62="",DATE(Properties!$C$5,12,31),Leases!$F62),ROUND(Leases!$G62*(DAY(EOMONTH(Leases!$E62,0))-DAY(Leases!$E62)+1)/DAY(EOMONTH(Leases!$E62,0)),2),0),IF(AND(DATE(Properties!$C$5,12,IF(Leases!$H62="",1,Leases!$H62))&gt;=Leases!$E62,DATE(Properties!$C$5,12,IF(Leases!$H62="",1,Leases!$H62))&lt;=IF(Leases!$F62="",DATE(Properties!$C$5,12,31),Leases!$F62)),Leases!$G62,0)))</f>
      </c>
      <c r="N62" s="28">
        <f>IF(B62=0,0,IF(AND(YEAR(Leases!$E62)=Properties!$C$5,MONTH(Leases!$E62)=1,DAY(Leases!$E62)&gt;IF(Leases!$H62="",1,Leases!$H62)),Leases!$E62,DATE(Properties!$C$5,1,IF(Leases!$H62="",1,Leases!$H62))))</f>
      </c>
      <c r="O62" s="28">
        <f>IF(C62=0,0,IF(AND(YEAR(Leases!$E62)=Properties!$C$5,MONTH(Leases!$E62)=2,DAY(Leases!$E62)&gt;IF(Leases!$H62="",1,Leases!$H62)),Leases!$E62,DATE(Properties!$C$5,2,IF(Leases!$H62="",1,Leases!$H62))))</f>
      </c>
      <c r="P62" s="28">
        <f>IF(D62=0,0,IF(AND(YEAR(Leases!$E62)=Properties!$C$5,MONTH(Leases!$E62)=3,DAY(Leases!$E62)&gt;IF(Leases!$H62="",1,Leases!$H62)),Leases!$E62,DATE(Properties!$C$5,3,IF(Leases!$H62="",1,Leases!$H62))))</f>
      </c>
      <c r="Q62" s="28">
        <f>IF(E62=0,0,IF(AND(YEAR(Leases!$E62)=Properties!$C$5,MONTH(Leases!$E62)=4,DAY(Leases!$E62)&gt;IF(Leases!$H62="",1,Leases!$H62)),Leases!$E62,DATE(Properties!$C$5,4,IF(Leases!$H62="",1,Leases!$H62))))</f>
      </c>
      <c r="R62" s="28">
        <f>IF(F62=0,0,IF(AND(YEAR(Leases!$E62)=Properties!$C$5,MONTH(Leases!$E62)=5,DAY(Leases!$E62)&gt;IF(Leases!$H62="",1,Leases!$H62)),Leases!$E62,DATE(Properties!$C$5,5,IF(Leases!$H62="",1,Leases!$H62))))</f>
      </c>
      <c r="S62" s="28">
        <f>IF(G62=0,0,IF(AND(YEAR(Leases!$E62)=Properties!$C$5,MONTH(Leases!$E62)=6,DAY(Leases!$E62)&gt;IF(Leases!$H62="",1,Leases!$H62)),Leases!$E62,DATE(Properties!$C$5,6,IF(Leases!$H62="",1,Leases!$H62))))</f>
      </c>
      <c r="T62" s="28">
        <f>IF(H62=0,0,IF(AND(YEAR(Leases!$E62)=Properties!$C$5,MONTH(Leases!$E62)=7,DAY(Leases!$E62)&gt;IF(Leases!$H62="",1,Leases!$H62)),Leases!$E62,DATE(Properties!$C$5,7,IF(Leases!$H62="",1,Leases!$H62))))</f>
      </c>
      <c r="U62" s="28">
        <f>IF(I62=0,0,IF(AND(YEAR(Leases!$E62)=Properties!$C$5,MONTH(Leases!$E62)=8,DAY(Leases!$E62)&gt;IF(Leases!$H62="",1,Leases!$H62)),Leases!$E62,DATE(Properties!$C$5,8,IF(Leases!$H62="",1,Leases!$H62))))</f>
      </c>
      <c r="V62" s="28">
        <f>IF(J62=0,0,IF(AND(YEAR(Leases!$E62)=Properties!$C$5,MONTH(Leases!$E62)=9,DAY(Leases!$E62)&gt;IF(Leases!$H62="",1,Leases!$H62)),Leases!$E62,DATE(Properties!$C$5,9,IF(Leases!$H62="",1,Leases!$H62))))</f>
      </c>
      <c r="W62" s="28">
        <f>IF(K62=0,0,IF(AND(YEAR(Leases!$E62)=Properties!$C$5,MONTH(Leases!$E62)=10,DAY(Leases!$E62)&gt;IF(Leases!$H62="",1,Leases!$H62)),Leases!$E62,DATE(Properties!$C$5,10,IF(Leases!$H62="",1,Leases!$H62))))</f>
      </c>
      <c r="X62" s="28">
        <f>IF(L62=0,0,IF(AND(YEAR(Leases!$E62)=Properties!$C$5,MONTH(Leases!$E62)=11,DAY(Leases!$E62)&gt;IF(Leases!$H62="",1,Leases!$H62)),Leases!$E62,DATE(Properties!$C$5,11,IF(Leases!$H62="",1,Leases!$H62))))</f>
      </c>
      <c r="Y62" s="28">
        <f>IF(M62=0,0,IF(AND(YEAR(Leases!$E62)=Properties!$C$5,MONTH(Leases!$E62)=12,DAY(Leases!$E62)&gt;IF(Leases!$H62="",1,Leases!$H62)),Leases!$E62,DATE(Properties!$C$5,12,IF(Leases!$H62="",1,Leases!$H62))))</f>
      </c>
      <c r="Z62" s="25">
        <f>SUM(B62:M62)</f>
      </c>
      <c r="AA62" s="22">
        <f>SUMPRODUCT((N62:Y62&lt;='Rent roll'!$C$4)*B62:M62)</f>
      </c>
      <c r="AB62" s="22">
        <f>IF(A62="",0,SUMIFS('Ledger entries'!$H$2:$H$3001,'Ledger entries'!$B$2:$B$3001,A62,'Ledger entries'!$A$2:$A$3001,"&lt;="&amp;'Rent roll'!$C$4))</f>
      </c>
      <c r="AC62" s="22">
        <f>IF(A62="",0,N(Leases!$L62)+AA62+AB62)</f>
      </c>
      <c r="AD62" s="22">
        <f>IF(A62="",0,N(Leases!$K62)+SUMIFS('Ledger entries'!$I$2:$I$3001,'Ledger entries'!$B$2:$B$3001,A62,'Ledger entries'!$A$2:$A$3001,"&lt;="&amp;'Rent roll'!$C$4))</f>
      </c>
    </row>
    <row r="63" spans="1:30" x14ac:dyDescent="0.25">
      <c r="A63" s="13">
        <f>Leases!A63</f>
      </c>
      <c r="B63" s="22">
        <f>IF(OR(Leases!$A63="",Leases!$E63="",Leases!$G63=""),0,IF(AND(YEAR(Leases!$E63)=Properties!$C$5,MONTH(Leases!$E63)=1,DAY(Leases!$E63)&gt;IF(Leases!$H63="",1,Leases!$H63)),IF(Leases!$E63&lt;=IF(Leases!$F63="",DATE(Properties!$C$5,12,31),Leases!$F63),ROUND(Leases!$G63*(DAY(EOMONTH(Leases!$E63,0))-DAY(Leases!$E63)+1)/DAY(EOMONTH(Leases!$E63,0)),2),0),IF(AND(DATE(Properties!$C$5,1,IF(Leases!$H63="",1,Leases!$H63))&gt;=Leases!$E63,DATE(Properties!$C$5,1,IF(Leases!$H63="",1,Leases!$H63))&lt;=IF(Leases!$F63="",DATE(Properties!$C$5,12,31),Leases!$F63)),Leases!$G63,0)))</f>
      </c>
      <c r="C63" s="22">
        <f>IF(OR(Leases!$A63="",Leases!$E63="",Leases!$G63=""),0,IF(AND(YEAR(Leases!$E63)=Properties!$C$5,MONTH(Leases!$E63)=2,DAY(Leases!$E63)&gt;IF(Leases!$H63="",1,Leases!$H63)),IF(Leases!$E63&lt;=IF(Leases!$F63="",DATE(Properties!$C$5,12,31),Leases!$F63),ROUND(Leases!$G63*(DAY(EOMONTH(Leases!$E63,0))-DAY(Leases!$E63)+1)/DAY(EOMONTH(Leases!$E63,0)),2),0),IF(AND(DATE(Properties!$C$5,2,IF(Leases!$H63="",1,Leases!$H63))&gt;=Leases!$E63,DATE(Properties!$C$5,2,IF(Leases!$H63="",1,Leases!$H63))&lt;=IF(Leases!$F63="",DATE(Properties!$C$5,12,31),Leases!$F63)),Leases!$G63,0)))</f>
      </c>
      <c r="D63" s="22">
        <f>IF(OR(Leases!$A63="",Leases!$E63="",Leases!$G63=""),0,IF(AND(YEAR(Leases!$E63)=Properties!$C$5,MONTH(Leases!$E63)=3,DAY(Leases!$E63)&gt;IF(Leases!$H63="",1,Leases!$H63)),IF(Leases!$E63&lt;=IF(Leases!$F63="",DATE(Properties!$C$5,12,31),Leases!$F63),ROUND(Leases!$G63*(DAY(EOMONTH(Leases!$E63,0))-DAY(Leases!$E63)+1)/DAY(EOMONTH(Leases!$E63,0)),2),0),IF(AND(DATE(Properties!$C$5,3,IF(Leases!$H63="",1,Leases!$H63))&gt;=Leases!$E63,DATE(Properties!$C$5,3,IF(Leases!$H63="",1,Leases!$H63))&lt;=IF(Leases!$F63="",DATE(Properties!$C$5,12,31),Leases!$F63)),Leases!$G63,0)))</f>
      </c>
      <c r="E63" s="22">
        <f>IF(OR(Leases!$A63="",Leases!$E63="",Leases!$G63=""),0,IF(AND(YEAR(Leases!$E63)=Properties!$C$5,MONTH(Leases!$E63)=4,DAY(Leases!$E63)&gt;IF(Leases!$H63="",1,Leases!$H63)),IF(Leases!$E63&lt;=IF(Leases!$F63="",DATE(Properties!$C$5,12,31),Leases!$F63),ROUND(Leases!$G63*(DAY(EOMONTH(Leases!$E63,0))-DAY(Leases!$E63)+1)/DAY(EOMONTH(Leases!$E63,0)),2),0),IF(AND(DATE(Properties!$C$5,4,IF(Leases!$H63="",1,Leases!$H63))&gt;=Leases!$E63,DATE(Properties!$C$5,4,IF(Leases!$H63="",1,Leases!$H63))&lt;=IF(Leases!$F63="",DATE(Properties!$C$5,12,31),Leases!$F63)),Leases!$G63,0)))</f>
      </c>
      <c r="F63" s="22">
        <f>IF(OR(Leases!$A63="",Leases!$E63="",Leases!$G63=""),0,IF(AND(YEAR(Leases!$E63)=Properties!$C$5,MONTH(Leases!$E63)=5,DAY(Leases!$E63)&gt;IF(Leases!$H63="",1,Leases!$H63)),IF(Leases!$E63&lt;=IF(Leases!$F63="",DATE(Properties!$C$5,12,31),Leases!$F63),ROUND(Leases!$G63*(DAY(EOMONTH(Leases!$E63,0))-DAY(Leases!$E63)+1)/DAY(EOMONTH(Leases!$E63,0)),2),0),IF(AND(DATE(Properties!$C$5,5,IF(Leases!$H63="",1,Leases!$H63))&gt;=Leases!$E63,DATE(Properties!$C$5,5,IF(Leases!$H63="",1,Leases!$H63))&lt;=IF(Leases!$F63="",DATE(Properties!$C$5,12,31),Leases!$F63)),Leases!$G63,0)))</f>
      </c>
      <c r="G63" s="22">
        <f>IF(OR(Leases!$A63="",Leases!$E63="",Leases!$G63=""),0,IF(AND(YEAR(Leases!$E63)=Properties!$C$5,MONTH(Leases!$E63)=6,DAY(Leases!$E63)&gt;IF(Leases!$H63="",1,Leases!$H63)),IF(Leases!$E63&lt;=IF(Leases!$F63="",DATE(Properties!$C$5,12,31),Leases!$F63),ROUND(Leases!$G63*(DAY(EOMONTH(Leases!$E63,0))-DAY(Leases!$E63)+1)/DAY(EOMONTH(Leases!$E63,0)),2),0),IF(AND(DATE(Properties!$C$5,6,IF(Leases!$H63="",1,Leases!$H63))&gt;=Leases!$E63,DATE(Properties!$C$5,6,IF(Leases!$H63="",1,Leases!$H63))&lt;=IF(Leases!$F63="",DATE(Properties!$C$5,12,31),Leases!$F63)),Leases!$G63,0)))</f>
      </c>
      <c r="H63" s="22">
        <f>IF(OR(Leases!$A63="",Leases!$E63="",Leases!$G63=""),0,IF(AND(YEAR(Leases!$E63)=Properties!$C$5,MONTH(Leases!$E63)=7,DAY(Leases!$E63)&gt;IF(Leases!$H63="",1,Leases!$H63)),IF(Leases!$E63&lt;=IF(Leases!$F63="",DATE(Properties!$C$5,12,31),Leases!$F63),ROUND(Leases!$G63*(DAY(EOMONTH(Leases!$E63,0))-DAY(Leases!$E63)+1)/DAY(EOMONTH(Leases!$E63,0)),2),0),IF(AND(DATE(Properties!$C$5,7,IF(Leases!$H63="",1,Leases!$H63))&gt;=Leases!$E63,DATE(Properties!$C$5,7,IF(Leases!$H63="",1,Leases!$H63))&lt;=IF(Leases!$F63="",DATE(Properties!$C$5,12,31),Leases!$F63)),Leases!$G63,0)))</f>
      </c>
      <c r="I63" s="22">
        <f>IF(OR(Leases!$A63="",Leases!$E63="",Leases!$G63=""),0,IF(AND(YEAR(Leases!$E63)=Properties!$C$5,MONTH(Leases!$E63)=8,DAY(Leases!$E63)&gt;IF(Leases!$H63="",1,Leases!$H63)),IF(Leases!$E63&lt;=IF(Leases!$F63="",DATE(Properties!$C$5,12,31),Leases!$F63),ROUND(Leases!$G63*(DAY(EOMONTH(Leases!$E63,0))-DAY(Leases!$E63)+1)/DAY(EOMONTH(Leases!$E63,0)),2),0),IF(AND(DATE(Properties!$C$5,8,IF(Leases!$H63="",1,Leases!$H63))&gt;=Leases!$E63,DATE(Properties!$C$5,8,IF(Leases!$H63="",1,Leases!$H63))&lt;=IF(Leases!$F63="",DATE(Properties!$C$5,12,31),Leases!$F63)),Leases!$G63,0)))</f>
      </c>
      <c r="J63" s="22">
        <f>IF(OR(Leases!$A63="",Leases!$E63="",Leases!$G63=""),0,IF(AND(YEAR(Leases!$E63)=Properties!$C$5,MONTH(Leases!$E63)=9,DAY(Leases!$E63)&gt;IF(Leases!$H63="",1,Leases!$H63)),IF(Leases!$E63&lt;=IF(Leases!$F63="",DATE(Properties!$C$5,12,31),Leases!$F63),ROUND(Leases!$G63*(DAY(EOMONTH(Leases!$E63,0))-DAY(Leases!$E63)+1)/DAY(EOMONTH(Leases!$E63,0)),2),0),IF(AND(DATE(Properties!$C$5,9,IF(Leases!$H63="",1,Leases!$H63))&gt;=Leases!$E63,DATE(Properties!$C$5,9,IF(Leases!$H63="",1,Leases!$H63))&lt;=IF(Leases!$F63="",DATE(Properties!$C$5,12,31),Leases!$F63)),Leases!$G63,0)))</f>
      </c>
      <c r="K63" s="22">
        <f>IF(OR(Leases!$A63="",Leases!$E63="",Leases!$G63=""),0,IF(AND(YEAR(Leases!$E63)=Properties!$C$5,MONTH(Leases!$E63)=10,DAY(Leases!$E63)&gt;IF(Leases!$H63="",1,Leases!$H63)),IF(Leases!$E63&lt;=IF(Leases!$F63="",DATE(Properties!$C$5,12,31),Leases!$F63),ROUND(Leases!$G63*(DAY(EOMONTH(Leases!$E63,0))-DAY(Leases!$E63)+1)/DAY(EOMONTH(Leases!$E63,0)),2),0),IF(AND(DATE(Properties!$C$5,10,IF(Leases!$H63="",1,Leases!$H63))&gt;=Leases!$E63,DATE(Properties!$C$5,10,IF(Leases!$H63="",1,Leases!$H63))&lt;=IF(Leases!$F63="",DATE(Properties!$C$5,12,31),Leases!$F63)),Leases!$G63,0)))</f>
      </c>
      <c r="L63" s="22">
        <f>IF(OR(Leases!$A63="",Leases!$E63="",Leases!$G63=""),0,IF(AND(YEAR(Leases!$E63)=Properties!$C$5,MONTH(Leases!$E63)=11,DAY(Leases!$E63)&gt;IF(Leases!$H63="",1,Leases!$H63)),IF(Leases!$E63&lt;=IF(Leases!$F63="",DATE(Properties!$C$5,12,31),Leases!$F63),ROUND(Leases!$G63*(DAY(EOMONTH(Leases!$E63,0))-DAY(Leases!$E63)+1)/DAY(EOMONTH(Leases!$E63,0)),2),0),IF(AND(DATE(Properties!$C$5,11,IF(Leases!$H63="",1,Leases!$H63))&gt;=Leases!$E63,DATE(Properties!$C$5,11,IF(Leases!$H63="",1,Leases!$H63))&lt;=IF(Leases!$F63="",DATE(Properties!$C$5,12,31),Leases!$F63)),Leases!$G63,0)))</f>
      </c>
      <c r="M63" s="22">
        <f>IF(OR(Leases!$A63="",Leases!$E63="",Leases!$G63=""),0,IF(AND(YEAR(Leases!$E63)=Properties!$C$5,MONTH(Leases!$E63)=12,DAY(Leases!$E63)&gt;IF(Leases!$H63="",1,Leases!$H63)),IF(Leases!$E63&lt;=IF(Leases!$F63="",DATE(Properties!$C$5,12,31),Leases!$F63),ROUND(Leases!$G63*(DAY(EOMONTH(Leases!$E63,0))-DAY(Leases!$E63)+1)/DAY(EOMONTH(Leases!$E63,0)),2),0),IF(AND(DATE(Properties!$C$5,12,IF(Leases!$H63="",1,Leases!$H63))&gt;=Leases!$E63,DATE(Properties!$C$5,12,IF(Leases!$H63="",1,Leases!$H63))&lt;=IF(Leases!$F63="",DATE(Properties!$C$5,12,31),Leases!$F63)),Leases!$G63,0)))</f>
      </c>
      <c r="N63" s="28">
        <f>IF(B63=0,0,IF(AND(YEAR(Leases!$E63)=Properties!$C$5,MONTH(Leases!$E63)=1,DAY(Leases!$E63)&gt;IF(Leases!$H63="",1,Leases!$H63)),Leases!$E63,DATE(Properties!$C$5,1,IF(Leases!$H63="",1,Leases!$H63))))</f>
      </c>
      <c r="O63" s="28">
        <f>IF(C63=0,0,IF(AND(YEAR(Leases!$E63)=Properties!$C$5,MONTH(Leases!$E63)=2,DAY(Leases!$E63)&gt;IF(Leases!$H63="",1,Leases!$H63)),Leases!$E63,DATE(Properties!$C$5,2,IF(Leases!$H63="",1,Leases!$H63))))</f>
      </c>
      <c r="P63" s="28">
        <f>IF(D63=0,0,IF(AND(YEAR(Leases!$E63)=Properties!$C$5,MONTH(Leases!$E63)=3,DAY(Leases!$E63)&gt;IF(Leases!$H63="",1,Leases!$H63)),Leases!$E63,DATE(Properties!$C$5,3,IF(Leases!$H63="",1,Leases!$H63))))</f>
      </c>
      <c r="Q63" s="28">
        <f>IF(E63=0,0,IF(AND(YEAR(Leases!$E63)=Properties!$C$5,MONTH(Leases!$E63)=4,DAY(Leases!$E63)&gt;IF(Leases!$H63="",1,Leases!$H63)),Leases!$E63,DATE(Properties!$C$5,4,IF(Leases!$H63="",1,Leases!$H63))))</f>
      </c>
      <c r="R63" s="28">
        <f>IF(F63=0,0,IF(AND(YEAR(Leases!$E63)=Properties!$C$5,MONTH(Leases!$E63)=5,DAY(Leases!$E63)&gt;IF(Leases!$H63="",1,Leases!$H63)),Leases!$E63,DATE(Properties!$C$5,5,IF(Leases!$H63="",1,Leases!$H63))))</f>
      </c>
      <c r="S63" s="28">
        <f>IF(G63=0,0,IF(AND(YEAR(Leases!$E63)=Properties!$C$5,MONTH(Leases!$E63)=6,DAY(Leases!$E63)&gt;IF(Leases!$H63="",1,Leases!$H63)),Leases!$E63,DATE(Properties!$C$5,6,IF(Leases!$H63="",1,Leases!$H63))))</f>
      </c>
      <c r="T63" s="28">
        <f>IF(H63=0,0,IF(AND(YEAR(Leases!$E63)=Properties!$C$5,MONTH(Leases!$E63)=7,DAY(Leases!$E63)&gt;IF(Leases!$H63="",1,Leases!$H63)),Leases!$E63,DATE(Properties!$C$5,7,IF(Leases!$H63="",1,Leases!$H63))))</f>
      </c>
      <c r="U63" s="28">
        <f>IF(I63=0,0,IF(AND(YEAR(Leases!$E63)=Properties!$C$5,MONTH(Leases!$E63)=8,DAY(Leases!$E63)&gt;IF(Leases!$H63="",1,Leases!$H63)),Leases!$E63,DATE(Properties!$C$5,8,IF(Leases!$H63="",1,Leases!$H63))))</f>
      </c>
      <c r="V63" s="28">
        <f>IF(J63=0,0,IF(AND(YEAR(Leases!$E63)=Properties!$C$5,MONTH(Leases!$E63)=9,DAY(Leases!$E63)&gt;IF(Leases!$H63="",1,Leases!$H63)),Leases!$E63,DATE(Properties!$C$5,9,IF(Leases!$H63="",1,Leases!$H63))))</f>
      </c>
      <c r="W63" s="28">
        <f>IF(K63=0,0,IF(AND(YEAR(Leases!$E63)=Properties!$C$5,MONTH(Leases!$E63)=10,DAY(Leases!$E63)&gt;IF(Leases!$H63="",1,Leases!$H63)),Leases!$E63,DATE(Properties!$C$5,10,IF(Leases!$H63="",1,Leases!$H63))))</f>
      </c>
      <c r="X63" s="28">
        <f>IF(L63=0,0,IF(AND(YEAR(Leases!$E63)=Properties!$C$5,MONTH(Leases!$E63)=11,DAY(Leases!$E63)&gt;IF(Leases!$H63="",1,Leases!$H63)),Leases!$E63,DATE(Properties!$C$5,11,IF(Leases!$H63="",1,Leases!$H63))))</f>
      </c>
      <c r="Y63" s="28">
        <f>IF(M63=0,0,IF(AND(YEAR(Leases!$E63)=Properties!$C$5,MONTH(Leases!$E63)=12,DAY(Leases!$E63)&gt;IF(Leases!$H63="",1,Leases!$H63)),Leases!$E63,DATE(Properties!$C$5,12,IF(Leases!$H63="",1,Leases!$H63))))</f>
      </c>
      <c r="Z63" s="25">
        <f>SUM(B63:M63)</f>
      </c>
      <c r="AA63" s="22">
        <f>SUMPRODUCT((N63:Y63&lt;='Rent roll'!$C$4)*B63:M63)</f>
      </c>
      <c r="AB63" s="22">
        <f>IF(A63="",0,SUMIFS('Ledger entries'!$H$2:$H$3001,'Ledger entries'!$B$2:$B$3001,A63,'Ledger entries'!$A$2:$A$3001,"&lt;="&amp;'Rent roll'!$C$4))</f>
      </c>
      <c r="AC63" s="22">
        <f>IF(A63="",0,N(Leases!$L63)+AA63+AB63)</f>
      </c>
      <c r="AD63" s="22">
        <f>IF(A63="",0,N(Leases!$K63)+SUMIFS('Ledger entries'!$I$2:$I$3001,'Ledger entries'!$B$2:$B$3001,A63,'Ledger entries'!$A$2:$A$3001,"&lt;="&amp;'Rent roll'!$C$4))</f>
      </c>
    </row>
    <row r="64" spans="1:30" x14ac:dyDescent="0.25">
      <c r="A64" s="13">
        <f>Leases!A64</f>
      </c>
      <c r="B64" s="22">
        <f>IF(OR(Leases!$A64="",Leases!$E64="",Leases!$G64=""),0,IF(AND(YEAR(Leases!$E64)=Properties!$C$5,MONTH(Leases!$E64)=1,DAY(Leases!$E64)&gt;IF(Leases!$H64="",1,Leases!$H64)),IF(Leases!$E64&lt;=IF(Leases!$F64="",DATE(Properties!$C$5,12,31),Leases!$F64),ROUND(Leases!$G64*(DAY(EOMONTH(Leases!$E64,0))-DAY(Leases!$E64)+1)/DAY(EOMONTH(Leases!$E64,0)),2),0),IF(AND(DATE(Properties!$C$5,1,IF(Leases!$H64="",1,Leases!$H64))&gt;=Leases!$E64,DATE(Properties!$C$5,1,IF(Leases!$H64="",1,Leases!$H64))&lt;=IF(Leases!$F64="",DATE(Properties!$C$5,12,31),Leases!$F64)),Leases!$G64,0)))</f>
      </c>
      <c r="C64" s="22">
        <f>IF(OR(Leases!$A64="",Leases!$E64="",Leases!$G64=""),0,IF(AND(YEAR(Leases!$E64)=Properties!$C$5,MONTH(Leases!$E64)=2,DAY(Leases!$E64)&gt;IF(Leases!$H64="",1,Leases!$H64)),IF(Leases!$E64&lt;=IF(Leases!$F64="",DATE(Properties!$C$5,12,31),Leases!$F64),ROUND(Leases!$G64*(DAY(EOMONTH(Leases!$E64,0))-DAY(Leases!$E64)+1)/DAY(EOMONTH(Leases!$E64,0)),2),0),IF(AND(DATE(Properties!$C$5,2,IF(Leases!$H64="",1,Leases!$H64))&gt;=Leases!$E64,DATE(Properties!$C$5,2,IF(Leases!$H64="",1,Leases!$H64))&lt;=IF(Leases!$F64="",DATE(Properties!$C$5,12,31),Leases!$F64)),Leases!$G64,0)))</f>
      </c>
      <c r="D64" s="22">
        <f>IF(OR(Leases!$A64="",Leases!$E64="",Leases!$G64=""),0,IF(AND(YEAR(Leases!$E64)=Properties!$C$5,MONTH(Leases!$E64)=3,DAY(Leases!$E64)&gt;IF(Leases!$H64="",1,Leases!$H64)),IF(Leases!$E64&lt;=IF(Leases!$F64="",DATE(Properties!$C$5,12,31),Leases!$F64),ROUND(Leases!$G64*(DAY(EOMONTH(Leases!$E64,0))-DAY(Leases!$E64)+1)/DAY(EOMONTH(Leases!$E64,0)),2),0),IF(AND(DATE(Properties!$C$5,3,IF(Leases!$H64="",1,Leases!$H64))&gt;=Leases!$E64,DATE(Properties!$C$5,3,IF(Leases!$H64="",1,Leases!$H64))&lt;=IF(Leases!$F64="",DATE(Properties!$C$5,12,31),Leases!$F64)),Leases!$G64,0)))</f>
      </c>
      <c r="E64" s="22">
        <f>IF(OR(Leases!$A64="",Leases!$E64="",Leases!$G64=""),0,IF(AND(YEAR(Leases!$E64)=Properties!$C$5,MONTH(Leases!$E64)=4,DAY(Leases!$E64)&gt;IF(Leases!$H64="",1,Leases!$H64)),IF(Leases!$E64&lt;=IF(Leases!$F64="",DATE(Properties!$C$5,12,31),Leases!$F64),ROUND(Leases!$G64*(DAY(EOMONTH(Leases!$E64,0))-DAY(Leases!$E64)+1)/DAY(EOMONTH(Leases!$E64,0)),2),0),IF(AND(DATE(Properties!$C$5,4,IF(Leases!$H64="",1,Leases!$H64))&gt;=Leases!$E64,DATE(Properties!$C$5,4,IF(Leases!$H64="",1,Leases!$H64))&lt;=IF(Leases!$F64="",DATE(Properties!$C$5,12,31),Leases!$F64)),Leases!$G64,0)))</f>
      </c>
      <c r="F64" s="22">
        <f>IF(OR(Leases!$A64="",Leases!$E64="",Leases!$G64=""),0,IF(AND(YEAR(Leases!$E64)=Properties!$C$5,MONTH(Leases!$E64)=5,DAY(Leases!$E64)&gt;IF(Leases!$H64="",1,Leases!$H64)),IF(Leases!$E64&lt;=IF(Leases!$F64="",DATE(Properties!$C$5,12,31),Leases!$F64),ROUND(Leases!$G64*(DAY(EOMONTH(Leases!$E64,0))-DAY(Leases!$E64)+1)/DAY(EOMONTH(Leases!$E64,0)),2),0),IF(AND(DATE(Properties!$C$5,5,IF(Leases!$H64="",1,Leases!$H64))&gt;=Leases!$E64,DATE(Properties!$C$5,5,IF(Leases!$H64="",1,Leases!$H64))&lt;=IF(Leases!$F64="",DATE(Properties!$C$5,12,31),Leases!$F64)),Leases!$G64,0)))</f>
      </c>
      <c r="G64" s="22">
        <f>IF(OR(Leases!$A64="",Leases!$E64="",Leases!$G64=""),0,IF(AND(YEAR(Leases!$E64)=Properties!$C$5,MONTH(Leases!$E64)=6,DAY(Leases!$E64)&gt;IF(Leases!$H64="",1,Leases!$H64)),IF(Leases!$E64&lt;=IF(Leases!$F64="",DATE(Properties!$C$5,12,31),Leases!$F64),ROUND(Leases!$G64*(DAY(EOMONTH(Leases!$E64,0))-DAY(Leases!$E64)+1)/DAY(EOMONTH(Leases!$E64,0)),2),0),IF(AND(DATE(Properties!$C$5,6,IF(Leases!$H64="",1,Leases!$H64))&gt;=Leases!$E64,DATE(Properties!$C$5,6,IF(Leases!$H64="",1,Leases!$H64))&lt;=IF(Leases!$F64="",DATE(Properties!$C$5,12,31),Leases!$F64)),Leases!$G64,0)))</f>
      </c>
      <c r="H64" s="22">
        <f>IF(OR(Leases!$A64="",Leases!$E64="",Leases!$G64=""),0,IF(AND(YEAR(Leases!$E64)=Properties!$C$5,MONTH(Leases!$E64)=7,DAY(Leases!$E64)&gt;IF(Leases!$H64="",1,Leases!$H64)),IF(Leases!$E64&lt;=IF(Leases!$F64="",DATE(Properties!$C$5,12,31),Leases!$F64),ROUND(Leases!$G64*(DAY(EOMONTH(Leases!$E64,0))-DAY(Leases!$E64)+1)/DAY(EOMONTH(Leases!$E64,0)),2),0),IF(AND(DATE(Properties!$C$5,7,IF(Leases!$H64="",1,Leases!$H64))&gt;=Leases!$E64,DATE(Properties!$C$5,7,IF(Leases!$H64="",1,Leases!$H64))&lt;=IF(Leases!$F64="",DATE(Properties!$C$5,12,31),Leases!$F64)),Leases!$G64,0)))</f>
      </c>
      <c r="I64" s="22">
        <f>IF(OR(Leases!$A64="",Leases!$E64="",Leases!$G64=""),0,IF(AND(YEAR(Leases!$E64)=Properties!$C$5,MONTH(Leases!$E64)=8,DAY(Leases!$E64)&gt;IF(Leases!$H64="",1,Leases!$H64)),IF(Leases!$E64&lt;=IF(Leases!$F64="",DATE(Properties!$C$5,12,31),Leases!$F64),ROUND(Leases!$G64*(DAY(EOMONTH(Leases!$E64,0))-DAY(Leases!$E64)+1)/DAY(EOMONTH(Leases!$E64,0)),2),0),IF(AND(DATE(Properties!$C$5,8,IF(Leases!$H64="",1,Leases!$H64))&gt;=Leases!$E64,DATE(Properties!$C$5,8,IF(Leases!$H64="",1,Leases!$H64))&lt;=IF(Leases!$F64="",DATE(Properties!$C$5,12,31),Leases!$F64)),Leases!$G64,0)))</f>
      </c>
      <c r="J64" s="22">
        <f>IF(OR(Leases!$A64="",Leases!$E64="",Leases!$G64=""),0,IF(AND(YEAR(Leases!$E64)=Properties!$C$5,MONTH(Leases!$E64)=9,DAY(Leases!$E64)&gt;IF(Leases!$H64="",1,Leases!$H64)),IF(Leases!$E64&lt;=IF(Leases!$F64="",DATE(Properties!$C$5,12,31),Leases!$F64),ROUND(Leases!$G64*(DAY(EOMONTH(Leases!$E64,0))-DAY(Leases!$E64)+1)/DAY(EOMONTH(Leases!$E64,0)),2),0),IF(AND(DATE(Properties!$C$5,9,IF(Leases!$H64="",1,Leases!$H64))&gt;=Leases!$E64,DATE(Properties!$C$5,9,IF(Leases!$H64="",1,Leases!$H64))&lt;=IF(Leases!$F64="",DATE(Properties!$C$5,12,31),Leases!$F64)),Leases!$G64,0)))</f>
      </c>
      <c r="K64" s="22">
        <f>IF(OR(Leases!$A64="",Leases!$E64="",Leases!$G64=""),0,IF(AND(YEAR(Leases!$E64)=Properties!$C$5,MONTH(Leases!$E64)=10,DAY(Leases!$E64)&gt;IF(Leases!$H64="",1,Leases!$H64)),IF(Leases!$E64&lt;=IF(Leases!$F64="",DATE(Properties!$C$5,12,31),Leases!$F64),ROUND(Leases!$G64*(DAY(EOMONTH(Leases!$E64,0))-DAY(Leases!$E64)+1)/DAY(EOMONTH(Leases!$E64,0)),2),0),IF(AND(DATE(Properties!$C$5,10,IF(Leases!$H64="",1,Leases!$H64))&gt;=Leases!$E64,DATE(Properties!$C$5,10,IF(Leases!$H64="",1,Leases!$H64))&lt;=IF(Leases!$F64="",DATE(Properties!$C$5,12,31),Leases!$F64)),Leases!$G64,0)))</f>
      </c>
      <c r="L64" s="22">
        <f>IF(OR(Leases!$A64="",Leases!$E64="",Leases!$G64=""),0,IF(AND(YEAR(Leases!$E64)=Properties!$C$5,MONTH(Leases!$E64)=11,DAY(Leases!$E64)&gt;IF(Leases!$H64="",1,Leases!$H64)),IF(Leases!$E64&lt;=IF(Leases!$F64="",DATE(Properties!$C$5,12,31),Leases!$F64),ROUND(Leases!$G64*(DAY(EOMONTH(Leases!$E64,0))-DAY(Leases!$E64)+1)/DAY(EOMONTH(Leases!$E64,0)),2),0),IF(AND(DATE(Properties!$C$5,11,IF(Leases!$H64="",1,Leases!$H64))&gt;=Leases!$E64,DATE(Properties!$C$5,11,IF(Leases!$H64="",1,Leases!$H64))&lt;=IF(Leases!$F64="",DATE(Properties!$C$5,12,31),Leases!$F64)),Leases!$G64,0)))</f>
      </c>
      <c r="M64" s="22">
        <f>IF(OR(Leases!$A64="",Leases!$E64="",Leases!$G64=""),0,IF(AND(YEAR(Leases!$E64)=Properties!$C$5,MONTH(Leases!$E64)=12,DAY(Leases!$E64)&gt;IF(Leases!$H64="",1,Leases!$H64)),IF(Leases!$E64&lt;=IF(Leases!$F64="",DATE(Properties!$C$5,12,31),Leases!$F64),ROUND(Leases!$G64*(DAY(EOMONTH(Leases!$E64,0))-DAY(Leases!$E64)+1)/DAY(EOMONTH(Leases!$E64,0)),2),0),IF(AND(DATE(Properties!$C$5,12,IF(Leases!$H64="",1,Leases!$H64))&gt;=Leases!$E64,DATE(Properties!$C$5,12,IF(Leases!$H64="",1,Leases!$H64))&lt;=IF(Leases!$F64="",DATE(Properties!$C$5,12,31),Leases!$F64)),Leases!$G64,0)))</f>
      </c>
      <c r="N64" s="28">
        <f>IF(B64=0,0,IF(AND(YEAR(Leases!$E64)=Properties!$C$5,MONTH(Leases!$E64)=1,DAY(Leases!$E64)&gt;IF(Leases!$H64="",1,Leases!$H64)),Leases!$E64,DATE(Properties!$C$5,1,IF(Leases!$H64="",1,Leases!$H64))))</f>
      </c>
      <c r="O64" s="28">
        <f>IF(C64=0,0,IF(AND(YEAR(Leases!$E64)=Properties!$C$5,MONTH(Leases!$E64)=2,DAY(Leases!$E64)&gt;IF(Leases!$H64="",1,Leases!$H64)),Leases!$E64,DATE(Properties!$C$5,2,IF(Leases!$H64="",1,Leases!$H64))))</f>
      </c>
      <c r="P64" s="28">
        <f>IF(D64=0,0,IF(AND(YEAR(Leases!$E64)=Properties!$C$5,MONTH(Leases!$E64)=3,DAY(Leases!$E64)&gt;IF(Leases!$H64="",1,Leases!$H64)),Leases!$E64,DATE(Properties!$C$5,3,IF(Leases!$H64="",1,Leases!$H64))))</f>
      </c>
      <c r="Q64" s="28">
        <f>IF(E64=0,0,IF(AND(YEAR(Leases!$E64)=Properties!$C$5,MONTH(Leases!$E64)=4,DAY(Leases!$E64)&gt;IF(Leases!$H64="",1,Leases!$H64)),Leases!$E64,DATE(Properties!$C$5,4,IF(Leases!$H64="",1,Leases!$H64))))</f>
      </c>
      <c r="R64" s="28">
        <f>IF(F64=0,0,IF(AND(YEAR(Leases!$E64)=Properties!$C$5,MONTH(Leases!$E64)=5,DAY(Leases!$E64)&gt;IF(Leases!$H64="",1,Leases!$H64)),Leases!$E64,DATE(Properties!$C$5,5,IF(Leases!$H64="",1,Leases!$H64))))</f>
      </c>
      <c r="S64" s="28">
        <f>IF(G64=0,0,IF(AND(YEAR(Leases!$E64)=Properties!$C$5,MONTH(Leases!$E64)=6,DAY(Leases!$E64)&gt;IF(Leases!$H64="",1,Leases!$H64)),Leases!$E64,DATE(Properties!$C$5,6,IF(Leases!$H64="",1,Leases!$H64))))</f>
      </c>
      <c r="T64" s="28">
        <f>IF(H64=0,0,IF(AND(YEAR(Leases!$E64)=Properties!$C$5,MONTH(Leases!$E64)=7,DAY(Leases!$E64)&gt;IF(Leases!$H64="",1,Leases!$H64)),Leases!$E64,DATE(Properties!$C$5,7,IF(Leases!$H64="",1,Leases!$H64))))</f>
      </c>
      <c r="U64" s="28">
        <f>IF(I64=0,0,IF(AND(YEAR(Leases!$E64)=Properties!$C$5,MONTH(Leases!$E64)=8,DAY(Leases!$E64)&gt;IF(Leases!$H64="",1,Leases!$H64)),Leases!$E64,DATE(Properties!$C$5,8,IF(Leases!$H64="",1,Leases!$H64))))</f>
      </c>
      <c r="V64" s="28">
        <f>IF(J64=0,0,IF(AND(YEAR(Leases!$E64)=Properties!$C$5,MONTH(Leases!$E64)=9,DAY(Leases!$E64)&gt;IF(Leases!$H64="",1,Leases!$H64)),Leases!$E64,DATE(Properties!$C$5,9,IF(Leases!$H64="",1,Leases!$H64))))</f>
      </c>
      <c r="W64" s="28">
        <f>IF(K64=0,0,IF(AND(YEAR(Leases!$E64)=Properties!$C$5,MONTH(Leases!$E64)=10,DAY(Leases!$E64)&gt;IF(Leases!$H64="",1,Leases!$H64)),Leases!$E64,DATE(Properties!$C$5,10,IF(Leases!$H64="",1,Leases!$H64))))</f>
      </c>
      <c r="X64" s="28">
        <f>IF(L64=0,0,IF(AND(YEAR(Leases!$E64)=Properties!$C$5,MONTH(Leases!$E64)=11,DAY(Leases!$E64)&gt;IF(Leases!$H64="",1,Leases!$H64)),Leases!$E64,DATE(Properties!$C$5,11,IF(Leases!$H64="",1,Leases!$H64))))</f>
      </c>
      <c r="Y64" s="28">
        <f>IF(M64=0,0,IF(AND(YEAR(Leases!$E64)=Properties!$C$5,MONTH(Leases!$E64)=12,DAY(Leases!$E64)&gt;IF(Leases!$H64="",1,Leases!$H64)),Leases!$E64,DATE(Properties!$C$5,12,IF(Leases!$H64="",1,Leases!$H64))))</f>
      </c>
      <c r="Z64" s="25">
        <f>SUM(B64:M64)</f>
      </c>
      <c r="AA64" s="22">
        <f>SUMPRODUCT((N64:Y64&lt;='Rent roll'!$C$4)*B64:M64)</f>
      </c>
      <c r="AB64" s="22">
        <f>IF(A64="",0,SUMIFS('Ledger entries'!$H$2:$H$3001,'Ledger entries'!$B$2:$B$3001,A64,'Ledger entries'!$A$2:$A$3001,"&lt;="&amp;'Rent roll'!$C$4))</f>
      </c>
      <c r="AC64" s="22">
        <f>IF(A64="",0,N(Leases!$L64)+AA64+AB64)</f>
      </c>
      <c r="AD64" s="22">
        <f>IF(A64="",0,N(Leases!$K64)+SUMIFS('Ledger entries'!$I$2:$I$3001,'Ledger entries'!$B$2:$B$3001,A64,'Ledger entries'!$A$2:$A$3001,"&lt;="&amp;'Rent roll'!$C$4))</f>
      </c>
    </row>
    <row r="65" spans="1:30" x14ac:dyDescent="0.25">
      <c r="A65" s="13">
        <f>Leases!A65</f>
      </c>
      <c r="B65" s="22">
        <f>IF(OR(Leases!$A65="",Leases!$E65="",Leases!$G65=""),0,IF(AND(YEAR(Leases!$E65)=Properties!$C$5,MONTH(Leases!$E65)=1,DAY(Leases!$E65)&gt;IF(Leases!$H65="",1,Leases!$H65)),IF(Leases!$E65&lt;=IF(Leases!$F65="",DATE(Properties!$C$5,12,31),Leases!$F65),ROUND(Leases!$G65*(DAY(EOMONTH(Leases!$E65,0))-DAY(Leases!$E65)+1)/DAY(EOMONTH(Leases!$E65,0)),2),0),IF(AND(DATE(Properties!$C$5,1,IF(Leases!$H65="",1,Leases!$H65))&gt;=Leases!$E65,DATE(Properties!$C$5,1,IF(Leases!$H65="",1,Leases!$H65))&lt;=IF(Leases!$F65="",DATE(Properties!$C$5,12,31),Leases!$F65)),Leases!$G65,0)))</f>
      </c>
      <c r="C65" s="22">
        <f>IF(OR(Leases!$A65="",Leases!$E65="",Leases!$G65=""),0,IF(AND(YEAR(Leases!$E65)=Properties!$C$5,MONTH(Leases!$E65)=2,DAY(Leases!$E65)&gt;IF(Leases!$H65="",1,Leases!$H65)),IF(Leases!$E65&lt;=IF(Leases!$F65="",DATE(Properties!$C$5,12,31),Leases!$F65),ROUND(Leases!$G65*(DAY(EOMONTH(Leases!$E65,0))-DAY(Leases!$E65)+1)/DAY(EOMONTH(Leases!$E65,0)),2),0),IF(AND(DATE(Properties!$C$5,2,IF(Leases!$H65="",1,Leases!$H65))&gt;=Leases!$E65,DATE(Properties!$C$5,2,IF(Leases!$H65="",1,Leases!$H65))&lt;=IF(Leases!$F65="",DATE(Properties!$C$5,12,31),Leases!$F65)),Leases!$G65,0)))</f>
      </c>
      <c r="D65" s="22">
        <f>IF(OR(Leases!$A65="",Leases!$E65="",Leases!$G65=""),0,IF(AND(YEAR(Leases!$E65)=Properties!$C$5,MONTH(Leases!$E65)=3,DAY(Leases!$E65)&gt;IF(Leases!$H65="",1,Leases!$H65)),IF(Leases!$E65&lt;=IF(Leases!$F65="",DATE(Properties!$C$5,12,31),Leases!$F65),ROUND(Leases!$G65*(DAY(EOMONTH(Leases!$E65,0))-DAY(Leases!$E65)+1)/DAY(EOMONTH(Leases!$E65,0)),2),0),IF(AND(DATE(Properties!$C$5,3,IF(Leases!$H65="",1,Leases!$H65))&gt;=Leases!$E65,DATE(Properties!$C$5,3,IF(Leases!$H65="",1,Leases!$H65))&lt;=IF(Leases!$F65="",DATE(Properties!$C$5,12,31),Leases!$F65)),Leases!$G65,0)))</f>
      </c>
      <c r="E65" s="22">
        <f>IF(OR(Leases!$A65="",Leases!$E65="",Leases!$G65=""),0,IF(AND(YEAR(Leases!$E65)=Properties!$C$5,MONTH(Leases!$E65)=4,DAY(Leases!$E65)&gt;IF(Leases!$H65="",1,Leases!$H65)),IF(Leases!$E65&lt;=IF(Leases!$F65="",DATE(Properties!$C$5,12,31),Leases!$F65),ROUND(Leases!$G65*(DAY(EOMONTH(Leases!$E65,0))-DAY(Leases!$E65)+1)/DAY(EOMONTH(Leases!$E65,0)),2),0),IF(AND(DATE(Properties!$C$5,4,IF(Leases!$H65="",1,Leases!$H65))&gt;=Leases!$E65,DATE(Properties!$C$5,4,IF(Leases!$H65="",1,Leases!$H65))&lt;=IF(Leases!$F65="",DATE(Properties!$C$5,12,31),Leases!$F65)),Leases!$G65,0)))</f>
      </c>
      <c r="F65" s="22">
        <f>IF(OR(Leases!$A65="",Leases!$E65="",Leases!$G65=""),0,IF(AND(YEAR(Leases!$E65)=Properties!$C$5,MONTH(Leases!$E65)=5,DAY(Leases!$E65)&gt;IF(Leases!$H65="",1,Leases!$H65)),IF(Leases!$E65&lt;=IF(Leases!$F65="",DATE(Properties!$C$5,12,31),Leases!$F65),ROUND(Leases!$G65*(DAY(EOMONTH(Leases!$E65,0))-DAY(Leases!$E65)+1)/DAY(EOMONTH(Leases!$E65,0)),2),0),IF(AND(DATE(Properties!$C$5,5,IF(Leases!$H65="",1,Leases!$H65))&gt;=Leases!$E65,DATE(Properties!$C$5,5,IF(Leases!$H65="",1,Leases!$H65))&lt;=IF(Leases!$F65="",DATE(Properties!$C$5,12,31),Leases!$F65)),Leases!$G65,0)))</f>
      </c>
      <c r="G65" s="22">
        <f>IF(OR(Leases!$A65="",Leases!$E65="",Leases!$G65=""),0,IF(AND(YEAR(Leases!$E65)=Properties!$C$5,MONTH(Leases!$E65)=6,DAY(Leases!$E65)&gt;IF(Leases!$H65="",1,Leases!$H65)),IF(Leases!$E65&lt;=IF(Leases!$F65="",DATE(Properties!$C$5,12,31),Leases!$F65),ROUND(Leases!$G65*(DAY(EOMONTH(Leases!$E65,0))-DAY(Leases!$E65)+1)/DAY(EOMONTH(Leases!$E65,0)),2),0),IF(AND(DATE(Properties!$C$5,6,IF(Leases!$H65="",1,Leases!$H65))&gt;=Leases!$E65,DATE(Properties!$C$5,6,IF(Leases!$H65="",1,Leases!$H65))&lt;=IF(Leases!$F65="",DATE(Properties!$C$5,12,31),Leases!$F65)),Leases!$G65,0)))</f>
      </c>
      <c r="H65" s="22">
        <f>IF(OR(Leases!$A65="",Leases!$E65="",Leases!$G65=""),0,IF(AND(YEAR(Leases!$E65)=Properties!$C$5,MONTH(Leases!$E65)=7,DAY(Leases!$E65)&gt;IF(Leases!$H65="",1,Leases!$H65)),IF(Leases!$E65&lt;=IF(Leases!$F65="",DATE(Properties!$C$5,12,31),Leases!$F65),ROUND(Leases!$G65*(DAY(EOMONTH(Leases!$E65,0))-DAY(Leases!$E65)+1)/DAY(EOMONTH(Leases!$E65,0)),2),0),IF(AND(DATE(Properties!$C$5,7,IF(Leases!$H65="",1,Leases!$H65))&gt;=Leases!$E65,DATE(Properties!$C$5,7,IF(Leases!$H65="",1,Leases!$H65))&lt;=IF(Leases!$F65="",DATE(Properties!$C$5,12,31),Leases!$F65)),Leases!$G65,0)))</f>
      </c>
      <c r="I65" s="22">
        <f>IF(OR(Leases!$A65="",Leases!$E65="",Leases!$G65=""),0,IF(AND(YEAR(Leases!$E65)=Properties!$C$5,MONTH(Leases!$E65)=8,DAY(Leases!$E65)&gt;IF(Leases!$H65="",1,Leases!$H65)),IF(Leases!$E65&lt;=IF(Leases!$F65="",DATE(Properties!$C$5,12,31),Leases!$F65),ROUND(Leases!$G65*(DAY(EOMONTH(Leases!$E65,0))-DAY(Leases!$E65)+1)/DAY(EOMONTH(Leases!$E65,0)),2),0),IF(AND(DATE(Properties!$C$5,8,IF(Leases!$H65="",1,Leases!$H65))&gt;=Leases!$E65,DATE(Properties!$C$5,8,IF(Leases!$H65="",1,Leases!$H65))&lt;=IF(Leases!$F65="",DATE(Properties!$C$5,12,31),Leases!$F65)),Leases!$G65,0)))</f>
      </c>
      <c r="J65" s="22">
        <f>IF(OR(Leases!$A65="",Leases!$E65="",Leases!$G65=""),0,IF(AND(YEAR(Leases!$E65)=Properties!$C$5,MONTH(Leases!$E65)=9,DAY(Leases!$E65)&gt;IF(Leases!$H65="",1,Leases!$H65)),IF(Leases!$E65&lt;=IF(Leases!$F65="",DATE(Properties!$C$5,12,31),Leases!$F65),ROUND(Leases!$G65*(DAY(EOMONTH(Leases!$E65,0))-DAY(Leases!$E65)+1)/DAY(EOMONTH(Leases!$E65,0)),2),0),IF(AND(DATE(Properties!$C$5,9,IF(Leases!$H65="",1,Leases!$H65))&gt;=Leases!$E65,DATE(Properties!$C$5,9,IF(Leases!$H65="",1,Leases!$H65))&lt;=IF(Leases!$F65="",DATE(Properties!$C$5,12,31),Leases!$F65)),Leases!$G65,0)))</f>
      </c>
      <c r="K65" s="22">
        <f>IF(OR(Leases!$A65="",Leases!$E65="",Leases!$G65=""),0,IF(AND(YEAR(Leases!$E65)=Properties!$C$5,MONTH(Leases!$E65)=10,DAY(Leases!$E65)&gt;IF(Leases!$H65="",1,Leases!$H65)),IF(Leases!$E65&lt;=IF(Leases!$F65="",DATE(Properties!$C$5,12,31),Leases!$F65),ROUND(Leases!$G65*(DAY(EOMONTH(Leases!$E65,0))-DAY(Leases!$E65)+1)/DAY(EOMONTH(Leases!$E65,0)),2),0),IF(AND(DATE(Properties!$C$5,10,IF(Leases!$H65="",1,Leases!$H65))&gt;=Leases!$E65,DATE(Properties!$C$5,10,IF(Leases!$H65="",1,Leases!$H65))&lt;=IF(Leases!$F65="",DATE(Properties!$C$5,12,31),Leases!$F65)),Leases!$G65,0)))</f>
      </c>
      <c r="L65" s="22">
        <f>IF(OR(Leases!$A65="",Leases!$E65="",Leases!$G65=""),0,IF(AND(YEAR(Leases!$E65)=Properties!$C$5,MONTH(Leases!$E65)=11,DAY(Leases!$E65)&gt;IF(Leases!$H65="",1,Leases!$H65)),IF(Leases!$E65&lt;=IF(Leases!$F65="",DATE(Properties!$C$5,12,31),Leases!$F65),ROUND(Leases!$G65*(DAY(EOMONTH(Leases!$E65,0))-DAY(Leases!$E65)+1)/DAY(EOMONTH(Leases!$E65,0)),2),0),IF(AND(DATE(Properties!$C$5,11,IF(Leases!$H65="",1,Leases!$H65))&gt;=Leases!$E65,DATE(Properties!$C$5,11,IF(Leases!$H65="",1,Leases!$H65))&lt;=IF(Leases!$F65="",DATE(Properties!$C$5,12,31),Leases!$F65)),Leases!$G65,0)))</f>
      </c>
      <c r="M65" s="22">
        <f>IF(OR(Leases!$A65="",Leases!$E65="",Leases!$G65=""),0,IF(AND(YEAR(Leases!$E65)=Properties!$C$5,MONTH(Leases!$E65)=12,DAY(Leases!$E65)&gt;IF(Leases!$H65="",1,Leases!$H65)),IF(Leases!$E65&lt;=IF(Leases!$F65="",DATE(Properties!$C$5,12,31),Leases!$F65),ROUND(Leases!$G65*(DAY(EOMONTH(Leases!$E65,0))-DAY(Leases!$E65)+1)/DAY(EOMONTH(Leases!$E65,0)),2),0),IF(AND(DATE(Properties!$C$5,12,IF(Leases!$H65="",1,Leases!$H65))&gt;=Leases!$E65,DATE(Properties!$C$5,12,IF(Leases!$H65="",1,Leases!$H65))&lt;=IF(Leases!$F65="",DATE(Properties!$C$5,12,31),Leases!$F65)),Leases!$G65,0)))</f>
      </c>
      <c r="N65" s="28">
        <f>IF(B65=0,0,IF(AND(YEAR(Leases!$E65)=Properties!$C$5,MONTH(Leases!$E65)=1,DAY(Leases!$E65)&gt;IF(Leases!$H65="",1,Leases!$H65)),Leases!$E65,DATE(Properties!$C$5,1,IF(Leases!$H65="",1,Leases!$H65))))</f>
      </c>
      <c r="O65" s="28">
        <f>IF(C65=0,0,IF(AND(YEAR(Leases!$E65)=Properties!$C$5,MONTH(Leases!$E65)=2,DAY(Leases!$E65)&gt;IF(Leases!$H65="",1,Leases!$H65)),Leases!$E65,DATE(Properties!$C$5,2,IF(Leases!$H65="",1,Leases!$H65))))</f>
      </c>
      <c r="P65" s="28">
        <f>IF(D65=0,0,IF(AND(YEAR(Leases!$E65)=Properties!$C$5,MONTH(Leases!$E65)=3,DAY(Leases!$E65)&gt;IF(Leases!$H65="",1,Leases!$H65)),Leases!$E65,DATE(Properties!$C$5,3,IF(Leases!$H65="",1,Leases!$H65))))</f>
      </c>
      <c r="Q65" s="28">
        <f>IF(E65=0,0,IF(AND(YEAR(Leases!$E65)=Properties!$C$5,MONTH(Leases!$E65)=4,DAY(Leases!$E65)&gt;IF(Leases!$H65="",1,Leases!$H65)),Leases!$E65,DATE(Properties!$C$5,4,IF(Leases!$H65="",1,Leases!$H65))))</f>
      </c>
      <c r="R65" s="28">
        <f>IF(F65=0,0,IF(AND(YEAR(Leases!$E65)=Properties!$C$5,MONTH(Leases!$E65)=5,DAY(Leases!$E65)&gt;IF(Leases!$H65="",1,Leases!$H65)),Leases!$E65,DATE(Properties!$C$5,5,IF(Leases!$H65="",1,Leases!$H65))))</f>
      </c>
      <c r="S65" s="28">
        <f>IF(G65=0,0,IF(AND(YEAR(Leases!$E65)=Properties!$C$5,MONTH(Leases!$E65)=6,DAY(Leases!$E65)&gt;IF(Leases!$H65="",1,Leases!$H65)),Leases!$E65,DATE(Properties!$C$5,6,IF(Leases!$H65="",1,Leases!$H65))))</f>
      </c>
      <c r="T65" s="28">
        <f>IF(H65=0,0,IF(AND(YEAR(Leases!$E65)=Properties!$C$5,MONTH(Leases!$E65)=7,DAY(Leases!$E65)&gt;IF(Leases!$H65="",1,Leases!$H65)),Leases!$E65,DATE(Properties!$C$5,7,IF(Leases!$H65="",1,Leases!$H65))))</f>
      </c>
      <c r="U65" s="28">
        <f>IF(I65=0,0,IF(AND(YEAR(Leases!$E65)=Properties!$C$5,MONTH(Leases!$E65)=8,DAY(Leases!$E65)&gt;IF(Leases!$H65="",1,Leases!$H65)),Leases!$E65,DATE(Properties!$C$5,8,IF(Leases!$H65="",1,Leases!$H65))))</f>
      </c>
      <c r="V65" s="28">
        <f>IF(J65=0,0,IF(AND(YEAR(Leases!$E65)=Properties!$C$5,MONTH(Leases!$E65)=9,DAY(Leases!$E65)&gt;IF(Leases!$H65="",1,Leases!$H65)),Leases!$E65,DATE(Properties!$C$5,9,IF(Leases!$H65="",1,Leases!$H65))))</f>
      </c>
      <c r="W65" s="28">
        <f>IF(K65=0,0,IF(AND(YEAR(Leases!$E65)=Properties!$C$5,MONTH(Leases!$E65)=10,DAY(Leases!$E65)&gt;IF(Leases!$H65="",1,Leases!$H65)),Leases!$E65,DATE(Properties!$C$5,10,IF(Leases!$H65="",1,Leases!$H65))))</f>
      </c>
      <c r="X65" s="28">
        <f>IF(L65=0,0,IF(AND(YEAR(Leases!$E65)=Properties!$C$5,MONTH(Leases!$E65)=11,DAY(Leases!$E65)&gt;IF(Leases!$H65="",1,Leases!$H65)),Leases!$E65,DATE(Properties!$C$5,11,IF(Leases!$H65="",1,Leases!$H65))))</f>
      </c>
      <c r="Y65" s="28">
        <f>IF(M65=0,0,IF(AND(YEAR(Leases!$E65)=Properties!$C$5,MONTH(Leases!$E65)=12,DAY(Leases!$E65)&gt;IF(Leases!$H65="",1,Leases!$H65)),Leases!$E65,DATE(Properties!$C$5,12,IF(Leases!$H65="",1,Leases!$H65))))</f>
      </c>
      <c r="Z65" s="25">
        <f>SUM(B65:M65)</f>
      </c>
      <c r="AA65" s="22">
        <f>SUMPRODUCT((N65:Y65&lt;='Rent roll'!$C$4)*B65:M65)</f>
      </c>
      <c r="AB65" s="22">
        <f>IF(A65="",0,SUMIFS('Ledger entries'!$H$2:$H$3001,'Ledger entries'!$B$2:$B$3001,A65,'Ledger entries'!$A$2:$A$3001,"&lt;="&amp;'Rent roll'!$C$4))</f>
      </c>
      <c r="AC65" s="22">
        <f>IF(A65="",0,N(Leases!$L65)+AA65+AB65)</f>
      </c>
      <c r="AD65" s="22">
        <f>IF(A65="",0,N(Leases!$K65)+SUMIFS('Ledger entries'!$I$2:$I$3001,'Ledger entries'!$B$2:$B$3001,A65,'Ledger entries'!$A$2:$A$3001,"&lt;="&amp;'Rent roll'!$C$4))</f>
      </c>
    </row>
    <row r="66" spans="1:30" x14ac:dyDescent="0.25">
      <c r="A66" s="13">
        <f>Leases!A66</f>
      </c>
      <c r="B66" s="22">
        <f>IF(OR(Leases!$A66="",Leases!$E66="",Leases!$G66=""),0,IF(AND(YEAR(Leases!$E66)=Properties!$C$5,MONTH(Leases!$E66)=1,DAY(Leases!$E66)&gt;IF(Leases!$H66="",1,Leases!$H66)),IF(Leases!$E66&lt;=IF(Leases!$F66="",DATE(Properties!$C$5,12,31),Leases!$F66),ROUND(Leases!$G66*(DAY(EOMONTH(Leases!$E66,0))-DAY(Leases!$E66)+1)/DAY(EOMONTH(Leases!$E66,0)),2),0),IF(AND(DATE(Properties!$C$5,1,IF(Leases!$H66="",1,Leases!$H66))&gt;=Leases!$E66,DATE(Properties!$C$5,1,IF(Leases!$H66="",1,Leases!$H66))&lt;=IF(Leases!$F66="",DATE(Properties!$C$5,12,31),Leases!$F66)),Leases!$G66,0)))</f>
      </c>
      <c r="C66" s="22">
        <f>IF(OR(Leases!$A66="",Leases!$E66="",Leases!$G66=""),0,IF(AND(YEAR(Leases!$E66)=Properties!$C$5,MONTH(Leases!$E66)=2,DAY(Leases!$E66)&gt;IF(Leases!$H66="",1,Leases!$H66)),IF(Leases!$E66&lt;=IF(Leases!$F66="",DATE(Properties!$C$5,12,31),Leases!$F66),ROUND(Leases!$G66*(DAY(EOMONTH(Leases!$E66,0))-DAY(Leases!$E66)+1)/DAY(EOMONTH(Leases!$E66,0)),2),0),IF(AND(DATE(Properties!$C$5,2,IF(Leases!$H66="",1,Leases!$H66))&gt;=Leases!$E66,DATE(Properties!$C$5,2,IF(Leases!$H66="",1,Leases!$H66))&lt;=IF(Leases!$F66="",DATE(Properties!$C$5,12,31),Leases!$F66)),Leases!$G66,0)))</f>
      </c>
      <c r="D66" s="22">
        <f>IF(OR(Leases!$A66="",Leases!$E66="",Leases!$G66=""),0,IF(AND(YEAR(Leases!$E66)=Properties!$C$5,MONTH(Leases!$E66)=3,DAY(Leases!$E66)&gt;IF(Leases!$H66="",1,Leases!$H66)),IF(Leases!$E66&lt;=IF(Leases!$F66="",DATE(Properties!$C$5,12,31),Leases!$F66),ROUND(Leases!$G66*(DAY(EOMONTH(Leases!$E66,0))-DAY(Leases!$E66)+1)/DAY(EOMONTH(Leases!$E66,0)),2),0),IF(AND(DATE(Properties!$C$5,3,IF(Leases!$H66="",1,Leases!$H66))&gt;=Leases!$E66,DATE(Properties!$C$5,3,IF(Leases!$H66="",1,Leases!$H66))&lt;=IF(Leases!$F66="",DATE(Properties!$C$5,12,31),Leases!$F66)),Leases!$G66,0)))</f>
      </c>
      <c r="E66" s="22">
        <f>IF(OR(Leases!$A66="",Leases!$E66="",Leases!$G66=""),0,IF(AND(YEAR(Leases!$E66)=Properties!$C$5,MONTH(Leases!$E66)=4,DAY(Leases!$E66)&gt;IF(Leases!$H66="",1,Leases!$H66)),IF(Leases!$E66&lt;=IF(Leases!$F66="",DATE(Properties!$C$5,12,31),Leases!$F66),ROUND(Leases!$G66*(DAY(EOMONTH(Leases!$E66,0))-DAY(Leases!$E66)+1)/DAY(EOMONTH(Leases!$E66,0)),2),0),IF(AND(DATE(Properties!$C$5,4,IF(Leases!$H66="",1,Leases!$H66))&gt;=Leases!$E66,DATE(Properties!$C$5,4,IF(Leases!$H66="",1,Leases!$H66))&lt;=IF(Leases!$F66="",DATE(Properties!$C$5,12,31),Leases!$F66)),Leases!$G66,0)))</f>
      </c>
      <c r="F66" s="22">
        <f>IF(OR(Leases!$A66="",Leases!$E66="",Leases!$G66=""),0,IF(AND(YEAR(Leases!$E66)=Properties!$C$5,MONTH(Leases!$E66)=5,DAY(Leases!$E66)&gt;IF(Leases!$H66="",1,Leases!$H66)),IF(Leases!$E66&lt;=IF(Leases!$F66="",DATE(Properties!$C$5,12,31),Leases!$F66),ROUND(Leases!$G66*(DAY(EOMONTH(Leases!$E66,0))-DAY(Leases!$E66)+1)/DAY(EOMONTH(Leases!$E66,0)),2),0),IF(AND(DATE(Properties!$C$5,5,IF(Leases!$H66="",1,Leases!$H66))&gt;=Leases!$E66,DATE(Properties!$C$5,5,IF(Leases!$H66="",1,Leases!$H66))&lt;=IF(Leases!$F66="",DATE(Properties!$C$5,12,31),Leases!$F66)),Leases!$G66,0)))</f>
      </c>
      <c r="G66" s="22">
        <f>IF(OR(Leases!$A66="",Leases!$E66="",Leases!$G66=""),0,IF(AND(YEAR(Leases!$E66)=Properties!$C$5,MONTH(Leases!$E66)=6,DAY(Leases!$E66)&gt;IF(Leases!$H66="",1,Leases!$H66)),IF(Leases!$E66&lt;=IF(Leases!$F66="",DATE(Properties!$C$5,12,31),Leases!$F66),ROUND(Leases!$G66*(DAY(EOMONTH(Leases!$E66,0))-DAY(Leases!$E66)+1)/DAY(EOMONTH(Leases!$E66,0)),2),0),IF(AND(DATE(Properties!$C$5,6,IF(Leases!$H66="",1,Leases!$H66))&gt;=Leases!$E66,DATE(Properties!$C$5,6,IF(Leases!$H66="",1,Leases!$H66))&lt;=IF(Leases!$F66="",DATE(Properties!$C$5,12,31),Leases!$F66)),Leases!$G66,0)))</f>
      </c>
      <c r="H66" s="22">
        <f>IF(OR(Leases!$A66="",Leases!$E66="",Leases!$G66=""),0,IF(AND(YEAR(Leases!$E66)=Properties!$C$5,MONTH(Leases!$E66)=7,DAY(Leases!$E66)&gt;IF(Leases!$H66="",1,Leases!$H66)),IF(Leases!$E66&lt;=IF(Leases!$F66="",DATE(Properties!$C$5,12,31),Leases!$F66),ROUND(Leases!$G66*(DAY(EOMONTH(Leases!$E66,0))-DAY(Leases!$E66)+1)/DAY(EOMONTH(Leases!$E66,0)),2),0),IF(AND(DATE(Properties!$C$5,7,IF(Leases!$H66="",1,Leases!$H66))&gt;=Leases!$E66,DATE(Properties!$C$5,7,IF(Leases!$H66="",1,Leases!$H66))&lt;=IF(Leases!$F66="",DATE(Properties!$C$5,12,31),Leases!$F66)),Leases!$G66,0)))</f>
      </c>
      <c r="I66" s="22">
        <f>IF(OR(Leases!$A66="",Leases!$E66="",Leases!$G66=""),0,IF(AND(YEAR(Leases!$E66)=Properties!$C$5,MONTH(Leases!$E66)=8,DAY(Leases!$E66)&gt;IF(Leases!$H66="",1,Leases!$H66)),IF(Leases!$E66&lt;=IF(Leases!$F66="",DATE(Properties!$C$5,12,31),Leases!$F66),ROUND(Leases!$G66*(DAY(EOMONTH(Leases!$E66,0))-DAY(Leases!$E66)+1)/DAY(EOMONTH(Leases!$E66,0)),2),0),IF(AND(DATE(Properties!$C$5,8,IF(Leases!$H66="",1,Leases!$H66))&gt;=Leases!$E66,DATE(Properties!$C$5,8,IF(Leases!$H66="",1,Leases!$H66))&lt;=IF(Leases!$F66="",DATE(Properties!$C$5,12,31),Leases!$F66)),Leases!$G66,0)))</f>
      </c>
      <c r="J66" s="22">
        <f>IF(OR(Leases!$A66="",Leases!$E66="",Leases!$G66=""),0,IF(AND(YEAR(Leases!$E66)=Properties!$C$5,MONTH(Leases!$E66)=9,DAY(Leases!$E66)&gt;IF(Leases!$H66="",1,Leases!$H66)),IF(Leases!$E66&lt;=IF(Leases!$F66="",DATE(Properties!$C$5,12,31),Leases!$F66),ROUND(Leases!$G66*(DAY(EOMONTH(Leases!$E66,0))-DAY(Leases!$E66)+1)/DAY(EOMONTH(Leases!$E66,0)),2),0),IF(AND(DATE(Properties!$C$5,9,IF(Leases!$H66="",1,Leases!$H66))&gt;=Leases!$E66,DATE(Properties!$C$5,9,IF(Leases!$H66="",1,Leases!$H66))&lt;=IF(Leases!$F66="",DATE(Properties!$C$5,12,31),Leases!$F66)),Leases!$G66,0)))</f>
      </c>
      <c r="K66" s="22">
        <f>IF(OR(Leases!$A66="",Leases!$E66="",Leases!$G66=""),0,IF(AND(YEAR(Leases!$E66)=Properties!$C$5,MONTH(Leases!$E66)=10,DAY(Leases!$E66)&gt;IF(Leases!$H66="",1,Leases!$H66)),IF(Leases!$E66&lt;=IF(Leases!$F66="",DATE(Properties!$C$5,12,31),Leases!$F66),ROUND(Leases!$G66*(DAY(EOMONTH(Leases!$E66,0))-DAY(Leases!$E66)+1)/DAY(EOMONTH(Leases!$E66,0)),2),0),IF(AND(DATE(Properties!$C$5,10,IF(Leases!$H66="",1,Leases!$H66))&gt;=Leases!$E66,DATE(Properties!$C$5,10,IF(Leases!$H66="",1,Leases!$H66))&lt;=IF(Leases!$F66="",DATE(Properties!$C$5,12,31),Leases!$F66)),Leases!$G66,0)))</f>
      </c>
      <c r="L66" s="22">
        <f>IF(OR(Leases!$A66="",Leases!$E66="",Leases!$G66=""),0,IF(AND(YEAR(Leases!$E66)=Properties!$C$5,MONTH(Leases!$E66)=11,DAY(Leases!$E66)&gt;IF(Leases!$H66="",1,Leases!$H66)),IF(Leases!$E66&lt;=IF(Leases!$F66="",DATE(Properties!$C$5,12,31),Leases!$F66),ROUND(Leases!$G66*(DAY(EOMONTH(Leases!$E66,0))-DAY(Leases!$E66)+1)/DAY(EOMONTH(Leases!$E66,0)),2),0),IF(AND(DATE(Properties!$C$5,11,IF(Leases!$H66="",1,Leases!$H66))&gt;=Leases!$E66,DATE(Properties!$C$5,11,IF(Leases!$H66="",1,Leases!$H66))&lt;=IF(Leases!$F66="",DATE(Properties!$C$5,12,31),Leases!$F66)),Leases!$G66,0)))</f>
      </c>
      <c r="M66" s="22">
        <f>IF(OR(Leases!$A66="",Leases!$E66="",Leases!$G66=""),0,IF(AND(YEAR(Leases!$E66)=Properties!$C$5,MONTH(Leases!$E66)=12,DAY(Leases!$E66)&gt;IF(Leases!$H66="",1,Leases!$H66)),IF(Leases!$E66&lt;=IF(Leases!$F66="",DATE(Properties!$C$5,12,31),Leases!$F66),ROUND(Leases!$G66*(DAY(EOMONTH(Leases!$E66,0))-DAY(Leases!$E66)+1)/DAY(EOMONTH(Leases!$E66,0)),2),0),IF(AND(DATE(Properties!$C$5,12,IF(Leases!$H66="",1,Leases!$H66))&gt;=Leases!$E66,DATE(Properties!$C$5,12,IF(Leases!$H66="",1,Leases!$H66))&lt;=IF(Leases!$F66="",DATE(Properties!$C$5,12,31),Leases!$F66)),Leases!$G66,0)))</f>
      </c>
      <c r="N66" s="28">
        <f>IF(B66=0,0,IF(AND(YEAR(Leases!$E66)=Properties!$C$5,MONTH(Leases!$E66)=1,DAY(Leases!$E66)&gt;IF(Leases!$H66="",1,Leases!$H66)),Leases!$E66,DATE(Properties!$C$5,1,IF(Leases!$H66="",1,Leases!$H66))))</f>
      </c>
      <c r="O66" s="28">
        <f>IF(C66=0,0,IF(AND(YEAR(Leases!$E66)=Properties!$C$5,MONTH(Leases!$E66)=2,DAY(Leases!$E66)&gt;IF(Leases!$H66="",1,Leases!$H66)),Leases!$E66,DATE(Properties!$C$5,2,IF(Leases!$H66="",1,Leases!$H66))))</f>
      </c>
      <c r="P66" s="28">
        <f>IF(D66=0,0,IF(AND(YEAR(Leases!$E66)=Properties!$C$5,MONTH(Leases!$E66)=3,DAY(Leases!$E66)&gt;IF(Leases!$H66="",1,Leases!$H66)),Leases!$E66,DATE(Properties!$C$5,3,IF(Leases!$H66="",1,Leases!$H66))))</f>
      </c>
      <c r="Q66" s="28">
        <f>IF(E66=0,0,IF(AND(YEAR(Leases!$E66)=Properties!$C$5,MONTH(Leases!$E66)=4,DAY(Leases!$E66)&gt;IF(Leases!$H66="",1,Leases!$H66)),Leases!$E66,DATE(Properties!$C$5,4,IF(Leases!$H66="",1,Leases!$H66))))</f>
      </c>
      <c r="R66" s="28">
        <f>IF(F66=0,0,IF(AND(YEAR(Leases!$E66)=Properties!$C$5,MONTH(Leases!$E66)=5,DAY(Leases!$E66)&gt;IF(Leases!$H66="",1,Leases!$H66)),Leases!$E66,DATE(Properties!$C$5,5,IF(Leases!$H66="",1,Leases!$H66))))</f>
      </c>
      <c r="S66" s="28">
        <f>IF(G66=0,0,IF(AND(YEAR(Leases!$E66)=Properties!$C$5,MONTH(Leases!$E66)=6,DAY(Leases!$E66)&gt;IF(Leases!$H66="",1,Leases!$H66)),Leases!$E66,DATE(Properties!$C$5,6,IF(Leases!$H66="",1,Leases!$H66))))</f>
      </c>
      <c r="T66" s="28">
        <f>IF(H66=0,0,IF(AND(YEAR(Leases!$E66)=Properties!$C$5,MONTH(Leases!$E66)=7,DAY(Leases!$E66)&gt;IF(Leases!$H66="",1,Leases!$H66)),Leases!$E66,DATE(Properties!$C$5,7,IF(Leases!$H66="",1,Leases!$H66))))</f>
      </c>
      <c r="U66" s="28">
        <f>IF(I66=0,0,IF(AND(YEAR(Leases!$E66)=Properties!$C$5,MONTH(Leases!$E66)=8,DAY(Leases!$E66)&gt;IF(Leases!$H66="",1,Leases!$H66)),Leases!$E66,DATE(Properties!$C$5,8,IF(Leases!$H66="",1,Leases!$H66))))</f>
      </c>
      <c r="V66" s="28">
        <f>IF(J66=0,0,IF(AND(YEAR(Leases!$E66)=Properties!$C$5,MONTH(Leases!$E66)=9,DAY(Leases!$E66)&gt;IF(Leases!$H66="",1,Leases!$H66)),Leases!$E66,DATE(Properties!$C$5,9,IF(Leases!$H66="",1,Leases!$H66))))</f>
      </c>
      <c r="W66" s="28">
        <f>IF(K66=0,0,IF(AND(YEAR(Leases!$E66)=Properties!$C$5,MONTH(Leases!$E66)=10,DAY(Leases!$E66)&gt;IF(Leases!$H66="",1,Leases!$H66)),Leases!$E66,DATE(Properties!$C$5,10,IF(Leases!$H66="",1,Leases!$H66))))</f>
      </c>
      <c r="X66" s="28">
        <f>IF(L66=0,0,IF(AND(YEAR(Leases!$E66)=Properties!$C$5,MONTH(Leases!$E66)=11,DAY(Leases!$E66)&gt;IF(Leases!$H66="",1,Leases!$H66)),Leases!$E66,DATE(Properties!$C$5,11,IF(Leases!$H66="",1,Leases!$H66))))</f>
      </c>
      <c r="Y66" s="28">
        <f>IF(M66=0,0,IF(AND(YEAR(Leases!$E66)=Properties!$C$5,MONTH(Leases!$E66)=12,DAY(Leases!$E66)&gt;IF(Leases!$H66="",1,Leases!$H66)),Leases!$E66,DATE(Properties!$C$5,12,IF(Leases!$H66="",1,Leases!$H66))))</f>
      </c>
      <c r="Z66" s="25">
        <f>SUM(B66:M66)</f>
      </c>
      <c r="AA66" s="22">
        <f>SUMPRODUCT((N66:Y66&lt;='Rent roll'!$C$4)*B66:M66)</f>
      </c>
      <c r="AB66" s="22">
        <f>IF(A66="",0,SUMIFS('Ledger entries'!$H$2:$H$3001,'Ledger entries'!$B$2:$B$3001,A66,'Ledger entries'!$A$2:$A$3001,"&lt;="&amp;'Rent roll'!$C$4))</f>
      </c>
      <c r="AC66" s="22">
        <f>IF(A66="",0,N(Leases!$L66)+AA66+AB66)</f>
      </c>
      <c r="AD66" s="22">
        <f>IF(A66="",0,N(Leases!$K66)+SUMIFS('Ledger entries'!$I$2:$I$3001,'Ledger entries'!$B$2:$B$3001,A66,'Ledger entries'!$A$2:$A$3001,"&lt;="&amp;'Rent roll'!$C$4))</f>
      </c>
    </row>
    <row r="67" spans="1:30" x14ac:dyDescent="0.25">
      <c r="A67" s="13">
        <f>Leases!A67</f>
      </c>
      <c r="B67" s="22">
        <f>IF(OR(Leases!$A67="",Leases!$E67="",Leases!$G67=""),0,IF(AND(YEAR(Leases!$E67)=Properties!$C$5,MONTH(Leases!$E67)=1,DAY(Leases!$E67)&gt;IF(Leases!$H67="",1,Leases!$H67)),IF(Leases!$E67&lt;=IF(Leases!$F67="",DATE(Properties!$C$5,12,31),Leases!$F67),ROUND(Leases!$G67*(DAY(EOMONTH(Leases!$E67,0))-DAY(Leases!$E67)+1)/DAY(EOMONTH(Leases!$E67,0)),2),0),IF(AND(DATE(Properties!$C$5,1,IF(Leases!$H67="",1,Leases!$H67))&gt;=Leases!$E67,DATE(Properties!$C$5,1,IF(Leases!$H67="",1,Leases!$H67))&lt;=IF(Leases!$F67="",DATE(Properties!$C$5,12,31),Leases!$F67)),Leases!$G67,0)))</f>
      </c>
      <c r="C67" s="22">
        <f>IF(OR(Leases!$A67="",Leases!$E67="",Leases!$G67=""),0,IF(AND(YEAR(Leases!$E67)=Properties!$C$5,MONTH(Leases!$E67)=2,DAY(Leases!$E67)&gt;IF(Leases!$H67="",1,Leases!$H67)),IF(Leases!$E67&lt;=IF(Leases!$F67="",DATE(Properties!$C$5,12,31),Leases!$F67),ROUND(Leases!$G67*(DAY(EOMONTH(Leases!$E67,0))-DAY(Leases!$E67)+1)/DAY(EOMONTH(Leases!$E67,0)),2),0),IF(AND(DATE(Properties!$C$5,2,IF(Leases!$H67="",1,Leases!$H67))&gt;=Leases!$E67,DATE(Properties!$C$5,2,IF(Leases!$H67="",1,Leases!$H67))&lt;=IF(Leases!$F67="",DATE(Properties!$C$5,12,31),Leases!$F67)),Leases!$G67,0)))</f>
      </c>
      <c r="D67" s="22">
        <f>IF(OR(Leases!$A67="",Leases!$E67="",Leases!$G67=""),0,IF(AND(YEAR(Leases!$E67)=Properties!$C$5,MONTH(Leases!$E67)=3,DAY(Leases!$E67)&gt;IF(Leases!$H67="",1,Leases!$H67)),IF(Leases!$E67&lt;=IF(Leases!$F67="",DATE(Properties!$C$5,12,31),Leases!$F67),ROUND(Leases!$G67*(DAY(EOMONTH(Leases!$E67,0))-DAY(Leases!$E67)+1)/DAY(EOMONTH(Leases!$E67,0)),2),0),IF(AND(DATE(Properties!$C$5,3,IF(Leases!$H67="",1,Leases!$H67))&gt;=Leases!$E67,DATE(Properties!$C$5,3,IF(Leases!$H67="",1,Leases!$H67))&lt;=IF(Leases!$F67="",DATE(Properties!$C$5,12,31),Leases!$F67)),Leases!$G67,0)))</f>
      </c>
      <c r="E67" s="22">
        <f>IF(OR(Leases!$A67="",Leases!$E67="",Leases!$G67=""),0,IF(AND(YEAR(Leases!$E67)=Properties!$C$5,MONTH(Leases!$E67)=4,DAY(Leases!$E67)&gt;IF(Leases!$H67="",1,Leases!$H67)),IF(Leases!$E67&lt;=IF(Leases!$F67="",DATE(Properties!$C$5,12,31),Leases!$F67),ROUND(Leases!$G67*(DAY(EOMONTH(Leases!$E67,0))-DAY(Leases!$E67)+1)/DAY(EOMONTH(Leases!$E67,0)),2),0),IF(AND(DATE(Properties!$C$5,4,IF(Leases!$H67="",1,Leases!$H67))&gt;=Leases!$E67,DATE(Properties!$C$5,4,IF(Leases!$H67="",1,Leases!$H67))&lt;=IF(Leases!$F67="",DATE(Properties!$C$5,12,31),Leases!$F67)),Leases!$G67,0)))</f>
      </c>
      <c r="F67" s="22">
        <f>IF(OR(Leases!$A67="",Leases!$E67="",Leases!$G67=""),0,IF(AND(YEAR(Leases!$E67)=Properties!$C$5,MONTH(Leases!$E67)=5,DAY(Leases!$E67)&gt;IF(Leases!$H67="",1,Leases!$H67)),IF(Leases!$E67&lt;=IF(Leases!$F67="",DATE(Properties!$C$5,12,31),Leases!$F67),ROUND(Leases!$G67*(DAY(EOMONTH(Leases!$E67,0))-DAY(Leases!$E67)+1)/DAY(EOMONTH(Leases!$E67,0)),2),0),IF(AND(DATE(Properties!$C$5,5,IF(Leases!$H67="",1,Leases!$H67))&gt;=Leases!$E67,DATE(Properties!$C$5,5,IF(Leases!$H67="",1,Leases!$H67))&lt;=IF(Leases!$F67="",DATE(Properties!$C$5,12,31),Leases!$F67)),Leases!$G67,0)))</f>
      </c>
      <c r="G67" s="22">
        <f>IF(OR(Leases!$A67="",Leases!$E67="",Leases!$G67=""),0,IF(AND(YEAR(Leases!$E67)=Properties!$C$5,MONTH(Leases!$E67)=6,DAY(Leases!$E67)&gt;IF(Leases!$H67="",1,Leases!$H67)),IF(Leases!$E67&lt;=IF(Leases!$F67="",DATE(Properties!$C$5,12,31),Leases!$F67),ROUND(Leases!$G67*(DAY(EOMONTH(Leases!$E67,0))-DAY(Leases!$E67)+1)/DAY(EOMONTH(Leases!$E67,0)),2),0),IF(AND(DATE(Properties!$C$5,6,IF(Leases!$H67="",1,Leases!$H67))&gt;=Leases!$E67,DATE(Properties!$C$5,6,IF(Leases!$H67="",1,Leases!$H67))&lt;=IF(Leases!$F67="",DATE(Properties!$C$5,12,31),Leases!$F67)),Leases!$G67,0)))</f>
      </c>
      <c r="H67" s="22">
        <f>IF(OR(Leases!$A67="",Leases!$E67="",Leases!$G67=""),0,IF(AND(YEAR(Leases!$E67)=Properties!$C$5,MONTH(Leases!$E67)=7,DAY(Leases!$E67)&gt;IF(Leases!$H67="",1,Leases!$H67)),IF(Leases!$E67&lt;=IF(Leases!$F67="",DATE(Properties!$C$5,12,31),Leases!$F67),ROUND(Leases!$G67*(DAY(EOMONTH(Leases!$E67,0))-DAY(Leases!$E67)+1)/DAY(EOMONTH(Leases!$E67,0)),2),0),IF(AND(DATE(Properties!$C$5,7,IF(Leases!$H67="",1,Leases!$H67))&gt;=Leases!$E67,DATE(Properties!$C$5,7,IF(Leases!$H67="",1,Leases!$H67))&lt;=IF(Leases!$F67="",DATE(Properties!$C$5,12,31),Leases!$F67)),Leases!$G67,0)))</f>
      </c>
      <c r="I67" s="22">
        <f>IF(OR(Leases!$A67="",Leases!$E67="",Leases!$G67=""),0,IF(AND(YEAR(Leases!$E67)=Properties!$C$5,MONTH(Leases!$E67)=8,DAY(Leases!$E67)&gt;IF(Leases!$H67="",1,Leases!$H67)),IF(Leases!$E67&lt;=IF(Leases!$F67="",DATE(Properties!$C$5,12,31),Leases!$F67),ROUND(Leases!$G67*(DAY(EOMONTH(Leases!$E67,0))-DAY(Leases!$E67)+1)/DAY(EOMONTH(Leases!$E67,0)),2),0),IF(AND(DATE(Properties!$C$5,8,IF(Leases!$H67="",1,Leases!$H67))&gt;=Leases!$E67,DATE(Properties!$C$5,8,IF(Leases!$H67="",1,Leases!$H67))&lt;=IF(Leases!$F67="",DATE(Properties!$C$5,12,31),Leases!$F67)),Leases!$G67,0)))</f>
      </c>
      <c r="J67" s="22">
        <f>IF(OR(Leases!$A67="",Leases!$E67="",Leases!$G67=""),0,IF(AND(YEAR(Leases!$E67)=Properties!$C$5,MONTH(Leases!$E67)=9,DAY(Leases!$E67)&gt;IF(Leases!$H67="",1,Leases!$H67)),IF(Leases!$E67&lt;=IF(Leases!$F67="",DATE(Properties!$C$5,12,31),Leases!$F67),ROUND(Leases!$G67*(DAY(EOMONTH(Leases!$E67,0))-DAY(Leases!$E67)+1)/DAY(EOMONTH(Leases!$E67,0)),2),0),IF(AND(DATE(Properties!$C$5,9,IF(Leases!$H67="",1,Leases!$H67))&gt;=Leases!$E67,DATE(Properties!$C$5,9,IF(Leases!$H67="",1,Leases!$H67))&lt;=IF(Leases!$F67="",DATE(Properties!$C$5,12,31),Leases!$F67)),Leases!$G67,0)))</f>
      </c>
      <c r="K67" s="22">
        <f>IF(OR(Leases!$A67="",Leases!$E67="",Leases!$G67=""),0,IF(AND(YEAR(Leases!$E67)=Properties!$C$5,MONTH(Leases!$E67)=10,DAY(Leases!$E67)&gt;IF(Leases!$H67="",1,Leases!$H67)),IF(Leases!$E67&lt;=IF(Leases!$F67="",DATE(Properties!$C$5,12,31),Leases!$F67),ROUND(Leases!$G67*(DAY(EOMONTH(Leases!$E67,0))-DAY(Leases!$E67)+1)/DAY(EOMONTH(Leases!$E67,0)),2),0),IF(AND(DATE(Properties!$C$5,10,IF(Leases!$H67="",1,Leases!$H67))&gt;=Leases!$E67,DATE(Properties!$C$5,10,IF(Leases!$H67="",1,Leases!$H67))&lt;=IF(Leases!$F67="",DATE(Properties!$C$5,12,31),Leases!$F67)),Leases!$G67,0)))</f>
      </c>
      <c r="L67" s="22">
        <f>IF(OR(Leases!$A67="",Leases!$E67="",Leases!$G67=""),0,IF(AND(YEAR(Leases!$E67)=Properties!$C$5,MONTH(Leases!$E67)=11,DAY(Leases!$E67)&gt;IF(Leases!$H67="",1,Leases!$H67)),IF(Leases!$E67&lt;=IF(Leases!$F67="",DATE(Properties!$C$5,12,31),Leases!$F67),ROUND(Leases!$G67*(DAY(EOMONTH(Leases!$E67,0))-DAY(Leases!$E67)+1)/DAY(EOMONTH(Leases!$E67,0)),2),0),IF(AND(DATE(Properties!$C$5,11,IF(Leases!$H67="",1,Leases!$H67))&gt;=Leases!$E67,DATE(Properties!$C$5,11,IF(Leases!$H67="",1,Leases!$H67))&lt;=IF(Leases!$F67="",DATE(Properties!$C$5,12,31),Leases!$F67)),Leases!$G67,0)))</f>
      </c>
      <c r="M67" s="22">
        <f>IF(OR(Leases!$A67="",Leases!$E67="",Leases!$G67=""),0,IF(AND(YEAR(Leases!$E67)=Properties!$C$5,MONTH(Leases!$E67)=12,DAY(Leases!$E67)&gt;IF(Leases!$H67="",1,Leases!$H67)),IF(Leases!$E67&lt;=IF(Leases!$F67="",DATE(Properties!$C$5,12,31),Leases!$F67),ROUND(Leases!$G67*(DAY(EOMONTH(Leases!$E67,0))-DAY(Leases!$E67)+1)/DAY(EOMONTH(Leases!$E67,0)),2),0),IF(AND(DATE(Properties!$C$5,12,IF(Leases!$H67="",1,Leases!$H67))&gt;=Leases!$E67,DATE(Properties!$C$5,12,IF(Leases!$H67="",1,Leases!$H67))&lt;=IF(Leases!$F67="",DATE(Properties!$C$5,12,31),Leases!$F67)),Leases!$G67,0)))</f>
      </c>
      <c r="N67" s="28">
        <f>IF(B67=0,0,IF(AND(YEAR(Leases!$E67)=Properties!$C$5,MONTH(Leases!$E67)=1,DAY(Leases!$E67)&gt;IF(Leases!$H67="",1,Leases!$H67)),Leases!$E67,DATE(Properties!$C$5,1,IF(Leases!$H67="",1,Leases!$H67))))</f>
      </c>
      <c r="O67" s="28">
        <f>IF(C67=0,0,IF(AND(YEAR(Leases!$E67)=Properties!$C$5,MONTH(Leases!$E67)=2,DAY(Leases!$E67)&gt;IF(Leases!$H67="",1,Leases!$H67)),Leases!$E67,DATE(Properties!$C$5,2,IF(Leases!$H67="",1,Leases!$H67))))</f>
      </c>
      <c r="P67" s="28">
        <f>IF(D67=0,0,IF(AND(YEAR(Leases!$E67)=Properties!$C$5,MONTH(Leases!$E67)=3,DAY(Leases!$E67)&gt;IF(Leases!$H67="",1,Leases!$H67)),Leases!$E67,DATE(Properties!$C$5,3,IF(Leases!$H67="",1,Leases!$H67))))</f>
      </c>
      <c r="Q67" s="28">
        <f>IF(E67=0,0,IF(AND(YEAR(Leases!$E67)=Properties!$C$5,MONTH(Leases!$E67)=4,DAY(Leases!$E67)&gt;IF(Leases!$H67="",1,Leases!$H67)),Leases!$E67,DATE(Properties!$C$5,4,IF(Leases!$H67="",1,Leases!$H67))))</f>
      </c>
      <c r="R67" s="28">
        <f>IF(F67=0,0,IF(AND(YEAR(Leases!$E67)=Properties!$C$5,MONTH(Leases!$E67)=5,DAY(Leases!$E67)&gt;IF(Leases!$H67="",1,Leases!$H67)),Leases!$E67,DATE(Properties!$C$5,5,IF(Leases!$H67="",1,Leases!$H67))))</f>
      </c>
      <c r="S67" s="28">
        <f>IF(G67=0,0,IF(AND(YEAR(Leases!$E67)=Properties!$C$5,MONTH(Leases!$E67)=6,DAY(Leases!$E67)&gt;IF(Leases!$H67="",1,Leases!$H67)),Leases!$E67,DATE(Properties!$C$5,6,IF(Leases!$H67="",1,Leases!$H67))))</f>
      </c>
      <c r="T67" s="28">
        <f>IF(H67=0,0,IF(AND(YEAR(Leases!$E67)=Properties!$C$5,MONTH(Leases!$E67)=7,DAY(Leases!$E67)&gt;IF(Leases!$H67="",1,Leases!$H67)),Leases!$E67,DATE(Properties!$C$5,7,IF(Leases!$H67="",1,Leases!$H67))))</f>
      </c>
      <c r="U67" s="28">
        <f>IF(I67=0,0,IF(AND(YEAR(Leases!$E67)=Properties!$C$5,MONTH(Leases!$E67)=8,DAY(Leases!$E67)&gt;IF(Leases!$H67="",1,Leases!$H67)),Leases!$E67,DATE(Properties!$C$5,8,IF(Leases!$H67="",1,Leases!$H67))))</f>
      </c>
      <c r="V67" s="28">
        <f>IF(J67=0,0,IF(AND(YEAR(Leases!$E67)=Properties!$C$5,MONTH(Leases!$E67)=9,DAY(Leases!$E67)&gt;IF(Leases!$H67="",1,Leases!$H67)),Leases!$E67,DATE(Properties!$C$5,9,IF(Leases!$H67="",1,Leases!$H67))))</f>
      </c>
      <c r="W67" s="28">
        <f>IF(K67=0,0,IF(AND(YEAR(Leases!$E67)=Properties!$C$5,MONTH(Leases!$E67)=10,DAY(Leases!$E67)&gt;IF(Leases!$H67="",1,Leases!$H67)),Leases!$E67,DATE(Properties!$C$5,10,IF(Leases!$H67="",1,Leases!$H67))))</f>
      </c>
      <c r="X67" s="28">
        <f>IF(L67=0,0,IF(AND(YEAR(Leases!$E67)=Properties!$C$5,MONTH(Leases!$E67)=11,DAY(Leases!$E67)&gt;IF(Leases!$H67="",1,Leases!$H67)),Leases!$E67,DATE(Properties!$C$5,11,IF(Leases!$H67="",1,Leases!$H67))))</f>
      </c>
      <c r="Y67" s="28">
        <f>IF(M67=0,0,IF(AND(YEAR(Leases!$E67)=Properties!$C$5,MONTH(Leases!$E67)=12,DAY(Leases!$E67)&gt;IF(Leases!$H67="",1,Leases!$H67)),Leases!$E67,DATE(Properties!$C$5,12,IF(Leases!$H67="",1,Leases!$H67))))</f>
      </c>
      <c r="Z67" s="25">
        <f>SUM(B67:M67)</f>
      </c>
      <c r="AA67" s="22">
        <f>SUMPRODUCT((N67:Y67&lt;='Rent roll'!$C$4)*B67:M67)</f>
      </c>
      <c r="AB67" s="22">
        <f>IF(A67="",0,SUMIFS('Ledger entries'!$H$2:$H$3001,'Ledger entries'!$B$2:$B$3001,A67,'Ledger entries'!$A$2:$A$3001,"&lt;="&amp;'Rent roll'!$C$4))</f>
      </c>
      <c r="AC67" s="22">
        <f>IF(A67="",0,N(Leases!$L67)+AA67+AB67)</f>
      </c>
      <c r="AD67" s="22">
        <f>IF(A67="",0,N(Leases!$K67)+SUMIFS('Ledger entries'!$I$2:$I$3001,'Ledger entries'!$B$2:$B$3001,A67,'Ledger entries'!$A$2:$A$3001,"&lt;="&amp;'Rent roll'!$C$4))</f>
      </c>
    </row>
    <row r="68" spans="1:30" x14ac:dyDescent="0.25">
      <c r="A68" s="13">
        <f>Leases!A68</f>
      </c>
      <c r="B68" s="22">
        <f>IF(OR(Leases!$A68="",Leases!$E68="",Leases!$G68=""),0,IF(AND(YEAR(Leases!$E68)=Properties!$C$5,MONTH(Leases!$E68)=1,DAY(Leases!$E68)&gt;IF(Leases!$H68="",1,Leases!$H68)),IF(Leases!$E68&lt;=IF(Leases!$F68="",DATE(Properties!$C$5,12,31),Leases!$F68),ROUND(Leases!$G68*(DAY(EOMONTH(Leases!$E68,0))-DAY(Leases!$E68)+1)/DAY(EOMONTH(Leases!$E68,0)),2),0),IF(AND(DATE(Properties!$C$5,1,IF(Leases!$H68="",1,Leases!$H68))&gt;=Leases!$E68,DATE(Properties!$C$5,1,IF(Leases!$H68="",1,Leases!$H68))&lt;=IF(Leases!$F68="",DATE(Properties!$C$5,12,31),Leases!$F68)),Leases!$G68,0)))</f>
      </c>
      <c r="C68" s="22">
        <f>IF(OR(Leases!$A68="",Leases!$E68="",Leases!$G68=""),0,IF(AND(YEAR(Leases!$E68)=Properties!$C$5,MONTH(Leases!$E68)=2,DAY(Leases!$E68)&gt;IF(Leases!$H68="",1,Leases!$H68)),IF(Leases!$E68&lt;=IF(Leases!$F68="",DATE(Properties!$C$5,12,31),Leases!$F68),ROUND(Leases!$G68*(DAY(EOMONTH(Leases!$E68,0))-DAY(Leases!$E68)+1)/DAY(EOMONTH(Leases!$E68,0)),2),0),IF(AND(DATE(Properties!$C$5,2,IF(Leases!$H68="",1,Leases!$H68))&gt;=Leases!$E68,DATE(Properties!$C$5,2,IF(Leases!$H68="",1,Leases!$H68))&lt;=IF(Leases!$F68="",DATE(Properties!$C$5,12,31),Leases!$F68)),Leases!$G68,0)))</f>
      </c>
      <c r="D68" s="22">
        <f>IF(OR(Leases!$A68="",Leases!$E68="",Leases!$G68=""),0,IF(AND(YEAR(Leases!$E68)=Properties!$C$5,MONTH(Leases!$E68)=3,DAY(Leases!$E68)&gt;IF(Leases!$H68="",1,Leases!$H68)),IF(Leases!$E68&lt;=IF(Leases!$F68="",DATE(Properties!$C$5,12,31),Leases!$F68),ROUND(Leases!$G68*(DAY(EOMONTH(Leases!$E68,0))-DAY(Leases!$E68)+1)/DAY(EOMONTH(Leases!$E68,0)),2),0),IF(AND(DATE(Properties!$C$5,3,IF(Leases!$H68="",1,Leases!$H68))&gt;=Leases!$E68,DATE(Properties!$C$5,3,IF(Leases!$H68="",1,Leases!$H68))&lt;=IF(Leases!$F68="",DATE(Properties!$C$5,12,31),Leases!$F68)),Leases!$G68,0)))</f>
      </c>
      <c r="E68" s="22">
        <f>IF(OR(Leases!$A68="",Leases!$E68="",Leases!$G68=""),0,IF(AND(YEAR(Leases!$E68)=Properties!$C$5,MONTH(Leases!$E68)=4,DAY(Leases!$E68)&gt;IF(Leases!$H68="",1,Leases!$H68)),IF(Leases!$E68&lt;=IF(Leases!$F68="",DATE(Properties!$C$5,12,31),Leases!$F68),ROUND(Leases!$G68*(DAY(EOMONTH(Leases!$E68,0))-DAY(Leases!$E68)+1)/DAY(EOMONTH(Leases!$E68,0)),2),0),IF(AND(DATE(Properties!$C$5,4,IF(Leases!$H68="",1,Leases!$H68))&gt;=Leases!$E68,DATE(Properties!$C$5,4,IF(Leases!$H68="",1,Leases!$H68))&lt;=IF(Leases!$F68="",DATE(Properties!$C$5,12,31),Leases!$F68)),Leases!$G68,0)))</f>
      </c>
      <c r="F68" s="22">
        <f>IF(OR(Leases!$A68="",Leases!$E68="",Leases!$G68=""),0,IF(AND(YEAR(Leases!$E68)=Properties!$C$5,MONTH(Leases!$E68)=5,DAY(Leases!$E68)&gt;IF(Leases!$H68="",1,Leases!$H68)),IF(Leases!$E68&lt;=IF(Leases!$F68="",DATE(Properties!$C$5,12,31),Leases!$F68),ROUND(Leases!$G68*(DAY(EOMONTH(Leases!$E68,0))-DAY(Leases!$E68)+1)/DAY(EOMONTH(Leases!$E68,0)),2),0),IF(AND(DATE(Properties!$C$5,5,IF(Leases!$H68="",1,Leases!$H68))&gt;=Leases!$E68,DATE(Properties!$C$5,5,IF(Leases!$H68="",1,Leases!$H68))&lt;=IF(Leases!$F68="",DATE(Properties!$C$5,12,31),Leases!$F68)),Leases!$G68,0)))</f>
      </c>
      <c r="G68" s="22">
        <f>IF(OR(Leases!$A68="",Leases!$E68="",Leases!$G68=""),0,IF(AND(YEAR(Leases!$E68)=Properties!$C$5,MONTH(Leases!$E68)=6,DAY(Leases!$E68)&gt;IF(Leases!$H68="",1,Leases!$H68)),IF(Leases!$E68&lt;=IF(Leases!$F68="",DATE(Properties!$C$5,12,31),Leases!$F68),ROUND(Leases!$G68*(DAY(EOMONTH(Leases!$E68,0))-DAY(Leases!$E68)+1)/DAY(EOMONTH(Leases!$E68,0)),2),0),IF(AND(DATE(Properties!$C$5,6,IF(Leases!$H68="",1,Leases!$H68))&gt;=Leases!$E68,DATE(Properties!$C$5,6,IF(Leases!$H68="",1,Leases!$H68))&lt;=IF(Leases!$F68="",DATE(Properties!$C$5,12,31),Leases!$F68)),Leases!$G68,0)))</f>
      </c>
      <c r="H68" s="22">
        <f>IF(OR(Leases!$A68="",Leases!$E68="",Leases!$G68=""),0,IF(AND(YEAR(Leases!$E68)=Properties!$C$5,MONTH(Leases!$E68)=7,DAY(Leases!$E68)&gt;IF(Leases!$H68="",1,Leases!$H68)),IF(Leases!$E68&lt;=IF(Leases!$F68="",DATE(Properties!$C$5,12,31),Leases!$F68),ROUND(Leases!$G68*(DAY(EOMONTH(Leases!$E68,0))-DAY(Leases!$E68)+1)/DAY(EOMONTH(Leases!$E68,0)),2),0),IF(AND(DATE(Properties!$C$5,7,IF(Leases!$H68="",1,Leases!$H68))&gt;=Leases!$E68,DATE(Properties!$C$5,7,IF(Leases!$H68="",1,Leases!$H68))&lt;=IF(Leases!$F68="",DATE(Properties!$C$5,12,31),Leases!$F68)),Leases!$G68,0)))</f>
      </c>
      <c r="I68" s="22">
        <f>IF(OR(Leases!$A68="",Leases!$E68="",Leases!$G68=""),0,IF(AND(YEAR(Leases!$E68)=Properties!$C$5,MONTH(Leases!$E68)=8,DAY(Leases!$E68)&gt;IF(Leases!$H68="",1,Leases!$H68)),IF(Leases!$E68&lt;=IF(Leases!$F68="",DATE(Properties!$C$5,12,31),Leases!$F68),ROUND(Leases!$G68*(DAY(EOMONTH(Leases!$E68,0))-DAY(Leases!$E68)+1)/DAY(EOMONTH(Leases!$E68,0)),2),0),IF(AND(DATE(Properties!$C$5,8,IF(Leases!$H68="",1,Leases!$H68))&gt;=Leases!$E68,DATE(Properties!$C$5,8,IF(Leases!$H68="",1,Leases!$H68))&lt;=IF(Leases!$F68="",DATE(Properties!$C$5,12,31),Leases!$F68)),Leases!$G68,0)))</f>
      </c>
      <c r="J68" s="22">
        <f>IF(OR(Leases!$A68="",Leases!$E68="",Leases!$G68=""),0,IF(AND(YEAR(Leases!$E68)=Properties!$C$5,MONTH(Leases!$E68)=9,DAY(Leases!$E68)&gt;IF(Leases!$H68="",1,Leases!$H68)),IF(Leases!$E68&lt;=IF(Leases!$F68="",DATE(Properties!$C$5,12,31),Leases!$F68),ROUND(Leases!$G68*(DAY(EOMONTH(Leases!$E68,0))-DAY(Leases!$E68)+1)/DAY(EOMONTH(Leases!$E68,0)),2),0),IF(AND(DATE(Properties!$C$5,9,IF(Leases!$H68="",1,Leases!$H68))&gt;=Leases!$E68,DATE(Properties!$C$5,9,IF(Leases!$H68="",1,Leases!$H68))&lt;=IF(Leases!$F68="",DATE(Properties!$C$5,12,31),Leases!$F68)),Leases!$G68,0)))</f>
      </c>
      <c r="K68" s="22">
        <f>IF(OR(Leases!$A68="",Leases!$E68="",Leases!$G68=""),0,IF(AND(YEAR(Leases!$E68)=Properties!$C$5,MONTH(Leases!$E68)=10,DAY(Leases!$E68)&gt;IF(Leases!$H68="",1,Leases!$H68)),IF(Leases!$E68&lt;=IF(Leases!$F68="",DATE(Properties!$C$5,12,31),Leases!$F68),ROUND(Leases!$G68*(DAY(EOMONTH(Leases!$E68,0))-DAY(Leases!$E68)+1)/DAY(EOMONTH(Leases!$E68,0)),2),0),IF(AND(DATE(Properties!$C$5,10,IF(Leases!$H68="",1,Leases!$H68))&gt;=Leases!$E68,DATE(Properties!$C$5,10,IF(Leases!$H68="",1,Leases!$H68))&lt;=IF(Leases!$F68="",DATE(Properties!$C$5,12,31),Leases!$F68)),Leases!$G68,0)))</f>
      </c>
      <c r="L68" s="22">
        <f>IF(OR(Leases!$A68="",Leases!$E68="",Leases!$G68=""),0,IF(AND(YEAR(Leases!$E68)=Properties!$C$5,MONTH(Leases!$E68)=11,DAY(Leases!$E68)&gt;IF(Leases!$H68="",1,Leases!$H68)),IF(Leases!$E68&lt;=IF(Leases!$F68="",DATE(Properties!$C$5,12,31),Leases!$F68),ROUND(Leases!$G68*(DAY(EOMONTH(Leases!$E68,0))-DAY(Leases!$E68)+1)/DAY(EOMONTH(Leases!$E68,0)),2),0),IF(AND(DATE(Properties!$C$5,11,IF(Leases!$H68="",1,Leases!$H68))&gt;=Leases!$E68,DATE(Properties!$C$5,11,IF(Leases!$H68="",1,Leases!$H68))&lt;=IF(Leases!$F68="",DATE(Properties!$C$5,12,31),Leases!$F68)),Leases!$G68,0)))</f>
      </c>
      <c r="M68" s="22">
        <f>IF(OR(Leases!$A68="",Leases!$E68="",Leases!$G68=""),0,IF(AND(YEAR(Leases!$E68)=Properties!$C$5,MONTH(Leases!$E68)=12,DAY(Leases!$E68)&gt;IF(Leases!$H68="",1,Leases!$H68)),IF(Leases!$E68&lt;=IF(Leases!$F68="",DATE(Properties!$C$5,12,31),Leases!$F68),ROUND(Leases!$G68*(DAY(EOMONTH(Leases!$E68,0))-DAY(Leases!$E68)+1)/DAY(EOMONTH(Leases!$E68,0)),2),0),IF(AND(DATE(Properties!$C$5,12,IF(Leases!$H68="",1,Leases!$H68))&gt;=Leases!$E68,DATE(Properties!$C$5,12,IF(Leases!$H68="",1,Leases!$H68))&lt;=IF(Leases!$F68="",DATE(Properties!$C$5,12,31),Leases!$F68)),Leases!$G68,0)))</f>
      </c>
      <c r="N68" s="28">
        <f>IF(B68=0,0,IF(AND(YEAR(Leases!$E68)=Properties!$C$5,MONTH(Leases!$E68)=1,DAY(Leases!$E68)&gt;IF(Leases!$H68="",1,Leases!$H68)),Leases!$E68,DATE(Properties!$C$5,1,IF(Leases!$H68="",1,Leases!$H68))))</f>
      </c>
      <c r="O68" s="28">
        <f>IF(C68=0,0,IF(AND(YEAR(Leases!$E68)=Properties!$C$5,MONTH(Leases!$E68)=2,DAY(Leases!$E68)&gt;IF(Leases!$H68="",1,Leases!$H68)),Leases!$E68,DATE(Properties!$C$5,2,IF(Leases!$H68="",1,Leases!$H68))))</f>
      </c>
      <c r="P68" s="28">
        <f>IF(D68=0,0,IF(AND(YEAR(Leases!$E68)=Properties!$C$5,MONTH(Leases!$E68)=3,DAY(Leases!$E68)&gt;IF(Leases!$H68="",1,Leases!$H68)),Leases!$E68,DATE(Properties!$C$5,3,IF(Leases!$H68="",1,Leases!$H68))))</f>
      </c>
      <c r="Q68" s="28">
        <f>IF(E68=0,0,IF(AND(YEAR(Leases!$E68)=Properties!$C$5,MONTH(Leases!$E68)=4,DAY(Leases!$E68)&gt;IF(Leases!$H68="",1,Leases!$H68)),Leases!$E68,DATE(Properties!$C$5,4,IF(Leases!$H68="",1,Leases!$H68))))</f>
      </c>
      <c r="R68" s="28">
        <f>IF(F68=0,0,IF(AND(YEAR(Leases!$E68)=Properties!$C$5,MONTH(Leases!$E68)=5,DAY(Leases!$E68)&gt;IF(Leases!$H68="",1,Leases!$H68)),Leases!$E68,DATE(Properties!$C$5,5,IF(Leases!$H68="",1,Leases!$H68))))</f>
      </c>
      <c r="S68" s="28">
        <f>IF(G68=0,0,IF(AND(YEAR(Leases!$E68)=Properties!$C$5,MONTH(Leases!$E68)=6,DAY(Leases!$E68)&gt;IF(Leases!$H68="",1,Leases!$H68)),Leases!$E68,DATE(Properties!$C$5,6,IF(Leases!$H68="",1,Leases!$H68))))</f>
      </c>
      <c r="T68" s="28">
        <f>IF(H68=0,0,IF(AND(YEAR(Leases!$E68)=Properties!$C$5,MONTH(Leases!$E68)=7,DAY(Leases!$E68)&gt;IF(Leases!$H68="",1,Leases!$H68)),Leases!$E68,DATE(Properties!$C$5,7,IF(Leases!$H68="",1,Leases!$H68))))</f>
      </c>
      <c r="U68" s="28">
        <f>IF(I68=0,0,IF(AND(YEAR(Leases!$E68)=Properties!$C$5,MONTH(Leases!$E68)=8,DAY(Leases!$E68)&gt;IF(Leases!$H68="",1,Leases!$H68)),Leases!$E68,DATE(Properties!$C$5,8,IF(Leases!$H68="",1,Leases!$H68))))</f>
      </c>
      <c r="V68" s="28">
        <f>IF(J68=0,0,IF(AND(YEAR(Leases!$E68)=Properties!$C$5,MONTH(Leases!$E68)=9,DAY(Leases!$E68)&gt;IF(Leases!$H68="",1,Leases!$H68)),Leases!$E68,DATE(Properties!$C$5,9,IF(Leases!$H68="",1,Leases!$H68))))</f>
      </c>
      <c r="W68" s="28">
        <f>IF(K68=0,0,IF(AND(YEAR(Leases!$E68)=Properties!$C$5,MONTH(Leases!$E68)=10,DAY(Leases!$E68)&gt;IF(Leases!$H68="",1,Leases!$H68)),Leases!$E68,DATE(Properties!$C$5,10,IF(Leases!$H68="",1,Leases!$H68))))</f>
      </c>
      <c r="X68" s="28">
        <f>IF(L68=0,0,IF(AND(YEAR(Leases!$E68)=Properties!$C$5,MONTH(Leases!$E68)=11,DAY(Leases!$E68)&gt;IF(Leases!$H68="",1,Leases!$H68)),Leases!$E68,DATE(Properties!$C$5,11,IF(Leases!$H68="",1,Leases!$H68))))</f>
      </c>
      <c r="Y68" s="28">
        <f>IF(M68=0,0,IF(AND(YEAR(Leases!$E68)=Properties!$C$5,MONTH(Leases!$E68)=12,DAY(Leases!$E68)&gt;IF(Leases!$H68="",1,Leases!$H68)),Leases!$E68,DATE(Properties!$C$5,12,IF(Leases!$H68="",1,Leases!$H68))))</f>
      </c>
      <c r="Z68" s="25">
        <f>SUM(B68:M68)</f>
      </c>
      <c r="AA68" s="22">
        <f>SUMPRODUCT((N68:Y68&lt;='Rent roll'!$C$4)*B68:M68)</f>
      </c>
      <c r="AB68" s="22">
        <f>IF(A68="",0,SUMIFS('Ledger entries'!$H$2:$H$3001,'Ledger entries'!$B$2:$B$3001,A68,'Ledger entries'!$A$2:$A$3001,"&lt;="&amp;'Rent roll'!$C$4))</f>
      </c>
      <c r="AC68" s="22">
        <f>IF(A68="",0,N(Leases!$L68)+AA68+AB68)</f>
      </c>
      <c r="AD68" s="22">
        <f>IF(A68="",0,N(Leases!$K68)+SUMIFS('Ledger entries'!$I$2:$I$3001,'Ledger entries'!$B$2:$B$3001,A68,'Ledger entries'!$A$2:$A$3001,"&lt;="&amp;'Rent roll'!$C$4))</f>
      </c>
    </row>
    <row r="69" spans="1:30" x14ac:dyDescent="0.25">
      <c r="A69" s="13">
        <f>Leases!A69</f>
      </c>
      <c r="B69" s="22">
        <f>IF(OR(Leases!$A69="",Leases!$E69="",Leases!$G69=""),0,IF(AND(YEAR(Leases!$E69)=Properties!$C$5,MONTH(Leases!$E69)=1,DAY(Leases!$E69)&gt;IF(Leases!$H69="",1,Leases!$H69)),IF(Leases!$E69&lt;=IF(Leases!$F69="",DATE(Properties!$C$5,12,31),Leases!$F69),ROUND(Leases!$G69*(DAY(EOMONTH(Leases!$E69,0))-DAY(Leases!$E69)+1)/DAY(EOMONTH(Leases!$E69,0)),2),0),IF(AND(DATE(Properties!$C$5,1,IF(Leases!$H69="",1,Leases!$H69))&gt;=Leases!$E69,DATE(Properties!$C$5,1,IF(Leases!$H69="",1,Leases!$H69))&lt;=IF(Leases!$F69="",DATE(Properties!$C$5,12,31),Leases!$F69)),Leases!$G69,0)))</f>
      </c>
      <c r="C69" s="22">
        <f>IF(OR(Leases!$A69="",Leases!$E69="",Leases!$G69=""),0,IF(AND(YEAR(Leases!$E69)=Properties!$C$5,MONTH(Leases!$E69)=2,DAY(Leases!$E69)&gt;IF(Leases!$H69="",1,Leases!$H69)),IF(Leases!$E69&lt;=IF(Leases!$F69="",DATE(Properties!$C$5,12,31),Leases!$F69),ROUND(Leases!$G69*(DAY(EOMONTH(Leases!$E69,0))-DAY(Leases!$E69)+1)/DAY(EOMONTH(Leases!$E69,0)),2),0),IF(AND(DATE(Properties!$C$5,2,IF(Leases!$H69="",1,Leases!$H69))&gt;=Leases!$E69,DATE(Properties!$C$5,2,IF(Leases!$H69="",1,Leases!$H69))&lt;=IF(Leases!$F69="",DATE(Properties!$C$5,12,31),Leases!$F69)),Leases!$G69,0)))</f>
      </c>
      <c r="D69" s="22">
        <f>IF(OR(Leases!$A69="",Leases!$E69="",Leases!$G69=""),0,IF(AND(YEAR(Leases!$E69)=Properties!$C$5,MONTH(Leases!$E69)=3,DAY(Leases!$E69)&gt;IF(Leases!$H69="",1,Leases!$H69)),IF(Leases!$E69&lt;=IF(Leases!$F69="",DATE(Properties!$C$5,12,31),Leases!$F69),ROUND(Leases!$G69*(DAY(EOMONTH(Leases!$E69,0))-DAY(Leases!$E69)+1)/DAY(EOMONTH(Leases!$E69,0)),2),0),IF(AND(DATE(Properties!$C$5,3,IF(Leases!$H69="",1,Leases!$H69))&gt;=Leases!$E69,DATE(Properties!$C$5,3,IF(Leases!$H69="",1,Leases!$H69))&lt;=IF(Leases!$F69="",DATE(Properties!$C$5,12,31),Leases!$F69)),Leases!$G69,0)))</f>
      </c>
      <c r="E69" s="22">
        <f>IF(OR(Leases!$A69="",Leases!$E69="",Leases!$G69=""),0,IF(AND(YEAR(Leases!$E69)=Properties!$C$5,MONTH(Leases!$E69)=4,DAY(Leases!$E69)&gt;IF(Leases!$H69="",1,Leases!$H69)),IF(Leases!$E69&lt;=IF(Leases!$F69="",DATE(Properties!$C$5,12,31),Leases!$F69),ROUND(Leases!$G69*(DAY(EOMONTH(Leases!$E69,0))-DAY(Leases!$E69)+1)/DAY(EOMONTH(Leases!$E69,0)),2),0),IF(AND(DATE(Properties!$C$5,4,IF(Leases!$H69="",1,Leases!$H69))&gt;=Leases!$E69,DATE(Properties!$C$5,4,IF(Leases!$H69="",1,Leases!$H69))&lt;=IF(Leases!$F69="",DATE(Properties!$C$5,12,31),Leases!$F69)),Leases!$G69,0)))</f>
      </c>
      <c r="F69" s="22">
        <f>IF(OR(Leases!$A69="",Leases!$E69="",Leases!$G69=""),0,IF(AND(YEAR(Leases!$E69)=Properties!$C$5,MONTH(Leases!$E69)=5,DAY(Leases!$E69)&gt;IF(Leases!$H69="",1,Leases!$H69)),IF(Leases!$E69&lt;=IF(Leases!$F69="",DATE(Properties!$C$5,12,31),Leases!$F69),ROUND(Leases!$G69*(DAY(EOMONTH(Leases!$E69,0))-DAY(Leases!$E69)+1)/DAY(EOMONTH(Leases!$E69,0)),2),0),IF(AND(DATE(Properties!$C$5,5,IF(Leases!$H69="",1,Leases!$H69))&gt;=Leases!$E69,DATE(Properties!$C$5,5,IF(Leases!$H69="",1,Leases!$H69))&lt;=IF(Leases!$F69="",DATE(Properties!$C$5,12,31),Leases!$F69)),Leases!$G69,0)))</f>
      </c>
      <c r="G69" s="22">
        <f>IF(OR(Leases!$A69="",Leases!$E69="",Leases!$G69=""),0,IF(AND(YEAR(Leases!$E69)=Properties!$C$5,MONTH(Leases!$E69)=6,DAY(Leases!$E69)&gt;IF(Leases!$H69="",1,Leases!$H69)),IF(Leases!$E69&lt;=IF(Leases!$F69="",DATE(Properties!$C$5,12,31),Leases!$F69),ROUND(Leases!$G69*(DAY(EOMONTH(Leases!$E69,0))-DAY(Leases!$E69)+1)/DAY(EOMONTH(Leases!$E69,0)),2),0),IF(AND(DATE(Properties!$C$5,6,IF(Leases!$H69="",1,Leases!$H69))&gt;=Leases!$E69,DATE(Properties!$C$5,6,IF(Leases!$H69="",1,Leases!$H69))&lt;=IF(Leases!$F69="",DATE(Properties!$C$5,12,31),Leases!$F69)),Leases!$G69,0)))</f>
      </c>
      <c r="H69" s="22">
        <f>IF(OR(Leases!$A69="",Leases!$E69="",Leases!$G69=""),0,IF(AND(YEAR(Leases!$E69)=Properties!$C$5,MONTH(Leases!$E69)=7,DAY(Leases!$E69)&gt;IF(Leases!$H69="",1,Leases!$H69)),IF(Leases!$E69&lt;=IF(Leases!$F69="",DATE(Properties!$C$5,12,31),Leases!$F69),ROUND(Leases!$G69*(DAY(EOMONTH(Leases!$E69,0))-DAY(Leases!$E69)+1)/DAY(EOMONTH(Leases!$E69,0)),2),0),IF(AND(DATE(Properties!$C$5,7,IF(Leases!$H69="",1,Leases!$H69))&gt;=Leases!$E69,DATE(Properties!$C$5,7,IF(Leases!$H69="",1,Leases!$H69))&lt;=IF(Leases!$F69="",DATE(Properties!$C$5,12,31),Leases!$F69)),Leases!$G69,0)))</f>
      </c>
      <c r="I69" s="22">
        <f>IF(OR(Leases!$A69="",Leases!$E69="",Leases!$G69=""),0,IF(AND(YEAR(Leases!$E69)=Properties!$C$5,MONTH(Leases!$E69)=8,DAY(Leases!$E69)&gt;IF(Leases!$H69="",1,Leases!$H69)),IF(Leases!$E69&lt;=IF(Leases!$F69="",DATE(Properties!$C$5,12,31),Leases!$F69),ROUND(Leases!$G69*(DAY(EOMONTH(Leases!$E69,0))-DAY(Leases!$E69)+1)/DAY(EOMONTH(Leases!$E69,0)),2),0),IF(AND(DATE(Properties!$C$5,8,IF(Leases!$H69="",1,Leases!$H69))&gt;=Leases!$E69,DATE(Properties!$C$5,8,IF(Leases!$H69="",1,Leases!$H69))&lt;=IF(Leases!$F69="",DATE(Properties!$C$5,12,31),Leases!$F69)),Leases!$G69,0)))</f>
      </c>
      <c r="J69" s="22">
        <f>IF(OR(Leases!$A69="",Leases!$E69="",Leases!$G69=""),0,IF(AND(YEAR(Leases!$E69)=Properties!$C$5,MONTH(Leases!$E69)=9,DAY(Leases!$E69)&gt;IF(Leases!$H69="",1,Leases!$H69)),IF(Leases!$E69&lt;=IF(Leases!$F69="",DATE(Properties!$C$5,12,31),Leases!$F69),ROUND(Leases!$G69*(DAY(EOMONTH(Leases!$E69,0))-DAY(Leases!$E69)+1)/DAY(EOMONTH(Leases!$E69,0)),2),0),IF(AND(DATE(Properties!$C$5,9,IF(Leases!$H69="",1,Leases!$H69))&gt;=Leases!$E69,DATE(Properties!$C$5,9,IF(Leases!$H69="",1,Leases!$H69))&lt;=IF(Leases!$F69="",DATE(Properties!$C$5,12,31),Leases!$F69)),Leases!$G69,0)))</f>
      </c>
      <c r="K69" s="22">
        <f>IF(OR(Leases!$A69="",Leases!$E69="",Leases!$G69=""),0,IF(AND(YEAR(Leases!$E69)=Properties!$C$5,MONTH(Leases!$E69)=10,DAY(Leases!$E69)&gt;IF(Leases!$H69="",1,Leases!$H69)),IF(Leases!$E69&lt;=IF(Leases!$F69="",DATE(Properties!$C$5,12,31),Leases!$F69),ROUND(Leases!$G69*(DAY(EOMONTH(Leases!$E69,0))-DAY(Leases!$E69)+1)/DAY(EOMONTH(Leases!$E69,0)),2),0),IF(AND(DATE(Properties!$C$5,10,IF(Leases!$H69="",1,Leases!$H69))&gt;=Leases!$E69,DATE(Properties!$C$5,10,IF(Leases!$H69="",1,Leases!$H69))&lt;=IF(Leases!$F69="",DATE(Properties!$C$5,12,31),Leases!$F69)),Leases!$G69,0)))</f>
      </c>
      <c r="L69" s="22">
        <f>IF(OR(Leases!$A69="",Leases!$E69="",Leases!$G69=""),0,IF(AND(YEAR(Leases!$E69)=Properties!$C$5,MONTH(Leases!$E69)=11,DAY(Leases!$E69)&gt;IF(Leases!$H69="",1,Leases!$H69)),IF(Leases!$E69&lt;=IF(Leases!$F69="",DATE(Properties!$C$5,12,31),Leases!$F69),ROUND(Leases!$G69*(DAY(EOMONTH(Leases!$E69,0))-DAY(Leases!$E69)+1)/DAY(EOMONTH(Leases!$E69,0)),2),0),IF(AND(DATE(Properties!$C$5,11,IF(Leases!$H69="",1,Leases!$H69))&gt;=Leases!$E69,DATE(Properties!$C$5,11,IF(Leases!$H69="",1,Leases!$H69))&lt;=IF(Leases!$F69="",DATE(Properties!$C$5,12,31),Leases!$F69)),Leases!$G69,0)))</f>
      </c>
      <c r="M69" s="22">
        <f>IF(OR(Leases!$A69="",Leases!$E69="",Leases!$G69=""),0,IF(AND(YEAR(Leases!$E69)=Properties!$C$5,MONTH(Leases!$E69)=12,DAY(Leases!$E69)&gt;IF(Leases!$H69="",1,Leases!$H69)),IF(Leases!$E69&lt;=IF(Leases!$F69="",DATE(Properties!$C$5,12,31),Leases!$F69),ROUND(Leases!$G69*(DAY(EOMONTH(Leases!$E69,0))-DAY(Leases!$E69)+1)/DAY(EOMONTH(Leases!$E69,0)),2),0),IF(AND(DATE(Properties!$C$5,12,IF(Leases!$H69="",1,Leases!$H69))&gt;=Leases!$E69,DATE(Properties!$C$5,12,IF(Leases!$H69="",1,Leases!$H69))&lt;=IF(Leases!$F69="",DATE(Properties!$C$5,12,31),Leases!$F69)),Leases!$G69,0)))</f>
      </c>
      <c r="N69" s="28">
        <f>IF(B69=0,0,IF(AND(YEAR(Leases!$E69)=Properties!$C$5,MONTH(Leases!$E69)=1,DAY(Leases!$E69)&gt;IF(Leases!$H69="",1,Leases!$H69)),Leases!$E69,DATE(Properties!$C$5,1,IF(Leases!$H69="",1,Leases!$H69))))</f>
      </c>
      <c r="O69" s="28">
        <f>IF(C69=0,0,IF(AND(YEAR(Leases!$E69)=Properties!$C$5,MONTH(Leases!$E69)=2,DAY(Leases!$E69)&gt;IF(Leases!$H69="",1,Leases!$H69)),Leases!$E69,DATE(Properties!$C$5,2,IF(Leases!$H69="",1,Leases!$H69))))</f>
      </c>
      <c r="P69" s="28">
        <f>IF(D69=0,0,IF(AND(YEAR(Leases!$E69)=Properties!$C$5,MONTH(Leases!$E69)=3,DAY(Leases!$E69)&gt;IF(Leases!$H69="",1,Leases!$H69)),Leases!$E69,DATE(Properties!$C$5,3,IF(Leases!$H69="",1,Leases!$H69))))</f>
      </c>
      <c r="Q69" s="28">
        <f>IF(E69=0,0,IF(AND(YEAR(Leases!$E69)=Properties!$C$5,MONTH(Leases!$E69)=4,DAY(Leases!$E69)&gt;IF(Leases!$H69="",1,Leases!$H69)),Leases!$E69,DATE(Properties!$C$5,4,IF(Leases!$H69="",1,Leases!$H69))))</f>
      </c>
      <c r="R69" s="28">
        <f>IF(F69=0,0,IF(AND(YEAR(Leases!$E69)=Properties!$C$5,MONTH(Leases!$E69)=5,DAY(Leases!$E69)&gt;IF(Leases!$H69="",1,Leases!$H69)),Leases!$E69,DATE(Properties!$C$5,5,IF(Leases!$H69="",1,Leases!$H69))))</f>
      </c>
      <c r="S69" s="28">
        <f>IF(G69=0,0,IF(AND(YEAR(Leases!$E69)=Properties!$C$5,MONTH(Leases!$E69)=6,DAY(Leases!$E69)&gt;IF(Leases!$H69="",1,Leases!$H69)),Leases!$E69,DATE(Properties!$C$5,6,IF(Leases!$H69="",1,Leases!$H69))))</f>
      </c>
      <c r="T69" s="28">
        <f>IF(H69=0,0,IF(AND(YEAR(Leases!$E69)=Properties!$C$5,MONTH(Leases!$E69)=7,DAY(Leases!$E69)&gt;IF(Leases!$H69="",1,Leases!$H69)),Leases!$E69,DATE(Properties!$C$5,7,IF(Leases!$H69="",1,Leases!$H69))))</f>
      </c>
      <c r="U69" s="28">
        <f>IF(I69=0,0,IF(AND(YEAR(Leases!$E69)=Properties!$C$5,MONTH(Leases!$E69)=8,DAY(Leases!$E69)&gt;IF(Leases!$H69="",1,Leases!$H69)),Leases!$E69,DATE(Properties!$C$5,8,IF(Leases!$H69="",1,Leases!$H69))))</f>
      </c>
      <c r="V69" s="28">
        <f>IF(J69=0,0,IF(AND(YEAR(Leases!$E69)=Properties!$C$5,MONTH(Leases!$E69)=9,DAY(Leases!$E69)&gt;IF(Leases!$H69="",1,Leases!$H69)),Leases!$E69,DATE(Properties!$C$5,9,IF(Leases!$H69="",1,Leases!$H69))))</f>
      </c>
      <c r="W69" s="28">
        <f>IF(K69=0,0,IF(AND(YEAR(Leases!$E69)=Properties!$C$5,MONTH(Leases!$E69)=10,DAY(Leases!$E69)&gt;IF(Leases!$H69="",1,Leases!$H69)),Leases!$E69,DATE(Properties!$C$5,10,IF(Leases!$H69="",1,Leases!$H69))))</f>
      </c>
      <c r="X69" s="28">
        <f>IF(L69=0,0,IF(AND(YEAR(Leases!$E69)=Properties!$C$5,MONTH(Leases!$E69)=11,DAY(Leases!$E69)&gt;IF(Leases!$H69="",1,Leases!$H69)),Leases!$E69,DATE(Properties!$C$5,11,IF(Leases!$H69="",1,Leases!$H69))))</f>
      </c>
      <c r="Y69" s="28">
        <f>IF(M69=0,0,IF(AND(YEAR(Leases!$E69)=Properties!$C$5,MONTH(Leases!$E69)=12,DAY(Leases!$E69)&gt;IF(Leases!$H69="",1,Leases!$H69)),Leases!$E69,DATE(Properties!$C$5,12,IF(Leases!$H69="",1,Leases!$H69))))</f>
      </c>
      <c r="Z69" s="25">
        <f>SUM(B69:M69)</f>
      </c>
      <c r="AA69" s="22">
        <f>SUMPRODUCT((N69:Y69&lt;='Rent roll'!$C$4)*B69:M69)</f>
      </c>
      <c r="AB69" s="22">
        <f>IF(A69="",0,SUMIFS('Ledger entries'!$H$2:$H$3001,'Ledger entries'!$B$2:$B$3001,A69,'Ledger entries'!$A$2:$A$3001,"&lt;="&amp;'Rent roll'!$C$4))</f>
      </c>
      <c r="AC69" s="22">
        <f>IF(A69="",0,N(Leases!$L69)+AA69+AB69)</f>
      </c>
      <c r="AD69" s="22">
        <f>IF(A69="",0,N(Leases!$K69)+SUMIFS('Ledger entries'!$I$2:$I$3001,'Ledger entries'!$B$2:$B$3001,A69,'Ledger entries'!$A$2:$A$3001,"&lt;="&amp;'Rent roll'!$C$4))</f>
      </c>
    </row>
    <row r="70" spans="1:30" x14ac:dyDescent="0.25">
      <c r="A70" s="13">
        <f>Leases!A70</f>
      </c>
      <c r="B70" s="22">
        <f>IF(OR(Leases!$A70="",Leases!$E70="",Leases!$G70=""),0,IF(AND(YEAR(Leases!$E70)=Properties!$C$5,MONTH(Leases!$E70)=1,DAY(Leases!$E70)&gt;IF(Leases!$H70="",1,Leases!$H70)),IF(Leases!$E70&lt;=IF(Leases!$F70="",DATE(Properties!$C$5,12,31),Leases!$F70),ROUND(Leases!$G70*(DAY(EOMONTH(Leases!$E70,0))-DAY(Leases!$E70)+1)/DAY(EOMONTH(Leases!$E70,0)),2),0),IF(AND(DATE(Properties!$C$5,1,IF(Leases!$H70="",1,Leases!$H70))&gt;=Leases!$E70,DATE(Properties!$C$5,1,IF(Leases!$H70="",1,Leases!$H70))&lt;=IF(Leases!$F70="",DATE(Properties!$C$5,12,31),Leases!$F70)),Leases!$G70,0)))</f>
      </c>
      <c r="C70" s="22">
        <f>IF(OR(Leases!$A70="",Leases!$E70="",Leases!$G70=""),0,IF(AND(YEAR(Leases!$E70)=Properties!$C$5,MONTH(Leases!$E70)=2,DAY(Leases!$E70)&gt;IF(Leases!$H70="",1,Leases!$H70)),IF(Leases!$E70&lt;=IF(Leases!$F70="",DATE(Properties!$C$5,12,31),Leases!$F70),ROUND(Leases!$G70*(DAY(EOMONTH(Leases!$E70,0))-DAY(Leases!$E70)+1)/DAY(EOMONTH(Leases!$E70,0)),2),0),IF(AND(DATE(Properties!$C$5,2,IF(Leases!$H70="",1,Leases!$H70))&gt;=Leases!$E70,DATE(Properties!$C$5,2,IF(Leases!$H70="",1,Leases!$H70))&lt;=IF(Leases!$F70="",DATE(Properties!$C$5,12,31),Leases!$F70)),Leases!$G70,0)))</f>
      </c>
      <c r="D70" s="22">
        <f>IF(OR(Leases!$A70="",Leases!$E70="",Leases!$G70=""),0,IF(AND(YEAR(Leases!$E70)=Properties!$C$5,MONTH(Leases!$E70)=3,DAY(Leases!$E70)&gt;IF(Leases!$H70="",1,Leases!$H70)),IF(Leases!$E70&lt;=IF(Leases!$F70="",DATE(Properties!$C$5,12,31),Leases!$F70),ROUND(Leases!$G70*(DAY(EOMONTH(Leases!$E70,0))-DAY(Leases!$E70)+1)/DAY(EOMONTH(Leases!$E70,0)),2),0),IF(AND(DATE(Properties!$C$5,3,IF(Leases!$H70="",1,Leases!$H70))&gt;=Leases!$E70,DATE(Properties!$C$5,3,IF(Leases!$H70="",1,Leases!$H70))&lt;=IF(Leases!$F70="",DATE(Properties!$C$5,12,31),Leases!$F70)),Leases!$G70,0)))</f>
      </c>
      <c r="E70" s="22">
        <f>IF(OR(Leases!$A70="",Leases!$E70="",Leases!$G70=""),0,IF(AND(YEAR(Leases!$E70)=Properties!$C$5,MONTH(Leases!$E70)=4,DAY(Leases!$E70)&gt;IF(Leases!$H70="",1,Leases!$H70)),IF(Leases!$E70&lt;=IF(Leases!$F70="",DATE(Properties!$C$5,12,31),Leases!$F70),ROUND(Leases!$G70*(DAY(EOMONTH(Leases!$E70,0))-DAY(Leases!$E70)+1)/DAY(EOMONTH(Leases!$E70,0)),2),0),IF(AND(DATE(Properties!$C$5,4,IF(Leases!$H70="",1,Leases!$H70))&gt;=Leases!$E70,DATE(Properties!$C$5,4,IF(Leases!$H70="",1,Leases!$H70))&lt;=IF(Leases!$F70="",DATE(Properties!$C$5,12,31),Leases!$F70)),Leases!$G70,0)))</f>
      </c>
      <c r="F70" s="22">
        <f>IF(OR(Leases!$A70="",Leases!$E70="",Leases!$G70=""),0,IF(AND(YEAR(Leases!$E70)=Properties!$C$5,MONTH(Leases!$E70)=5,DAY(Leases!$E70)&gt;IF(Leases!$H70="",1,Leases!$H70)),IF(Leases!$E70&lt;=IF(Leases!$F70="",DATE(Properties!$C$5,12,31),Leases!$F70),ROUND(Leases!$G70*(DAY(EOMONTH(Leases!$E70,0))-DAY(Leases!$E70)+1)/DAY(EOMONTH(Leases!$E70,0)),2),0),IF(AND(DATE(Properties!$C$5,5,IF(Leases!$H70="",1,Leases!$H70))&gt;=Leases!$E70,DATE(Properties!$C$5,5,IF(Leases!$H70="",1,Leases!$H70))&lt;=IF(Leases!$F70="",DATE(Properties!$C$5,12,31),Leases!$F70)),Leases!$G70,0)))</f>
      </c>
      <c r="G70" s="22">
        <f>IF(OR(Leases!$A70="",Leases!$E70="",Leases!$G70=""),0,IF(AND(YEAR(Leases!$E70)=Properties!$C$5,MONTH(Leases!$E70)=6,DAY(Leases!$E70)&gt;IF(Leases!$H70="",1,Leases!$H70)),IF(Leases!$E70&lt;=IF(Leases!$F70="",DATE(Properties!$C$5,12,31),Leases!$F70),ROUND(Leases!$G70*(DAY(EOMONTH(Leases!$E70,0))-DAY(Leases!$E70)+1)/DAY(EOMONTH(Leases!$E70,0)),2),0),IF(AND(DATE(Properties!$C$5,6,IF(Leases!$H70="",1,Leases!$H70))&gt;=Leases!$E70,DATE(Properties!$C$5,6,IF(Leases!$H70="",1,Leases!$H70))&lt;=IF(Leases!$F70="",DATE(Properties!$C$5,12,31),Leases!$F70)),Leases!$G70,0)))</f>
      </c>
      <c r="H70" s="22">
        <f>IF(OR(Leases!$A70="",Leases!$E70="",Leases!$G70=""),0,IF(AND(YEAR(Leases!$E70)=Properties!$C$5,MONTH(Leases!$E70)=7,DAY(Leases!$E70)&gt;IF(Leases!$H70="",1,Leases!$H70)),IF(Leases!$E70&lt;=IF(Leases!$F70="",DATE(Properties!$C$5,12,31),Leases!$F70),ROUND(Leases!$G70*(DAY(EOMONTH(Leases!$E70,0))-DAY(Leases!$E70)+1)/DAY(EOMONTH(Leases!$E70,0)),2),0),IF(AND(DATE(Properties!$C$5,7,IF(Leases!$H70="",1,Leases!$H70))&gt;=Leases!$E70,DATE(Properties!$C$5,7,IF(Leases!$H70="",1,Leases!$H70))&lt;=IF(Leases!$F70="",DATE(Properties!$C$5,12,31),Leases!$F70)),Leases!$G70,0)))</f>
      </c>
      <c r="I70" s="22">
        <f>IF(OR(Leases!$A70="",Leases!$E70="",Leases!$G70=""),0,IF(AND(YEAR(Leases!$E70)=Properties!$C$5,MONTH(Leases!$E70)=8,DAY(Leases!$E70)&gt;IF(Leases!$H70="",1,Leases!$H70)),IF(Leases!$E70&lt;=IF(Leases!$F70="",DATE(Properties!$C$5,12,31),Leases!$F70),ROUND(Leases!$G70*(DAY(EOMONTH(Leases!$E70,0))-DAY(Leases!$E70)+1)/DAY(EOMONTH(Leases!$E70,0)),2),0),IF(AND(DATE(Properties!$C$5,8,IF(Leases!$H70="",1,Leases!$H70))&gt;=Leases!$E70,DATE(Properties!$C$5,8,IF(Leases!$H70="",1,Leases!$H70))&lt;=IF(Leases!$F70="",DATE(Properties!$C$5,12,31),Leases!$F70)),Leases!$G70,0)))</f>
      </c>
      <c r="J70" s="22">
        <f>IF(OR(Leases!$A70="",Leases!$E70="",Leases!$G70=""),0,IF(AND(YEAR(Leases!$E70)=Properties!$C$5,MONTH(Leases!$E70)=9,DAY(Leases!$E70)&gt;IF(Leases!$H70="",1,Leases!$H70)),IF(Leases!$E70&lt;=IF(Leases!$F70="",DATE(Properties!$C$5,12,31),Leases!$F70),ROUND(Leases!$G70*(DAY(EOMONTH(Leases!$E70,0))-DAY(Leases!$E70)+1)/DAY(EOMONTH(Leases!$E70,0)),2),0),IF(AND(DATE(Properties!$C$5,9,IF(Leases!$H70="",1,Leases!$H70))&gt;=Leases!$E70,DATE(Properties!$C$5,9,IF(Leases!$H70="",1,Leases!$H70))&lt;=IF(Leases!$F70="",DATE(Properties!$C$5,12,31),Leases!$F70)),Leases!$G70,0)))</f>
      </c>
      <c r="K70" s="22">
        <f>IF(OR(Leases!$A70="",Leases!$E70="",Leases!$G70=""),0,IF(AND(YEAR(Leases!$E70)=Properties!$C$5,MONTH(Leases!$E70)=10,DAY(Leases!$E70)&gt;IF(Leases!$H70="",1,Leases!$H70)),IF(Leases!$E70&lt;=IF(Leases!$F70="",DATE(Properties!$C$5,12,31),Leases!$F70),ROUND(Leases!$G70*(DAY(EOMONTH(Leases!$E70,0))-DAY(Leases!$E70)+1)/DAY(EOMONTH(Leases!$E70,0)),2),0),IF(AND(DATE(Properties!$C$5,10,IF(Leases!$H70="",1,Leases!$H70))&gt;=Leases!$E70,DATE(Properties!$C$5,10,IF(Leases!$H70="",1,Leases!$H70))&lt;=IF(Leases!$F70="",DATE(Properties!$C$5,12,31),Leases!$F70)),Leases!$G70,0)))</f>
      </c>
      <c r="L70" s="22">
        <f>IF(OR(Leases!$A70="",Leases!$E70="",Leases!$G70=""),0,IF(AND(YEAR(Leases!$E70)=Properties!$C$5,MONTH(Leases!$E70)=11,DAY(Leases!$E70)&gt;IF(Leases!$H70="",1,Leases!$H70)),IF(Leases!$E70&lt;=IF(Leases!$F70="",DATE(Properties!$C$5,12,31),Leases!$F70),ROUND(Leases!$G70*(DAY(EOMONTH(Leases!$E70,0))-DAY(Leases!$E70)+1)/DAY(EOMONTH(Leases!$E70,0)),2),0),IF(AND(DATE(Properties!$C$5,11,IF(Leases!$H70="",1,Leases!$H70))&gt;=Leases!$E70,DATE(Properties!$C$5,11,IF(Leases!$H70="",1,Leases!$H70))&lt;=IF(Leases!$F70="",DATE(Properties!$C$5,12,31),Leases!$F70)),Leases!$G70,0)))</f>
      </c>
      <c r="M70" s="22">
        <f>IF(OR(Leases!$A70="",Leases!$E70="",Leases!$G70=""),0,IF(AND(YEAR(Leases!$E70)=Properties!$C$5,MONTH(Leases!$E70)=12,DAY(Leases!$E70)&gt;IF(Leases!$H70="",1,Leases!$H70)),IF(Leases!$E70&lt;=IF(Leases!$F70="",DATE(Properties!$C$5,12,31),Leases!$F70),ROUND(Leases!$G70*(DAY(EOMONTH(Leases!$E70,0))-DAY(Leases!$E70)+1)/DAY(EOMONTH(Leases!$E70,0)),2),0),IF(AND(DATE(Properties!$C$5,12,IF(Leases!$H70="",1,Leases!$H70))&gt;=Leases!$E70,DATE(Properties!$C$5,12,IF(Leases!$H70="",1,Leases!$H70))&lt;=IF(Leases!$F70="",DATE(Properties!$C$5,12,31),Leases!$F70)),Leases!$G70,0)))</f>
      </c>
      <c r="N70" s="28">
        <f>IF(B70=0,0,IF(AND(YEAR(Leases!$E70)=Properties!$C$5,MONTH(Leases!$E70)=1,DAY(Leases!$E70)&gt;IF(Leases!$H70="",1,Leases!$H70)),Leases!$E70,DATE(Properties!$C$5,1,IF(Leases!$H70="",1,Leases!$H70))))</f>
      </c>
      <c r="O70" s="28">
        <f>IF(C70=0,0,IF(AND(YEAR(Leases!$E70)=Properties!$C$5,MONTH(Leases!$E70)=2,DAY(Leases!$E70)&gt;IF(Leases!$H70="",1,Leases!$H70)),Leases!$E70,DATE(Properties!$C$5,2,IF(Leases!$H70="",1,Leases!$H70))))</f>
      </c>
      <c r="P70" s="28">
        <f>IF(D70=0,0,IF(AND(YEAR(Leases!$E70)=Properties!$C$5,MONTH(Leases!$E70)=3,DAY(Leases!$E70)&gt;IF(Leases!$H70="",1,Leases!$H70)),Leases!$E70,DATE(Properties!$C$5,3,IF(Leases!$H70="",1,Leases!$H70))))</f>
      </c>
      <c r="Q70" s="28">
        <f>IF(E70=0,0,IF(AND(YEAR(Leases!$E70)=Properties!$C$5,MONTH(Leases!$E70)=4,DAY(Leases!$E70)&gt;IF(Leases!$H70="",1,Leases!$H70)),Leases!$E70,DATE(Properties!$C$5,4,IF(Leases!$H70="",1,Leases!$H70))))</f>
      </c>
      <c r="R70" s="28">
        <f>IF(F70=0,0,IF(AND(YEAR(Leases!$E70)=Properties!$C$5,MONTH(Leases!$E70)=5,DAY(Leases!$E70)&gt;IF(Leases!$H70="",1,Leases!$H70)),Leases!$E70,DATE(Properties!$C$5,5,IF(Leases!$H70="",1,Leases!$H70))))</f>
      </c>
      <c r="S70" s="28">
        <f>IF(G70=0,0,IF(AND(YEAR(Leases!$E70)=Properties!$C$5,MONTH(Leases!$E70)=6,DAY(Leases!$E70)&gt;IF(Leases!$H70="",1,Leases!$H70)),Leases!$E70,DATE(Properties!$C$5,6,IF(Leases!$H70="",1,Leases!$H70))))</f>
      </c>
      <c r="T70" s="28">
        <f>IF(H70=0,0,IF(AND(YEAR(Leases!$E70)=Properties!$C$5,MONTH(Leases!$E70)=7,DAY(Leases!$E70)&gt;IF(Leases!$H70="",1,Leases!$H70)),Leases!$E70,DATE(Properties!$C$5,7,IF(Leases!$H70="",1,Leases!$H70))))</f>
      </c>
      <c r="U70" s="28">
        <f>IF(I70=0,0,IF(AND(YEAR(Leases!$E70)=Properties!$C$5,MONTH(Leases!$E70)=8,DAY(Leases!$E70)&gt;IF(Leases!$H70="",1,Leases!$H70)),Leases!$E70,DATE(Properties!$C$5,8,IF(Leases!$H70="",1,Leases!$H70))))</f>
      </c>
      <c r="V70" s="28">
        <f>IF(J70=0,0,IF(AND(YEAR(Leases!$E70)=Properties!$C$5,MONTH(Leases!$E70)=9,DAY(Leases!$E70)&gt;IF(Leases!$H70="",1,Leases!$H70)),Leases!$E70,DATE(Properties!$C$5,9,IF(Leases!$H70="",1,Leases!$H70))))</f>
      </c>
      <c r="W70" s="28">
        <f>IF(K70=0,0,IF(AND(YEAR(Leases!$E70)=Properties!$C$5,MONTH(Leases!$E70)=10,DAY(Leases!$E70)&gt;IF(Leases!$H70="",1,Leases!$H70)),Leases!$E70,DATE(Properties!$C$5,10,IF(Leases!$H70="",1,Leases!$H70))))</f>
      </c>
      <c r="X70" s="28">
        <f>IF(L70=0,0,IF(AND(YEAR(Leases!$E70)=Properties!$C$5,MONTH(Leases!$E70)=11,DAY(Leases!$E70)&gt;IF(Leases!$H70="",1,Leases!$H70)),Leases!$E70,DATE(Properties!$C$5,11,IF(Leases!$H70="",1,Leases!$H70))))</f>
      </c>
      <c r="Y70" s="28">
        <f>IF(M70=0,0,IF(AND(YEAR(Leases!$E70)=Properties!$C$5,MONTH(Leases!$E70)=12,DAY(Leases!$E70)&gt;IF(Leases!$H70="",1,Leases!$H70)),Leases!$E70,DATE(Properties!$C$5,12,IF(Leases!$H70="",1,Leases!$H70))))</f>
      </c>
      <c r="Z70" s="25">
        <f>SUM(B70:M70)</f>
      </c>
      <c r="AA70" s="22">
        <f>SUMPRODUCT((N70:Y70&lt;='Rent roll'!$C$4)*B70:M70)</f>
      </c>
      <c r="AB70" s="22">
        <f>IF(A70="",0,SUMIFS('Ledger entries'!$H$2:$H$3001,'Ledger entries'!$B$2:$B$3001,A70,'Ledger entries'!$A$2:$A$3001,"&lt;="&amp;'Rent roll'!$C$4))</f>
      </c>
      <c r="AC70" s="22">
        <f>IF(A70="",0,N(Leases!$L70)+AA70+AB70)</f>
      </c>
      <c r="AD70" s="22">
        <f>IF(A70="",0,N(Leases!$K70)+SUMIFS('Ledger entries'!$I$2:$I$3001,'Ledger entries'!$B$2:$B$3001,A70,'Ledger entries'!$A$2:$A$3001,"&lt;="&amp;'Rent roll'!$C$4))</f>
      </c>
    </row>
    <row r="71" spans="1:30" x14ac:dyDescent="0.25">
      <c r="A71" s="13">
        <f>Leases!A71</f>
      </c>
      <c r="B71" s="22">
        <f>IF(OR(Leases!$A71="",Leases!$E71="",Leases!$G71=""),0,IF(AND(YEAR(Leases!$E71)=Properties!$C$5,MONTH(Leases!$E71)=1,DAY(Leases!$E71)&gt;IF(Leases!$H71="",1,Leases!$H71)),IF(Leases!$E71&lt;=IF(Leases!$F71="",DATE(Properties!$C$5,12,31),Leases!$F71),ROUND(Leases!$G71*(DAY(EOMONTH(Leases!$E71,0))-DAY(Leases!$E71)+1)/DAY(EOMONTH(Leases!$E71,0)),2),0),IF(AND(DATE(Properties!$C$5,1,IF(Leases!$H71="",1,Leases!$H71))&gt;=Leases!$E71,DATE(Properties!$C$5,1,IF(Leases!$H71="",1,Leases!$H71))&lt;=IF(Leases!$F71="",DATE(Properties!$C$5,12,31),Leases!$F71)),Leases!$G71,0)))</f>
      </c>
      <c r="C71" s="22">
        <f>IF(OR(Leases!$A71="",Leases!$E71="",Leases!$G71=""),0,IF(AND(YEAR(Leases!$E71)=Properties!$C$5,MONTH(Leases!$E71)=2,DAY(Leases!$E71)&gt;IF(Leases!$H71="",1,Leases!$H71)),IF(Leases!$E71&lt;=IF(Leases!$F71="",DATE(Properties!$C$5,12,31),Leases!$F71),ROUND(Leases!$G71*(DAY(EOMONTH(Leases!$E71,0))-DAY(Leases!$E71)+1)/DAY(EOMONTH(Leases!$E71,0)),2),0),IF(AND(DATE(Properties!$C$5,2,IF(Leases!$H71="",1,Leases!$H71))&gt;=Leases!$E71,DATE(Properties!$C$5,2,IF(Leases!$H71="",1,Leases!$H71))&lt;=IF(Leases!$F71="",DATE(Properties!$C$5,12,31),Leases!$F71)),Leases!$G71,0)))</f>
      </c>
      <c r="D71" s="22">
        <f>IF(OR(Leases!$A71="",Leases!$E71="",Leases!$G71=""),0,IF(AND(YEAR(Leases!$E71)=Properties!$C$5,MONTH(Leases!$E71)=3,DAY(Leases!$E71)&gt;IF(Leases!$H71="",1,Leases!$H71)),IF(Leases!$E71&lt;=IF(Leases!$F71="",DATE(Properties!$C$5,12,31),Leases!$F71),ROUND(Leases!$G71*(DAY(EOMONTH(Leases!$E71,0))-DAY(Leases!$E71)+1)/DAY(EOMONTH(Leases!$E71,0)),2),0),IF(AND(DATE(Properties!$C$5,3,IF(Leases!$H71="",1,Leases!$H71))&gt;=Leases!$E71,DATE(Properties!$C$5,3,IF(Leases!$H71="",1,Leases!$H71))&lt;=IF(Leases!$F71="",DATE(Properties!$C$5,12,31),Leases!$F71)),Leases!$G71,0)))</f>
      </c>
      <c r="E71" s="22">
        <f>IF(OR(Leases!$A71="",Leases!$E71="",Leases!$G71=""),0,IF(AND(YEAR(Leases!$E71)=Properties!$C$5,MONTH(Leases!$E71)=4,DAY(Leases!$E71)&gt;IF(Leases!$H71="",1,Leases!$H71)),IF(Leases!$E71&lt;=IF(Leases!$F71="",DATE(Properties!$C$5,12,31),Leases!$F71),ROUND(Leases!$G71*(DAY(EOMONTH(Leases!$E71,0))-DAY(Leases!$E71)+1)/DAY(EOMONTH(Leases!$E71,0)),2),0),IF(AND(DATE(Properties!$C$5,4,IF(Leases!$H71="",1,Leases!$H71))&gt;=Leases!$E71,DATE(Properties!$C$5,4,IF(Leases!$H71="",1,Leases!$H71))&lt;=IF(Leases!$F71="",DATE(Properties!$C$5,12,31),Leases!$F71)),Leases!$G71,0)))</f>
      </c>
      <c r="F71" s="22">
        <f>IF(OR(Leases!$A71="",Leases!$E71="",Leases!$G71=""),0,IF(AND(YEAR(Leases!$E71)=Properties!$C$5,MONTH(Leases!$E71)=5,DAY(Leases!$E71)&gt;IF(Leases!$H71="",1,Leases!$H71)),IF(Leases!$E71&lt;=IF(Leases!$F71="",DATE(Properties!$C$5,12,31),Leases!$F71),ROUND(Leases!$G71*(DAY(EOMONTH(Leases!$E71,0))-DAY(Leases!$E71)+1)/DAY(EOMONTH(Leases!$E71,0)),2),0),IF(AND(DATE(Properties!$C$5,5,IF(Leases!$H71="",1,Leases!$H71))&gt;=Leases!$E71,DATE(Properties!$C$5,5,IF(Leases!$H71="",1,Leases!$H71))&lt;=IF(Leases!$F71="",DATE(Properties!$C$5,12,31),Leases!$F71)),Leases!$G71,0)))</f>
      </c>
      <c r="G71" s="22">
        <f>IF(OR(Leases!$A71="",Leases!$E71="",Leases!$G71=""),0,IF(AND(YEAR(Leases!$E71)=Properties!$C$5,MONTH(Leases!$E71)=6,DAY(Leases!$E71)&gt;IF(Leases!$H71="",1,Leases!$H71)),IF(Leases!$E71&lt;=IF(Leases!$F71="",DATE(Properties!$C$5,12,31),Leases!$F71),ROUND(Leases!$G71*(DAY(EOMONTH(Leases!$E71,0))-DAY(Leases!$E71)+1)/DAY(EOMONTH(Leases!$E71,0)),2),0),IF(AND(DATE(Properties!$C$5,6,IF(Leases!$H71="",1,Leases!$H71))&gt;=Leases!$E71,DATE(Properties!$C$5,6,IF(Leases!$H71="",1,Leases!$H71))&lt;=IF(Leases!$F71="",DATE(Properties!$C$5,12,31),Leases!$F71)),Leases!$G71,0)))</f>
      </c>
      <c r="H71" s="22">
        <f>IF(OR(Leases!$A71="",Leases!$E71="",Leases!$G71=""),0,IF(AND(YEAR(Leases!$E71)=Properties!$C$5,MONTH(Leases!$E71)=7,DAY(Leases!$E71)&gt;IF(Leases!$H71="",1,Leases!$H71)),IF(Leases!$E71&lt;=IF(Leases!$F71="",DATE(Properties!$C$5,12,31),Leases!$F71),ROUND(Leases!$G71*(DAY(EOMONTH(Leases!$E71,0))-DAY(Leases!$E71)+1)/DAY(EOMONTH(Leases!$E71,0)),2),0),IF(AND(DATE(Properties!$C$5,7,IF(Leases!$H71="",1,Leases!$H71))&gt;=Leases!$E71,DATE(Properties!$C$5,7,IF(Leases!$H71="",1,Leases!$H71))&lt;=IF(Leases!$F71="",DATE(Properties!$C$5,12,31),Leases!$F71)),Leases!$G71,0)))</f>
      </c>
      <c r="I71" s="22">
        <f>IF(OR(Leases!$A71="",Leases!$E71="",Leases!$G71=""),0,IF(AND(YEAR(Leases!$E71)=Properties!$C$5,MONTH(Leases!$E71)=8,DAY(Leases!$E71)&gt;IF(Leases!$H71="",1,Leases!$H71)),IF(Leases!$E71&lt;=IF(Leases!$F71="",DATE(Properties!$C$5,12,31),Leases!$F71),ROUND(Leases!$G71*(DAY(EOMONTH(Leases!$E71,0))-DAY(Leases!$E71)+1)/DAY(EOMONTH(Leases!$E71,0)),2),0),IF(AND(DATE(Properties!$C$5,8,IF(Leases!$H71="",1,Leases!$H71))&gt;=Leases!$E71,DATE(Properties!$C$5,8,IF(Leases!$H71="",1,Leases!$H71))&lt;=IF(Leases!$F71="",DATE(Properties!$C$5,12,31),Leases!$F71)),Leases!$G71,0)))</f>
      </c>
      <c r="J71" s="22">
        <f>IF(OR(Leases!$A71="",Leases!$E71="",Leases!$G71=""),0,IF(AND(YEAR(Leases!$E71)=Properties!$C$5,MONTH(Leases!$E71)=9,DAY(Leases!$E71)&gt;IF(Leases!$H71="",1,Leases!$H71)),IF(Leases!$E71&lt;=IF(Leases!$F71="",DATE(Properties!$C$5,12,31),Leases!$F71),ROUND(Leases!$G71*(DAY(EOMONTH(Leases!$E71,0))-DAY(Leases!$E71)+1)/DAY(EOMONTH(Leases!$E71,0)),2),0),IF(AND(DATE(Properties!$C$5,9,IF(Leases!$H71="",1,Leases!$H71))&gt;=Leases!$E71,DATE(Properties!$C$5,9,IF(Leases!$H71="",1,Leases!$H71))&lt;=IF(Leases!$F71="",DATE(Properties!$C$5,12,31),Leases!$F71)),Leases!$G71,0)))</f>
      </c>
      <c r="K71" s="22">
        <f>IF(OR(Leases!$A71="",Leases!$E71="",Leases!$G71=""),0,IF(AND(YEAR(Leases!$E71)=Properties!$C$5,MONTH(Leases!$E71)=10,DAY(Leases!$E71)&gt;IF(Leases!$H71="",1,Leases!$H71)),IF(Leases!$E71&lt;=IF(Leases!$F71="",DATE(Properties!$C$5,12,31),Leases!$F71),ROUND(Leases!$G71*(DAY(EOMONTH(Leases!$E71,0))-DAY(Leases!$E71)+1)/DAY(EOMONTH(Leases!$E71,0)),2),0),IF(AND(DATE(Properties!$C$5,10,IF(Leases!$H71="",1,Leases!$H71))&gt;=Leases!$E71,DATE(Properties!$C$5,10,IF(Leases!$H71="",1,Leases!$H71))&lt;=IF(Leases!$F71="",DATE(Properties!$C$5,12,31),Leases!$F71)),Leases!$G71,0)))</f>
      </c>
      <c r="L71" s="22">
        <f>IF(OR(Leases!$A71="",Leases!$E71="",Leases!$G71=""),0,IF(AND(YEAR(Leases!$E71)=Properties!$C$5,MONTH(Leases!$E71)=11,DAY(Leases!$E71)&gt;IF(Leases!$H71="",1,Leases!$H71)),IF(Leases!$E71&lt;=IF(Leases!$F71="",DATE(Properties!$C$5,12,31),Leases!$F71),ROUND(Leases!$G71*(DAY(EOMONTH(Leases!$E71,0))-DAY(Leases!$E71)+1)/DAY(EOMONTH(Leases!$E71,0)),2),0),IF(AND(DATE(Properties!$C$5,11,IF(Leases!$H71="",1,Leases!$H71))&gt;=Leases!$E71,DATE(Properties!$C$5,11,IF(Leases!$H71="",1,Leases!$H71))&lt;=IF(Leases!$F71="",DATE(Properties!$C$5,12,31),Leases!$F71)),Leases!$G71,0)))</f>
      </c>
      <c r="M71" s="22">
        <f>IF(OR(Leases!$A71="",Leases!$E71="",Leases!$G71=""),0,IF(AND(YEAR(Leases!$E71)=Properties!$C$5,MONTH(Leases!$E71)=12,DAY(Leases!$E71)&gt;IF(Leases!$H71="",1,Leases!$H71)),IF(Leases!$E71&lt;=IF(Leases!$F71="",DATE(Properties!$C$5,12,31),Leases!$F71),ROUND(Leases!$G71*(DAY(EOMONTH(Leases!$E71,0))-DAY(Leases!$E71)+1)/DAY(EOMONTH(Leases!$E71,0)),2),0),IF(AND(DATE(Properties!$C$5,12,IF(Leases!$H71="",1,Leases!$H71))&gt;=Leases!$E71,DATE(Properties!$C$5,12,IF(Leases!$H71="",1,Leases!$H71))&lt;=IF(Leases!$F71="",DATE(Properties!$C$5,12,31),Leases!$F71)),Leases!$G71,0)))</f>
      </c>
      <c r="N71" s="28">
        <f>IF(B71=0,0,IF(AND(YEAR(Leases!$E71)=Properties!$C$5,MONTH(Leases!$E71)=1,DAY(Leases!$E71)&gt;IF(Leases!$H71="",1,Leases!$H71)),Leases!$E71,DATE(Properties!$C$5,1,IF(Leases!$H71="",1,Leases!$H71))))</f>
      </c>
      <c r="O71" s="28">
        <f>IF(C71=0,0,IF(AND(YEAR(Leases!$E71)=Properties!$C$5,MONTH(Leases!$E71)=2,DAY(Leases!$E71)&gt;IF(Leases!$H71="",1,Leases!$H71)),Leases!$E71,DATE(Properties!$C$5,2,IF(Leases!$H71="",1,Leases!$H71))))</f>
      </c>
      <c r="P71" s="28">
        <f>IF(D71=0,0,IF(AND(YEAR(Leases!$E71)=Properties!$C$5,MONTH(Leases!$E71)=3,DAY(Leases!$E71)&gt;IF(Leases!$H71="",1,Leases!$H71)),Leases!$E71,DATE(Properties!$C$5,3,IF(Leases!$H71="",1,Leases!$H71))))</f>
      </c>
      <c r="Q71" s="28">
        <f>IF(E71=0,0,IF(AND(YEAR(Leases!$E71)=Properties!$C$5,MONTH(Leases!$E71)=4,DAY(Leases!$E71)&gt;IF(Leases!$H71="",1,Leases!$H71)),Leases!$E71,DATE(Properties!$C$5,4,IF(Leases!$H71="",1,Leases!$H71))))</f>
      </c>
      <c r="R71" s="28">
        <f>IF(F71=0,0,IF(AND(YEAR(Leases!$E71)=Properties!$C$5,MONTH(Leases!$E71)=5,DAY(Leases!$E71)&gt;IF(Leases!$H71="",1,Leases!$H71)),Leases!$E71,DATE(Properties!$C$5,5,IF(Leases!$H71="",1,Leases!$H71))))</f>
      </c>
      <c r="S71" s="28">
        <f>IF(G71=0,0,IF(AND(YEAR(Leases!$E71)=Properties!$C$5,MONTH(Leases!$E71)=6,DAY(Leases!$E71)&gt;IF(Leases!$H71="",1,Leases!$H71)),Leases!$E71,DATE(Properties!$C$5,6,IF(Leases!$H71="",1,Leases!$H71))))</f>
      </c>
      <c r="T71" s="28">
        <f>IF(H71=0,0,IF(AND(YEAR(Leases!$E71)=Properties!$C$5,MONTH(Leases!$E71)=7,DAY(Leases!$E71)&gt;IF(Leases!$H71="",1,Leases!$H71)),Leases!$E71,DATE(Properties!$C$5,7,IF(Leases!$H71="",1,Leases!$H71))))</f>
      </c>
      <c r="U71" s="28">
        <f>IF(I71=0,0,IF(AND(YEAR(Leases!$E71)=Properties!$C$5,MONTH(Leases!$E71)=8,DAY(Leases!$E71)&gt;IF(Leases!$H71="",1,Leases!$H71)),Leases!$E71,DATE(Properties!$C$5,8,IF(Leases!$H71="",1,Leases!$H71))))</f>
      </c>
      <c r="V71" s="28">
        <f>IF(J71=0,0,IF(AND(YEAR(Leases!$E71)=Properties!$C$5,MONTH(Leases!$E71)=9,DAY(Leases!$E71)&gt;IF(Leases!$H71="",1,Leases!$H71)),Leases!$E71,DATE(Properties!$C$5,9,IF(Leases!$H71="",1,Leases!$H71))))</f>
      </c>
      <c r="W71" s="28">
        <f>IF(K71=0,0,IF(AND(YEAR(Leases!$E71)=Properties!$C$5,MONTH(Leases!$E71)=10,DAY(Leases!$E71)&gt;IF(Leases!$H71="",1,Leases!$H71)),Leases!$E71,DATE(Properties!$C$5,10,IF(Leases!$H71="",1,Leases!$H71))))</f>
      </c>
      <c r="X71" s="28">
        <f>IF(L71=0,0,IF(AND(YEAR(Leases!$E71)=Properties!$C$5,MONTH(Leases!$E71)=11,DAY(Leases!$E71)&gt;IF(Leases!$H71="",1,Leases!$H71)),Leases!$E71,DATE(Properties!$C$5,11,IF(Leases!$H71="",1,Leases!$H71))))</f>
      </c>
      <c r="Y71" s="28">
        <f>IF(M71=0,0,IF(AND(YEAR(Leases!$E71)=Properties!$C$5,MONTH(Leases!$E71)=12,DAY(Leases!$E71)&gt;IF(Leases!$H71="",1,Leases!$H71)),Leases!$E71,DATE(Properties!$C$5,12,IF(Leases!$H71="",1,Leases!$H71))))</f>
      </c>
      <c r="Z71" s="25">
        <f>SUM(B71:M71)</f>
      </c>
      <c r="AA71" s="22">
        <f>SUMPRODUCT((N71:Y71&lt;='Rent roll'!$C$4)*B71:M71)</f>
      </c>
      <c r="AB71" s="22">
        <f>IF(A71="",0,SUMIFS('Ledger entries'!$H$2:$H$3001,'Ledger entries'!$B$2:$B$3001,A71,'Ledger entries'!$A$2:$A$3001,"&lt;="&amp;'Rent roll'!$C$4))</f>
      </c>
      <c r="AC71" s="22">
        <f>IF(A71="",0,N(Leases!$L71)+AA71+AB71)</f>
      </c>
      <c r="AD71" s="22">
        <f>IF(A71="",0,N(Leases!$K71)+SUMIFS('Ledger entries'!$I$2:$I$3001,'Ledger entries'!$B$2:$B$3001,A71,'Ledger entries'!$A$2:$A$3001,"&lt;="&amp;'Rent roll'!$C$4))</f>
      </c>
    </row>
    <row r="72" spans="1:30" x14ac:dyDescent="0.25">
      <c r="A72" s="13">
        <f>Leases!A72</f>
      </c>
      <c r="B72" s="22">
        <f>IF(OR(Leases!$A72="",Leases!$E72="",Leases!$G72=""),0,IF(AND(YEAR(Leases!$E72)=Properties!$C$5,MONTH(Leases!$E72)=1,DAY(Leases!$E72)&gt;IF(Leases!$H72="",1,Leases!$H72)),IF(Leases!$E72&lt;=IF(Leases!$F72="",DATE(Properties!$C$5,12,31),Leases!$F72),ROUND(Leases!$G72*(DAY(EOMONTH(Leases!$E72,0))-DAY(Leases!$E72)+1)/DAY(EOMONTH(Leases!$E72,0)),2),0),IF(AND(DATE(Properties!$C$5,1,IF(Leases!$H72="",1,Leases!$H72))&gt;=Leases!$E72,DATE(Properties!$C$5,1,IF(Leases!$H72="",1,Leases!$H72))&lt;=IF(Leases!$F72="",DATE(Properties!$C$5,12,31),Leases!$F72)),Leases!$G72,0)))</f>
      </c>
      <c r="C72" s="22">
        <f>IF(OR(Leases!$A72="",Leases!$E72="",Leases!$G72=""),0,IF(AND(YEAR(Leases!$E72)=Properties!$C$5,MONTH(Leases!$E72)=2,DAY(Leases!$E72)&gt;IF(Leases!$H72="",1,Leases!$H72)),IF(Leases!$E72&lt;=IF(Leases!$F72="",DATE(Properties!$C$5,12,31),Leases!$F72),ROUND(Leases!$G72*(DAY(EOMONTH(Leases!$E72,0))-DAY(Leases!$E72)+1)/DAY(EOMONTH(Leases!$E72,0)),2),0),IF(AND(DATE(Properties!$C$5,2,IF(Leases!$H72="",1,Leases!$H72))&gt;=Leases!$E72,DATE(Properties!$C$5,2,IF(Leases!$H72="",1,Leases!$H72))&lt;=IF(Leases!$F72="",DATE(Properties!$C$5,12,31),Leases!$F72)),Leases!$G72,0)))</f>
      </c>
      <c r="D72" s="22">
        <f>IF(OR(Leases!$A72="",Leases!$E72="",Leases!$G72=""),0,IF(AND(YEAR(Leases!$E72)=Properties!$C$5,MONTH(Leases!$E72)=3,DAY(Leases!$E72)&gt;IF(Leases!$H72="",1,Leases!$H72)),IF(Leases!$E72&lt;=IF(Leases!$F72="",DATE(Properties!$C$5,12,31),Leases!$F72),ROUND(Leases!$G72*(DAY(EOMONTH(Leases!$E72,0))-DAY(Leases!$E72)+1)/DAY(EOMONTH(Leases!$E72,0)),2),0),IF(AND(DATE(Properties!$C$5,3,IF(Leases!$H72="",1,Leases!$H72))&gt;=Leases!$E72,DATE(Properties!$C$5,3,IF(Leases!$H72="",1,Leases!$H72))&lt;=IF(Leases!$F72="",DATE(Properties!$C$5,12,31),Leases!$F72)),Leases!$G72,0)))</f>
      </c>
      <c r="E72" s="22">
        <f>IF(OR(Leases!$A72="",Leases!$E72="",Leases!$G72=""),0,IF(AND(YEAR(Leases!$E72)=Properties!$C$5,MONTH(Leases!$E72)=4,DAY(Leases!$E72)&gt;IF(Leases!$H72="",1,Leases!$H72)),IF(Leases!$E72&lt;=IF(Leases!$F72="",DATE(Properties!$C$5,12,31),Leases!$F72),ROUND(Leases!$G72*(DAY(EOMONTH(Leases!$E72,0))-DAY(Leases!$E72)+1)/DAY(EOMONTH(Leases!$E72,0)),2),0),IF(AND(DATE(Properties!$C$5,4,IF(Leases!$H72="",1,Leases!$H72))&gt;=Leases!$E72,DATE(Properties!$C$5,4,IF(Leases!$H72="",1,Leases!$H72))&lt;=IF(Leases!$F72="",DATE(Properties!$C$5,12,31),Leases!$F72)),Leases!$G72,0)))</f>
      </c>
      <c r="F72" s="22">
        <f>IF(OR(Leases!$A72="",Leases!$E72="",Leases!$G72=""),0,IF(AND(YEAR(Leases!$E72)=Properties!$C$5,MONTH(Leases!$E72)=5,DAY(Leases!$E72)&gt;IF(Leases!$H72="",1,Leases!$H72)),IF(Leases!$E72&lt;=IF(Leases!$F72="",DATE(Properties!$C$5,12,31),Leases!$F72),ROUND(Leases!$G72*(DAY(EOMONTH(Leases!$E72,0))-DAY(Leases!$E72)+1)/DAY(EOMONTH(Leases!$E72,0)),2),0),IF(AND(DATE(Properties!$C$5,5,IF(Leases!$H72="",1,Leases!$H72))&gt;=Leases!$E72,DATE(Properties!$C$5,5,IF(Leases!$H72="",1,Leases!$H72))&lt;=IF(Leases!$F72="",DATE(Properties!$C$5,12,31),Leases!$F72)),Leases!$G72,0)))</f>
      </c>
      <c r="G72" s="22">
        <f>IF(OR(Leases!$A72="",Leases!$E72="",Leases!$G72=""),0,IF(AND(YEAR(Leases!$E72)=Properties!$C$5,MONTH(Leases!$E72)=6,DAY(Leases!$E72)&gt;IF(Leases!$H72="",1,Leases!$H72)),IF(Leases!$E72&lt;=IF(Leases!$F72="",DATE(Properties!$C$5,12,31),Leases!$F72),ROUND(Leases!$G72*(DAY(EOMONTH(Leases!$E72,0))-DAY(Leases!$E72)+1)/DAY(EOMONTH(Leases!$E72,0)),2),0),IF(AND(DATE(Properties!$C$5,6,IF(Leases!$H72="",1,Leases!$H72))&gt;=Leases!$E72,DATE(Properties!$C$5,6,IF(Leases!$H72="",1,Leases!$H72))&lt;=IF(Leases!$F72="",DATE(Properties!$C$5,12,31),Leases!$F72)),Leases!$G72,0)))</f>
      </c>
      <c r="H72" s="22">
        <f>IF(OR(Leases!$A72="",Leases!$E72="",Leases!$G72=""),0,IF(AND(YEAR(Leases!$E72)=Properties!$C$5,MONTH(Leases!$E72)=7,DAY(Leases!$E72)&gt;IF(Leases!$H72="",1,Leases!$H72)),IF(Leases!$E72&lt;=IF(Leases!$F72="",DATE(Properties!$C$5,12,31),Leases!$F72),ROUND(Leases!$G72*(DAY(EOMONTH(Leases!$E72,0))-DAY(Leases!$E72)+1)/DAY(EOMONTH(Leases!$E72,0)),2),0),IF(AND(DATE(Properties!$C$5,7,IF(Leases!$H72="",1,Leases!$H72))&gt;=Leases!$E72,DATE(Properties!$C$5,7,IF(Leases!$H72="",1,Leases!$H72))&lt;=IF(Leases!$F72="",DATE(Properties!$C$5,12,31),Leases!$F72)),Leases!$G72,0)))</f>
      </c>
      <c r="I72" s="22">
        <f>IF(OR(Leases!$A72="",Leases!$E72="",Leases!$G72=""),0,IF(AND(YEAR(Leases!$E72)=Properties!$C$5,MONTH(Leases!$E72)=8,DAY(Leases!$E72)&gt;IF(Leases!$H72="",1,Leases!$H72)),IF(Leases!$E72&lt;=IF(Leases!$F72="",DATE(Properties!$C$5,12,31),Leases!$F72),ROUND(Leases!$G72*(DAY(EOMONTH(Leases!$E72,0))-DAY(Leases!$E72)+1)/DAY(EOMONTH(Leases!$E72,0)),2),0),IF(AND(DATE(Properties!$C$5,8,IF(Leases!$H72="",1,Leases!$H72))&gt;=Leases!$E72,DATE(Properties!$C$5,8,IF(Leases!$H72="",1,Leases!$H72))&lt;=IF(Leases!$F72="",DATE(Properties!$C$5,12,31),Leases!$F72)),Leases!$G72,0)))</f>
      </c>
      <c r="J72" s="22">
        <f>IF(OR(Leases!$A72="",Leases!$E72="",Leases!$G72=""),0,IF(AND(YEAR(Leases!$E72)=Properties!$C$5,MONTH(Leases!$E72)=9,DAY(Leases!$E72)&gt;IF(Leases!$H72="",1,Leases!$H72)),IF(Leases!$E72&lt;=IF(Leases!$F72="",DATE(Properties!$C$5,12,31),Leases!$F72),ROUND(Leases!$G72*(DAY(EOMONTH(Leases!$E72,0))-DAY(Leases!$E72)+1)/DAY(EOMONTH(Leases!$E72,0)),2),0),IF(AND(DATE(Properties!$C$5,9,IF(Leases!$H72="",1,Leases!$H72))&gt;=Leases!$E72,DATE(Properties!$C$5,9,IF(Leases!$H72="",1,Leases!$H72))&lt;=IF(Leases!$F72="",DATE(Properties!$C$5,12,31),Leases!$F72)),Leases!$G72,0)))</f>
      </c>
      <c r="K72" s="22">
        <f>IF(OR(Leases!$A72="",Leases!$E72="",Leases!$G72=""),0,IF(AND(YEAR(Leases!$E72)=Properties!$C$5,MONTH(Leases!$E72)=10,DAY(Leases!$E72)&gt;IF(Leases!$H72="",1,Leases!$H72)),IF(Leases!$E72&lt;=IF(Leases!$F72="",DATE(Properties!$C$5,12,31),Leases!$F72),ROUND(Leases!$G72*(DAY(EOMONTH(Leases!$E72,0))-DAY(Leases!$E72)+1)/DAY(EOMONTH(Leases!$E72,0)),2),0),IF(AND(DATE(Properties!$C$5,10,IF(Leases!$H72="",1,Leases!$H72))&gt;=Leases!$E72,DATE(Properties!$C$5,10,IF(Leases!$H72="",1,Leases!$H72))&lt;=IF(Leases!$F72="",DATE(Properties!$C$5,12,31),Leases!$F72)),Leases!$G72,0)))</f>
      </c>
      <c r="L72" s="22">
        <f>IF(OR(Leases!$A72="",Leases!$E72="",Leases!$G72=""),0,IF(AND(YEAR(Leases!$E72)=Properties!$C$5,MONTH(Leases!$E72)=11,DAY(Leases!$E72)&gt;IF(Leases!$H72="",1,Leases!$H72)),IF(Leases!$E72&lt;=IF(Leases!$F72="",DATE(Properties!$C$5,12,31),Leases!$F72),ROUND(Leases!$G72*(DAY(EOMONTH(Leases!$E72,0))-DAY(Leases!$E72)+1)/DAY(EOMONTH(Leases!$E72,0)),2),0),IF(AND(DATE(Properties!$C$5,11,IF(Leases!$H72="",1,Leases!$H72))&gt;=Leases!$E72,DATE(Properties!$C$5,11,IF(Leases!$H72="",1,Leases!$H72))&lt;=IF(Leases!$F72="",DATE(Properties!$C$5,12,31),Leases!$F72)),Leases!$G72,0)))</f>
      </c>
      <c r="M72" s="22">
        <f>IF(OR(Leases!$A72="",Leases!$E72="",Leases!$G72=""),0,IF(AND(YEAR(Leases!$E72)=Properties!$C$5,MONTH(Leases!$E72)=12,DAY(Leases!$E72)&gt;IF(Leases!$H72="",1,Leases!$H72)),IF(Leases!$E72&lt;=IF(Leases!$F72="",DATE(Properties!$C$5,12,31),Leases!$F72),ROUND(Leases!$G72*(DAY(EOMONTH(Leases!$E72,0))-DAY(Leases!$E72)+1)/DAY(EOMONTH(Leases!$E72,0)),2),0),IF(AND(DATE(Properties!$C$5,12,IF(Leases!$H72="",1,Leases!$H72))&gt;=Leases!$E72,DATE(Properties!$C$5,12,IF(Leases!$H72="",1,Leases!$H72))&lt;=IF(Leases!$F72="",DATE(Properties!$C$5,12,31),Leases!$F72)),Leases!$G72,0)))</f>
      </c>
      <c r="N72" s="28">
        <f>IF(B72=0,0,IF(AND(YEAR(Leases!$E72)=Properties!$C$5,MONTH(Leases!$E72)=1,DAY(Leases!$E72)&gt;IF(Leases!$H72="",1,Leases!$H72)),Leases!$E72,DATE(Properties!$C$5,1,IF(Leases!$H72="",1,Leases!$H72))))</f>
      </c>
      <c r="O72" s="28">
        <f>IF(C72=0,0,IF(AND(YEAR(Leases!$E72)=Properties!$C$5,MONTH(Leases!$E72)=2,DAY(Leases!$E72)&gt;IF(Leases!$H72="",1,Leases!$H72)),Leases!$E72,DATE(Properties!$C$5,2,IF(Leases!$H72="",1,Leases!$H72))))</f>
      </c>
      <c r="P72" s="28">
        <f>IF(D72=0,0,IF(AND(YEAR(Leases!$E72)=Properties!$C$5,MONTH(Leases!$E72)=3,DAY(Leases!$E72)&gt;IF(Leases!$H72="",1,Leases!$H72)),Leases!$E72,DATE(Properties!$C$5,3,IF(Leases!$H72="",1,Leases!$H72))))</f>
      </c>
      <c r="Q72" s="28">
        <f>IF(E72=0,0,IF(AND(YEAR(Leases!$E72)=Properties!$C$5,MONTH(Leases!$E72)=4,DAY(Leases!$E72)&gt;IF(Leases!$H72="",1,Leases!$H72)),Leases!$E72,DATE(Properties!$C$5,4,IF(Leases!$H72="",1,Leases!$H72))))</f>
      </c>
      <c r="R72" s="28">
        <f>IF(F72=0,0,IF(AND(YEAR(Leases!$E72)=Properties!$C$5,MONTH(Leases!$E72)=5,DAY(Leases!$E72)&gt;IF(Leases!$H72="",1,Leases!$H72)),Leases!$E72,DATE(Properties!$C$5,5,IF(Leases!$H72="",1,Leases!$H72))))</f>
      </c>
      <c r="S72" s="28">
        <f>IF(G72=0,0,IF(AND(YEAR(Leases!$E72)=Properties!$C$5,MONTH(Leases!$E72)=6,DAY(Leases!$E72)&gt;IF(Leases!$H72="",1,Leases!$H72)),Leases!$E72,DATE(Properties!$C$5,6,IF(Leases!$H72="",1,Leases!$H72))))</f>
      </c>
      <c r="T72" s="28">
        <f>IF(H72=0,0,IF(AND(YEAR(Leases!$E72)=Properties!$C$5,MONTH(Leases!$E72)=7,DAY(Leases!$E72)&gt;IF(Leases!$H72="",1,Leases!$H72)),Leases!$E72,DATE(Properties!$C$5,7,IF(Leases!$H72="",1,Leases!$H72))))</f>
      </c>
      <c r="U72" s="28">
        <f>IF(I72=0,0,IF(AND(YEAR(Leases!$E72)=Properties!$C$5,MONTH(Leases!$E72)=8,DAY(Leases!$E72)&gt;IF(Leases!$H72="",1,Leases!$H72)),Leases!$E72,DATE(Properties!$C$5,8,IF(Leases!$H72="",1,Leases!$H72))))</f>
      </c>
      <c r="V72" s="28">
        <f>IF(J72=0,0,IF(AND(YEAR(Leases!$E72)=Properties!$C$5,MONTH(Leases!$E72)=9,DAY(Leases!$E72)&gt;IF(Leases!$H72="",1,Leases!$H72)),Leases!$E72,DATE(Properties!$C$5,9,IF(Leases!$H72="",1,Leases!$H72))))</f>
      </c>
      <c r="W72" s="28">
        <f>IF(K72=0,0,IF(AND(YEAR(Leases!$E72)=Properties!$C$5,MONTH(Leases!$E72)=10,DAY(Leases!$E72)&gt;IF(Leases!$H72="",1,Leases!$H72)),Leases!$E72,DATE(Properties!$C$5,10,IF(Leases!$H72="",1,Leases!$H72))))</f>
      </c>
      <c r="X72" s="28">
        <f>IF(L72=0,0,IF(AND(YEAR(Leases!$E72)=Properties!$C$5,MONTH(Leases!$E72)=11,DAY(Leases!$E72)&gt;IF(Leases!$H72="",1,Leases!$H72)),Leases!$E72,DATE(Properties!$C$5,11,IF(Leases!$H72="",1,Leases!$H72))))</f>
      </c>
      <c r="Y72" s="28">
        <f>IF(M72=0,0,IF(AND(YEAR(Leases!$E72)=Properties!$C$5,MONTH(Leases!$E72)=12,DAY(Leases!$E72)&gt;IF(Leases!$H72="",1,Leases!$H72)),Leases!$E72,DATE(Properties!$C$5,12,IF(Leases!$H72="",1,Leases!$H72))))</f>
      </c>
      <c r="Z72" s="25">
        <f>SUM(B72:M72)</f>
      </c>
      <c r="AA72" s="22">
        <f>SUMPRODUCT((N72:Y72&lt;='Rent roll'!$C$4)*B72:M72)</f>
      </c>
      <c r="AB72" s="22">
        <f>IF(A72="",0,SUMIFS('Ledger entries'!$H$2:$H$3001,'Ledger entries'!$B$2:$B$3001,A72,'Ledger entries'!$A$2:$A$3001,"&lt;="&amp;'Rent roll'!$C$4))</f>
      </c>
      <c r="AC72" s="22">
        <f>IF(A72="",0,N(Leases!$L72)+AA72+AB72)</f>
      </c>
      <c r="AD72" s="22">
        <f>IF(A72="",0,N(Leases!$K72)+SUMIFS('Ledger entries'!$I$2:$I$3001,'Ledger entries'!$B$2:$B$3001,A72,'Ledger entries'!$A$2:$A$3001,"&lt;="&amp;'Rent roll'!$C$4))</f>
      </c>
    </row>
    <row r="73" spans="1:30" x14ac:dyDescent="0.25">
      <c r="A73" s="13">
        <f>Leases!A73</f>
      </c>
      <c r="B73" s="22">
        <f>IF(OR(Leases!$A73="",Leases!$E73="",Leases!$G73=""),0,IF(AND(YEAR(Leases!$E73)=Properties!$C$5,MONTH(Leases!$E73)=1,DAY(Leases!$E73)&gt;IF(Leases!$H73="",1,Leases!$H73)),IF(Leases!$E73&lt;=IF(Leases!$F73="",DATE(Properties!$C$5,12,31),Leases!$F73),ROUND(Leases!$G73*(DAY(EOMONTH(Leases!$E73,0))-DAY(Leases!$E73)+1)/DAY(EOMONTH(Leases!$E73,0)),2),0),IF(AND(DATE(Properties!$C$5,1,IF(Leases!$H73="",1,Leases!$H73))&gt;=Leases!$E73,DATE(Properties!$C$5,1,IF(Leases!$H73="",1,Leases!$H73))&lt;=IF(Leases!$F73="",DATE(Properties!$C$5,12,31),Leases!$F73)),Leases!$G73,0)))</f>
      </c>
      <c r="C73" s="22">
        <f>IF(OR(Leases!$A73="",Leases!$E73="",Leases!$G73=""),0,IF(AND(YEAR(Leases!$E73)=Properties!$C$5,MONTH(Leases!$E73)=2,DAY(Leases!$E73)&gt;IF(Leases!$H73="",1,Leases!$H73)),IF(Leases!$E73&lt;=IF(Leases!$F73="",DATE(Properties!$C$5,12,31),Leases!$F73),ROUND(Leases!$G73*(DAY(EOMONTH(Leases!$E73,0))-DAY(Leases!$E73)+1)/DAY(EOMONTH(Leases!$E73,0)),2),0),IF(AND(DATE(Properties!$C$5,2,IF(Leases!$H73="",1,Leases!$H73))&gt;=Leases!$E73,DATE(Properties!$C$5,2,IF(Leases!$H73="",1,Leases!$H73))&lt;=IF(Leases!$F73="",DATE(Properties!$C$5,12,31),Leases!$F73)),Leases!$G73,0)))</f>
      </c>
      <c r="D73" s="22">
        <f>IF(OR(Leases!$A73="",Leases!$E73="",Leases!$G73=""),0,IF(AND(YEAR(Leases!$E73)=Properties!$C$5,MONTH(Leases!$E73)=3,DAY(Leases!$E73)&gt;IF(Leases!$H73="",1,Leases!$H73)),IF(Leases!$E73&lt;=IF(Leases!$F73="",DATE(Properties!$C$5,12,31),Leases!$F73),ROUND(Leases!$G73*(DAY(EOMONTH(Leases!$E73,0))-DAY(Leases!$E73)+1)/DAY(EOMONTH(Leases!$E73,0)),2),0),IF(AND(DATE(Properties!$C$5,3,IF(Leases!$H73="",1,Leases!$H73))&gt;=Leases!$E73,DATE(Properties!$C$5,3,IF(Leases!$H73="",1,Leases!$H73))&lt;=IF(Leases!$F73="",DATE(Properties!$C$5,12,31),Leases!$F73)),Leases!$G73,0)))</f>
      </c>
      <c r="E73" s="22">
        <f>IF(OR(Leases!$A73="",Leases!$E73="",Leases!$G73=""),0,IF(AND(YEAR(Leases!$E73)=Properties!$C$5,MONTH(Leases!$E73)=4,DAY(Leases!$E73)&gt;IF(Leases!$H73="",1,Leases!$H73)),IF(Leases!$E73&lt;=IF(Leases!$F73="",DATE(Properties!$C$5,12,31),Leases!$F73),ROUND(Leases!$G73*(DAY(EOMONTH(Leases!$E73,0))-DAY(Leases!$E73)+1)/DAY(EOMONTH(Leases!$E73,0)),2),0),IF(AND(DATE(Properties!$C$5,4,IF(Leases!$H73="",1,Leases!$H73))&gt;=Leases!$E73,DATE(Properties!$C$5,4,IF(Leases!$H73="",1,Leases!$H73))&lt;=IF(Leases!$F73="",DATE(Properties!$C$5,12,31),Leases!$F73)),Leases!$G73,0)))</f>
      </c>
      <c r="F73" s="22">
        <f>IF(OR(Leases!$A73="",Leases!$E73="",Leases!$G73=""),0,IF(AND(YEAR(Leases!$E73)=Properties!$C$5,MONTH(Leases!$E73)=5,DAY(Leases!$E73)&gt;IF(Leases!$H73="",1,Leases!$H73)),IF(Leases!$E73&lt;=IF(Leases!$F73="",DATE(Properties!$C$5,12,31),Leases!$F73),ROUND(Leases!$G73*(DAY(EOMONTH(Leases!$E73,0))-DAY(Leases!$E73)+1)/DAY(EOMONTH(Leases!$E73,0)),2),0),IF(AND(DATE(Properties!$C$5,5,IF(Leases!$H73="",1,Leases!$H73))&gt;=Leases!$E73,DATE(Properties!$C$5,5,IF(Leases!$H73="",1,Leases!$H73))&lt;=IF(Leases!$F73="",DATE(Properties!$C$5,12,31),Leases!$F73)),Leases!$G73,0)))</f>
      </c>
      <c r="G73" s="22">
        <f>IF(OR(Leases!$A73="",Leases!$E73="",Leases!$G73=""),0,IF(AND(YEAR(Leases!$E73)=Properties!$C$5,MONTH(Leases!$E73)=6,DAY(Leases!$E73)&gt;IF(Leases!$H73="",1,Leases!$H73)),IF(Leases!$E73&lt;=IF(Leases!$F73="",DATE(Properties!$C$5,12,31),Leases!$F73),ROUND(Leases!$G73*(DAY(EOMONTH(Leases!$E73,0))-DAY(Leases!$E73)+1)/DAY(EOMONTH(Leases!$E73,0)),2),0),IF(AND(DATE(Properties!$C$5,6,IF(Leases!$H73="",1,Leases!$H73))&gt;=Leases!$E73,DATE(Properties!$C$5,6,IF(Leases!$H73="",1,Leases!$H73))&lt;=IF(Leases!$F73="",DATE(Properties!$C$5,12,31),Leases!$F73)),Leases!$G73,0)))</f>
      </c>
      <c r="H73" s="22">
        <f>IF(OR(Leases!$A73="",Leases!$E73="",Leases!$G73=""),0,IF(AND(YEAR(Leases!$E73)=Properties!$C$5,MONTH(Leases!$E73)=7,DAY(Leases!$E73)&gt;IF(Leases!$H73="",1,Leases!$H73)),IF(Leases!$E73&lt;=IF(Leases!$F73="",DATE(Properties!$C$5,12,31),Leases!$F73),ROUND(Leases!$G73*(DAY(EOMONTH(Leases!$E73,0))-DAY(Leases!$E73)+1)/DAY(EOMONTH(Leases!$E73,0)),2),0),IF(AND(DATE(Properties!$C$5,7,IF(Leases!$H73="",1,Leases!$H73))&gt;=Leases!$E73,DATE(Properties!$C$5,7,IF(Leases!$H73="",1,Leases!$H73))&lt;=IF(Leases!$F73="",DATE(Properties!$C$5,12,31),Leases!$F73)),Leases!$G73,0)))</f>
      </c>
      <c r="I73" s="22">
        <f>IF(OR(Leases!$A73="",Leases!$E73="",Leases!$G73=""),0,IF(AND(YEAR(Leases!$E73)=Properties!$C$5,MONTH(Leases!$E73)=8,DAY(Leases!$E73)&gt;IF(Leases!$H73="",1,Leases!$H73)),IF(Leases!$E73&lt;=IF(Leases!$F73="",DATE(Properties!$C$5,12,31),Leases!$F73),ROUND(Leases!$G73*(DAY(EOMONTH(Leases!$E73,0))-DAY(Leases!$E73)+1)/DAY(EOMONTH(Leases!$E73,0)),2),0),IF(AND(DATE(Properties!$C$5,8,IF(Leases!$H73="",1,Leases!$H73))&gt;=Leases!$E73,DATE(Properties!$C$5,8,IF(Leases!$H73="",1,Leases!$H73))&lt;=IF(Leases!$F73="",DATE(Properties!$C$5,12,31),Leases!$F73)),Leases!$G73,0)))</f>
      </c>
      <c r="J73" s="22">
        <f>IF(OR(Leases!$A73="",Leases!$E73="",Leases!$G73=""),0,IF(AND(YEAR(Leases!$E73)=Properties!$C$5,MONTH(Leases!$E73)=9,DAY(Leases!$E73)&gt;IF(Leases!$H73="",1,Leases!$H73)),IF(Leases!$E73&lt;=IF(Leases!$F73="",DATE(Properties!$C$5,12,31),Leases!$F73),ROUND(Leases!$G73*(DAY(EOMONTH(Leases!$E73,0))-DAY(Leases!$E73)+1)/DAY(EOMONTH(Leases!$E73,0)),2),0),IF(AND(DATE(Properties!$C$5,9,IF(Leases!$H73="",1,Leases!$H73))&gt;=Leases!$E73,DATE(Properties!$C$5,9,IF(Leases!$H73="",1,Leases!$H73))&lt;=IF(Leases!$F73="",DATE(Properties!$C$5,12,31),Leases!$F73)),Leases!$G73,0)))</f>
      </c>
      <c r="K73" s="22">
        <f>IF(OR(Leases!$A73="",Leases!$E73="",Leases!$G73=""),0,IF(AND(YEAR(Leases!$E73)=Properties!$C$5,MONTH(Leases!$E73)=10,DAY(Leases!$E73)&gt;IF(Leases!$H73="",1,Leases!$H73)),IF(Leases!$E73&lt;=IF(Leases!$F73="",DATE(Properties!$C$5,12,31),Leases!$F73),ROUND(Leases!$G73*(DAY(EOMONTH(Leases!$E73,0))-DAY(Leases!$E73)+1)/DAY(EOMONTH(Leases!$E73,0)),2),0),IF(AND(DATE(Properties!$C$5,10,IF(Leases!$H73="",1,Leases!$H73))&gt;=Leases!$E73,DATE(Properties!$C$5,10,IF(Leases!$H73="",1,Leases!$H73))&lt;=IF(Leases!$F73="",DATE(Properties!$C$5,12,31),Leases!$F73)),Leases!$G73,0)))</f>
      </c>
      <c r="L73" s="22">
        <f>IF(OR(Leases!$A73="",Leases!$E73="",Leases!$G73=""),0,IF(AND(YEAR(Leases!$E73)=Properties!$C$5,MONTH(Leases!$E73)=11,DAY(Leases!$E73)&gt;IF(Leases!$H73="",1,Leases!$H73)),IF(Leases!$E73&lt;=IF(Leases!$F73="",DATE(Properties!$C$5,12,31),Leases!$F73),ROUND(Leases!$G73*(DAY(EOMONTH(Leases!$E73,0))-DAY(Leases!$E73)+1)/DAY(EOMONTH(Leases!$E73,0)),2),0),IF(AND(DATE(Properties!$C$5,11,IF(Leases!$H73="",1,Leases!$H73))&gt;=Leases!$E73,DATE(Properties!$C$5,11,IF(Leases!$H73="",1,Leases!$H73))&lt;=IF(Leases!$F73="",DATE(Properties!$C$5,12,31),Leases!$F73)),Leases!$G73,0)))</f>
      </c>
      <c r="M73" s="22">
        <f>IF(OR(Leases!$A73="",Leases!$E73="",Leases!$G73=""),0,IF(AND(YEAR(Leases!$E73)=Properties!$C$5,MONTH(Leases!$E73)=12,DAY(Leases!$E73)&gt;IF(Leases!$H73="",1,Leases!$H73)),IF(Leases!$E73&lt;=IF(Leases!$F73="",DATE(Properties!$C$5,12,31),Leases!$F73),ROUND(Leases!$G73*(DAY(EOMONTH(Leases!$E73,0))-DAY(Leases!$E73)+1)/DAY(EOMONTH(Leases!$E73,0)),2),0),IF(AND(DATE(Properties!$C$5,12,IF(Leases!$H73="",1,Leases!$H73))&gt;=Leases!$E73,DATE(Properties!$C$5,12,IF(Leases!$H73="",1,Leases!$H73))&lt;=IF(Leases!$F73="",DATE(Properties!$C$5,12,31),Leases!$F73)),Leases!$G73,0)))</f>
      </c>
      <c r="N73" s="28">
        <f>IF(B73=0,0,IF(AND(YEAR(Leases!$E73)=Properties!$C$5,MONTH(Leases!$E73)=1,DAY(Leases!$E73)&gt;IF(Leases!$H73="",1,Leases!$H73)),Leases!$E73,DATE(Properties!$C$5,1,IF(Leases!$H73="",1,Leases!$H73))))</f>
      </c>
      <c r="O73" s="28">
        <f>IF(C73=0,0,IF(AND(YEAR(Leases!$E73)=Properties!$C$5,MONTH(Leases!$E73)=2,DAY(Leases!$E73)&gt;IF(Leases!$H73="",1,Leases!$H73)),Leases!$E73,DATE(Properties!$C$5,2,IF(Leases!$H73="",1,Leases!$H73))))</f>
      </c>
      <c r="P73" s="28">
        <f>IF(D73=0,0,IF(AND(YEAR(Leases!$E73)=Properties!$C$5,MONTH(Leases!$E73)=3,DAY(Leases!$E73)&gt;IF(Leases!$H73="",1,Leases!$H73)),Leases!$E73,DATE(Properties!$C$5,3,IF(Leases!$H73="",1,Leases!$H73))))</f>
      </c>
      <c r="Q73" s="28">
        <f>IF(E73=0,0,IF(AND(YEAR(Leases!$E73)=Properties!$C$5,MONTH(Leases!$E73)=4,DAY(Leases!$E73)&gt;IF(Leases!$H73="",1,Leases!$H73)),Leases!$E73,DATE(Properties!$C$5,4,IF(Leases!$H73="",1,Leases!$H73))))</f>
      </c>
      <c r="R73" s="28">
        <f>IF(F73=0,0,IF(AND(YEAR(Leases!$E73)=Properties!$C$5,MONTH(Leases!$E73)=5,DAY(Leases!$E73)&gt;IF(Leases!$H73="",1,Leases!$H73)),Leases!$E73,DATE(Properties!$C$5,5,IF(Leases!$H73="",1,Leases!$H73))))</f>
      </c>
      <c r="S73" s="28">
        <f>IF(G73=0,0,IF(AND(YEAR(Leases!$E73)=Properties!$C$5,MONTH(Leases!$E73)=6,DAY(Leases!$E73)&gt;IF(Leases!$H73="",1,Leases!$H73)),Leases!$E73,DATE(Properties!$C$5,6,IF(Leases!$H73="",1,Leases!$H73))))</f>
      </c>
      <c r="T73" s="28">
        <f>IF(H73=0,0,IF(AND(YEAR(Leases!$E73)=Properties!$C$5,MONTH(Leases!$E73)=7,DAY(Leases!$E73)&gt;IF(Leases!$H73="",1,Leases!$H73)),Leases!$E73,DATE(Properties!$C$5,7,IF(Leases!$H73="",1,Leases!$H73))))</f>
      </c>
      <c r="U73" s="28">
        <f>IF(I73=0,0,IF(AND(YEAR(Leases!$E73)=Properties!$C$5,MONTH(Leases!$E73)=8,DAY(Leases!$E73)&gt;IF(Leases!$H73="",1,Leases!$H73)),Leases!$E73,DATE(Properties!$C$5,8,IF(Leases!$H73="",1,Leases!$H73))))</f>
      </c>
      <c r="V73" s="28">
        <f>IF(J73=0,0,IF(AND(YEAR(Leases!$E73)=Properties!$C$5,MONTH(Leases!$E73)=9,DAY(Leases!$E73)&gt;IF(Leases!$H73="",1,Leases!$H73)),Leases!$E73,DATE(Properties!$C$5,9,IF(Leases!$H73="",1,Leases!$H73))))</f>
      </c>
      <c r="W73" s="28">
        <f>IF(K73=0,0,IF(AND(YEAR(Leases!$E73)=Properties!$C$5,MONTH(Leases!$E73)=10,DAY(Leases!$E73)&gt;IF(Leases!$H73="",1,Leases!$H73)),Leases!$E73,DATE(Properties!$C$5,10,IF(Leases!$H73="",1,Leases!$H73))))</f>
      </c>
      <c r="X73" s="28">
        <f>IF(L73=0,0,IF(AND(YEAR(Leases!$E73)=Properties!$C$5,MONTH(Leases!$E73)=11,DAY(Leases!$E73)&gt;IF(Leases!$H73="",1,Leases!$H73)),Leases!$E73,DATE(Properties!$C$5,11,IF(Leases!$H73="",1,Leases!$H73))))</f>
      </c>
      <c r="Y73" s="28">
        <f>IF(M73=0,0,IF(AND(YEAR(Leases!$E73)=Properties!$C$5,MONTH(Leases!$E73)=12,DAY(Leases!$E73)&gt;IF(Leases!$H73="",1,Leases!$H73)),Leases!$E73,DATE(Properties!$C$5,12,IF(Leases!$H73="",1,Leases!$H73))))</f>
      </c>
      <c r="Z73" s="25">
        <f>SUM(B73:M73)</f>
      </c>
      <c r="AA73" s="22">
        <f>SUMPRODUCT((N73:Y73&lt;='Rent roll'!$C$4)*B73:M73)</f>
      </c>
      <c r="AB73" s="22">
        <f>IF(A73="",0,SUMIFS('Ledger entries'!$H$2:$H$3001,'Ledger entries'!$B$2:$B$3001,A73,'Ledger entries'!$A$2:$A$3001,"&lt;="&amp;'Rent roll'!$C$4))</f>
      </c>
      <c r="AC73" s="22">
        <f>IF(A73="",0,N(Leases!$L73)+AA73+AB73)</f>
      </c>
      <c r="AD73" s="22">
        <f>IF(A73="",0,N(Leases!$K73)+SUMIFS('Ledger entries'!$I$2:$I$3001,'Ledger entries'!$B$2:$B$3001,A73,'Ledger entries'!$A$2:$A$3001,"&lt;="&amp;'Rent roll'!$C$4))</f>
      </c>
    </row>
    <row r="74" spans="1:30" x14ac:dyDescent="0.25">
      <c r="A74" s="13">
        <f>Leases!A74</f>
      </c>
      <c r="B74" s="22">
        <f>IF(OR(Leases!$A74="",Leases!$E74="",Leases!$G74=""),0,IF(AND(YEAR(Leases!$E74)=Properties!$C$5,MONTH(Leases!$E74)=1,DAY(Leases!$E74)&gt;IF(Leases!$H74="",1,Leases!$H74)),IF(Leases!$E74&lt;=IF(Leases!$F74="",DATE(Properties!$C$5,12,31),Leases!$F74),ROUND(Leases!$G74*(DAY(EOMONTH(Leases!$E74,0))-DAY(Leases!$E74)+1)/DAY(EOMONTH(Leases!$E74,0)),2),0),IF(AND(DATE(Properties!$C$5,1,IF(Leases!$H74="",1,Leases!$H74))&gt;=Leases!$E74,DATE(Properties!$C$5,1,IF(Leases!$H74="",1,Leases!$H74))&lt;=IF(Leases!$F74="",DATE(Properties!$C$5,12,31),Leases!$F74)),Leases!$G74,0)))</f>
      </c>
      <c r="C74" s="22">
        <f>IF(OR(Leases!$A74="",Leases!$E74="",Leases!$G74=""),0,IF(AND(YEAR(Leases!$E74)=Properties!$C$5,MONTH(Leases!$E74)=2,DAY(Leases!$E74)&gt;IF(Leases!$H74="",1,Leases!$H74)),IF(Leases!$E74&lt;=IF(Leases!$F74="",DATE(Properties!$C$5,12,31),Leases!$F74),ROUND(Leases!$G74*(DAY(EOMONTH(Leases!$E74,0))-DAY(Leases!$E74)+1)/DAY(EOMONTH(Leases!$E74,0)),2),0),IF(AND(DATE(Properties!$C$5,2,IF(Leases!$H74="",1,Leases!$H74))&gt;=Leases!$E74,DATE(Properties!$C$5,2,IF(Leases!$H74="",1,Leases!$H74))&lt;=IF(Leases!$F74="",DATE(Properties!$C$5,12,31),Leases!$F74)),Leases!$G74,0)))</f>
      </c>
      <c r="D74" s="22">
        <f>IF(OR(Leases!$A74="",Leases!$E74="",Leases!$G74=""),0,IF(AND(YEAR(Leases!$E74)=Properties!$C$5,MONTH(Leases!$E74)=3,DAY(Leases!$E74)&gt;IF(Leases!$H74="",1,Leases!$H74)),IF(Leases!$E74&lt;=IF(Leases!$F74="",DATE(Properties!$C$5,12,31),Leases!$F74),ROUND(Leases!$G74*(DAY(EOMONTH(Leases!$E74,0))-DAY(Leases!$E74)+1)/DAY(EOMONTH(Leases!$E74,0)),2),0),IF(AND(DATE(Properties!$C$5,3,IF(Leases!$H74="",1,Leases!$H74))&gt;=Leases!$E74,DATE(Properties!$C$5,3,IF(Leases!$H74="",1,Leases!$H74))&lt;=IF(Leases!$F74="",DATE(Properties!$C$5,12,31),Leases!$F74)),Leases!$G74,0)))</f>
      </c>
      <c r="E74" s="22">
        <f>IF(OR(Leases!$A74="",Leases!$E74="",Leases!$G74=""),0,IF(AND(YEAR(Leases!$E74)=Properties!$C$5,MONTH(Leases!$E74)=4,DAY(Leases!$E74)&gt;IF(Leases!$H74="",1,Leases!$H74)),IF(Leases!$E74&lt;=IF(Leases!$F74="",DATE(Properties!$C$5,12,31),Leases!$F74),ROUND(Leases!$G74*(DAY(EOMONTH(Leases!$E74,0))-DAY(Leases!$E74)+1)/DAY(EOMONTH(Leases!$E74,0)),2),0),IF(AND(DATE(Properties!$C$5,4,IF(Leases!$H74="",1,Leases!$H74))&gt;=Leases!$E74,DATE(Properties!$C$5,4,IF(Leases!$H74="",1,Leases!$H74))&lt;=IF(Leases!$F74="",DATE(Properties!$C$5,12,31),Leases!$F74)),Leases!$G74,0)))</f>
      </c>
      <c r="F74" s="22">
        <f>IF(OR(Leases!$A74="",Leases!$E74="",Leases!$G74=""),0,IF(AND(YEAR(Leases!$E74)=Properties!$C$5,MONTH(Leases!$E74)=5,DAY(Leases!$E74)&gt;IF(Leases!$H74="",1,Leases!$H74)),IF(Leases!$E74&lt;=IF(Leases!$F74="",DATE(Properties!$C$5,12,31),Leases!$F74),ROUND(Leases!$G74*(DAY(EOMONTH(Leases!$E74,0))-DAY(Leases!$E74)+1)/DAY(EOMONTH(Leases!$E74,0)),2),0),IF(AND(DATE(Properties!$C$5,5,IF(Leases!$H74="",1,Leases!$H74))&gt;=Leases!$E74,DATE(Properties!$C$5,5,IF(Leases!$H74="",1,Leases!$H74))&lt;=IF(Leases!$F74="",DATE(Properties!$C$5,12,31),Leases!$F74)),Leases!$G74,0)))</f>
      </c>
      <c r="G74" s="22">
        <f>IF(OR(Leases!$A74="",Leases!$E74="",Leases!$G74=""),0,IF(AND(YEAR(Leases!$E74)=Properties!$C$5,MONTH(Leases!$E74)=6,DAY(Leases!$E74)&gt;IF(Leases!$H74="",1,Leases!$H74)),IF(Leases!$E74&lt;=IF(Leases!$F74="",DATE(Properties!$C$5,12,31),Leases!$F74),ROUND(Leases!$G74*(DAY(EOMONTH(Leases!$E74,0))-DAY(Leases!$E74)+1)/DAY(EOMONTH(Leases!$E74,0)),2),0),IF(AND(DATE(Properties!$C$5,6,IF(Leases!$H74="",1,Leases!$H74))&gt;=Leases!$E74,DATE(Properties!$C$5,6,IF(Leases!$H74="",1,Leases!$H74))&lt;=IF(Leases!$F74="",DATE(Properties!$C$5,12,31),Leases!$F74)),Leases!$G74,0)))</f>
      </c>
      <c r="H74" s="22">
        <f>IF(OR(Leases!$A74="",Leases!$E74="",Leases!$G74=""),0,IF(AND(YEAR(Leases!$E74)=Properties!$C$5,MONTH(Leases!$E74)=7,DAY(Leases!$E74)&gt;IF(Leases!$H74="",1,Leases!$H74)),IF(Leases!$E74&lt;=IF(Leases!$F74="",DATE(Properties!$C$5,12,31),Leases!$F74),ROUND(Leases!$G74*(DAY(EOMONTH(Leases!$E74,0))-DAY(Leases!$E74)+1)/DAY(EOMONTH(Leases!$E74,0)),2),0),IF(AND(DATE(Properties!$C$5,7,IF(Leases!$H74="",1,Leases!$H74))&gt;=Leases!$E74,DATE(Properties!$C$5,7,IF(Leases!$H74="",1,Leases!$H74))&lt;=IF(Leases!$F74="",DATE(Properties!$C$5,12,31),Leases!$F74)),Leases!$G74,0)))</f>
      </c>
      <c r="I74" s="22">
        <f>IF(OR(Leases!$A74="",Leases!$E74="",Leases!$G74=""),0,IF(AND(YEAR(Leases!$E74)=Properties!$C$5,MONTH(Leases!$E74)=8,DAY(Leases!$E74)&gt;IF(Leases!$H74="",1,Leases!$H74)),IF(Leases!$E74&lt;=IF(Leases!$F74="",DATE(Properties!$C$5,12,31),Leases!$F74),ROUND(Leases!$G74*(DAY(EOMONTH(Leases!$E74,0))-DAY(Leases!$E74)+1)/DAY(EOMONTH(Leases!$E74,0)),2),0),IF(AND(DATE(Properties!$C$5,8,IF(Leases!$H74="",1,Leases!$H74))&gt;=Leases!$E74,DATE(Properties!$C$5,8,IF(Leases!$H74="",1,Leases!$H74))&lt;=IF(Leases!$F74="",DATE(Properties!$C$5,12,31),Leases!$F74)),Leases!$G74,0)))</f>
      </c>
      <c r="J74" s="22">
        <f>IF(OR(Leases!$A74="",Leases!$E74="",Leases!$G74=""),0,IF(AND(YEAR(Leases!$E74)=Properties!$C$5,MONTH(Leases!$E74)=9,DAY(Leases!$E74)&gt;IF(Leases!$H74="",1,Leases!$H74)),IF(Leases!$E74&lt;=IF(Leases!$F74="",DATE(Properties!$C$5,12,31),Leases!$F74),ROUND(Leases!$G74*(DAY(EOMONTH(Leases!$E74,0))-DAY(Leases!$E74)+1)/DAY(EOMONTH(Leases!$E74,0)),2),0),IF(AND(DATE(Properties!$C$5,9,IF(Leases!$H74="",1,Leases!$H74))&gt;=Leases!$E74,DATE(Properties!$C$5,9,IF(Leases!$H74="",1,Leases!$H74))&lt;=IF(Leases!$F74="",DATE(Properties!$C$5,12,31),Leases!$F74)),Leases!$G74,0)))</f>
      </c>
      <c r="K74" s="22">
        <f>IF(OR(Leases!$A74="",Leases!$E74="",Leases!$G74=""),0,IF(AND(YEAR(Leases!$E74)=Properties!$C$5,MONTH(Leases!$E74)=10,DAY(Leases!$E74)&gt;IF(Leases!$H74="",1,Leases!$H74)),IF(Leases!$E74&lt;=IF(Leases!$F74="",DATE(Properties!$C$5,12,31),Leases!$F74),ROUND(Leases!$G74*(DAY(EOMONTH(Leases!$E74,0))-DAY(Leases!$E74)+1)/DAY(EOMONTH(Leases!$E74,0)),2),0),IF(AND(DATE(Properties!$C$5,10,IF(Leases!$H74="",1,Leases!$H74))&gt;=Leases!$E74,DATE(Properties!$C$5,10,IF(Leases!$H74="",1,Leases!$H74))&lt;=IF(Leases!$F74="",DATE(Properties!$C$5,12,31),Leases!$F74)),Leases!$G74,0)))</f>
      </c>
      <c r="L74" s="22">
        <f>IF(OR(Leases!$A74="",Leases!$E74="",Leases!$G74=""),0,IF(AND(YEAR(Leases!$E74)=Properties!$C$5,MONTH(Leases!$E74)=11,DAY(Leases!$E74)&gt;IF(Leases!$H74="",1,Leases!$H74)),IF(Leases!$E74&lt;=IF(Leases!$F74="",DATE(Properties!$C$5,12,31),Leases!$F74),ROUND(Leases!$G74*(DAY(EOMONTH(Leases!$E74,0))-DAY(Leases!$E74)+1)/DAY(EOMONTH(Leases!$E74,0)),2),0),IF(AND(DATE(Properties!$C$5,11,IF(Leases!$H74="",1,Leases!$H74))&gt;=Leases!$E74,DATE(Properties!$C$5,11,IF(Leases!$H74="",1,Leases!$H74))&lt;=IF(Leases!$F74="",DATE(Properties!$C$5,12,31),Leases!$F74)),Leases!$G74,0)))</f>
      </c>
      <c r="M74" s="22">
        <f>IF(OR(Leases!$A74="",Leases!$E74="",Leases!$G74=""),0,IF(AND(YEAR(Leases!$E74)=Properties!$C$5,MONTH(Leases!$E74)=12,DAY(Leases!$E74)&gt;IF(Leases!$H74="",1,Leases!$H74)),IF(Leases!$E74&lt;=IF(Leases!$F74="",DATE(Properties!$C$5,12,31),Leases!$F74),ROUND(Leases!$G74*(DAY(EOMONTH(Leases!$E74,0))-DAY(Leases!$E74)+1)/DAY(EOMONTH(Leases!$E74,0)),2),0),IF(AND(DATE(Properties!$C$5,12,IF(Leases!$H74="",1,Leases!$H74))&gt;=Leases!$E74,DATE(Properties!$C$5,12,IF(Leases!$H74="",1,Leases!$H74))&lt;=IF(Leases!$F74="",DATE(Properties!$C$5,12,31),Leases!$F74)),Leases!$G74,0)))</f>
      </c>
      <c r="N74" s="28">
        <f>IF(B74=0,0,IF(AND(YEAR(Leases!$E74)=Properties!$C$5,MONTH(Leases!$E74)=1,DAY(Leases!$E74)&gt;IF(Leases!$H74="",1,Leases!$H74)),Leases!$E74,DATE(Properties!$C$5,1,IF(Leases!$H74="",1,Leases!$H74))))</f>
      </c>
      <c r="O74" s="28">
        <f>IF(C74=0,0,IF(AND(YEAR(Leases!$E74)=Properties!$C$5,MONTH(Leases!$E74)=2,DAY(Leases!$E74)&gt;IF(Leases!$H74="",1,Leases!$H74)),Leases!$E74,DATE(Properties!$C$5,2,IF(Leases!$H74="",1,Leases!$H74))))</f>
      </c>
      <c r="P74" s="28">
        <f>IF(D74=0,0,IF(AND(YEAR(Leases!$E74)=Properties!$C$5,MONTH(Leases!$E74)=3,DAY(Leases!$E74)&gt;IF(Leases!$H74="",1,Leases!$H74)),Leases!$E74,DATE(Properties!$C$5,3,IF(Leases!$H74="",1,Leases!$H74))))</f>
      </c>
      <c r="Q74" s="28">
        <f>IF(E74=0,0,IF(AND(YEAR(Leases!$E74)=Properties!$C$5,MONTH(Leases!$E74)=4,DAY(Leases!$E74)&gt;IF(Leases!$H74="",1,Leases!$H74)),Leases!$E74,DATE(Properties!$C$5,4,IF(Leases!$H74="",1,Leases!$H74))))</f>
      </c>
      <c r="R74" s="28">
        <f>IF(F74=0,0,IF(AND(YEAR(Leases!$E74)=Properties!$C$5,MONTH(Leases!$E74)=5,DAY(Leases!$E74)&gt;IF(Leases!$H74="",1,Leases!$H74)),Leases!$E74,DATE(Properties!$C$5,5,IF(Leases!$H74="",1,Leases!$H74))))</f>
      </c>
      <c r="S74" s="28">
        <f>IF(G74=0,0,IF(AND(YEAR(Leases!$E74)=Properties!$C$5,MONTH(Leases!$E74)=6,DAY(Leases!$E74)&gt;IF(Leases!$H74="",1,Leases!$H74)),Leases!$E74,DATE(Properties!$C$5,6,IF(Leases!$H74="",1,Leases!$H74))))</f>
      </c>
      <c r="T74" s="28">
        <f>IF(H74=0,0,IF(AND(YEAR(Leases!$E74)=Properties!$C$5,MONTH(Leases!$E74)=7,DAY(Leases!$E74)&gt;IF(Leases!$H74="",1,Leases!$H74)),Leases!$E74,DATE(Properties!$C$5,7,IF(Leases!$H74="",1,Leases!$H74))))</f>
      </c>
      <c r="U74" s="28">
        <f>IF(I74=0,0,IF(AND(YEAR(Leases!$E74)=Properties!$C$5,MONTH(Leases!$E74)=8,DAY(Leases!$E74)&gt;IF(Leases!$H74="",1,Leases!$H74)),Leases!$E74,DATE(Properties!$C$5,8,IF(Leases!$H74="",1,Leases!$H74))))</f>
      </c>
      <c r="V74" s="28">
        <f>IF(J74=0,0,IF(AND(YEAR(Leases!$E74)=Properties!$C$5,MONTH(Leases!$E74)=9,DAY(Leases!$E74)&gt;IF(Leases!$H74="",1,Leases!$H74)),Leases!$E74,DATE(Properties!$C$5,9,IF(Leases!$H74="",1,Leases!$H74))))</f>
      </c>
      <c r="W74" s="28">
        <f>IF(K74=0,0,IF(AND(YEAR(Leases!$E74)=Properties!$C$5,MONTH(Leases!$E74)=10,DAY(Leases!$E74)&gt;IF(Leases!$H74="",1,Leases!$H74)),Leases!$E74,DATE(Properties!$C$5,10,IF(Leases!$H74="",1,Leases!$H74))))</f>
      </c>
      <c r="X74" s="28">
        <f>IF(L74=0,0,IF(AND(YEAR(Leases!$E74)=Properties!$C$5,MONTH(Leases!$E74)=11,DAY(Leases!$E74)&gt;IF(Leases!$H74="",1,Leases!$H74)),Leases!$E74,DATE(Properties!$C$5,11,IF(Leases!$H74="",1,Leases!$H74))))</f>
      </c>
      <c r="Y74" s="28">
        <f>IF(M74=0,0,IF(AND(YEAR(Leases!$E74)=Properties!$C$5,MONTH(Leases!$E74)=12,DAY(Leases!$E74)&gt;IF(Leases!$H74="",1,Leases!$H74)),Leases!$E74,DATE(Properties!$C$5,12,IF(Leases!$H74="",1,Leases!$H74))))</f>
      </c>
      <c r="Z74" s="25">
        <f>SUM(B74:M74)</f>
      </c>
      <c r="AA74" s="22">
        <f>SUMPRODUCT((N74:Y74&lt;='Rent roll'!$C$4)*B74:M74)</f>
      </c>
      <c r="AB74" s="22">
        <f>IF(A74="",0,SUMIFS('Ledger entries'!$H$2:$H$3001,'Ledger entries'!$B$2:$B$3001,A74,'Ledger entries'!$A$2:$A$3001,"&lt;="&amp;'Rent roll'!$C$4))</f>
      </c>
      <c r="AC74" s="22">
        <f>IF(A74="",0,N(Leases!$L74)+AA74+AB74)</f>
      </c>
      <c r="AD74" s="22">
        <f>IF(A74="",0,N(Leases!$K74)+SUMIFS('Ledger entries'!$I$2:$I$3001,'Ledger entries'!$B$2:$B$3001,A74,'Ledger entries'!$A$2:$A$3001,"&lt;="&amp;'Rent roll'!$C$4))</f>
      </c>
    </row>
    <row r="75" spans="1:30" x14ac:dyDescent="0.25">
      <c r="A75" s="13">
        <f>Leases!A75</f>
      </c>
      <c r="B75" s="22">
        <f>IF(OR(Leases!$A75="",Leases!$E75="",Leases!$G75=""),0,IF(AND(YEAR(Leases!$E75)=Properties!$C$5,MONTH(Leases!$E75)=1,DAY(Leases!$E75)&gt;IF(Leases!$H75="",1,Leases!$H75)),IF(Leases!$E75&lt;=IF(Leases!$F75="",DATE(Properties!$C$5,12,31),Leases!$F75),ROUND(Leases!$G75*(DAY(EOMONTH(Leases!$E75,0))-DAY(Leases!$E75)+1)/DAY(EOMONTH(Leases!$E75,0)),2),0),IF(AND(DATE(Properties!$C$5,1,IF(Leases!$H75="",1,Leases!$H75))&gt;=Leases!$E75,DATE(Properties!$C$5,1,IF(Leases!$H75="",1,Leases!$H75))&lt;=IF(Leases!$F75="",DATE(Properties!$C$5,12,31),Leases!$F75)),Leases!$G75,0)))</f>
      </c>
      <c r="C75" s="22">
        <f>IF(OR(Leases!$A75="",Leases!$E75="",Leases!$G75=""),0,IF(AND(YEAR(Leases!$E75)=Properties!$C$5,MONTH(Leases!$E75)=2,DAY(Leases!$E75)&gt;IF(Leases!$H75="",1,Leases!$H75)),IF(Leases!$E75&lt;=IF(Leases!$F75="",DATE(Properties!$C$5,12,31),Leases!$F75),ROUND(Leases!$G75*(DAY(EOMONTH(Leases!$E75,0))-DAY(Leases!$E75)+1)/DAY(EOMONTH(Leases!$E75,0)),2),0),IF(AND(DATE(Properties!$C$5,2,IF(Leases!$H75="",1,Leases!$H75))&gt;=Leases!$E75,DATE(Properties!$C$5,2,IF(Leases!$H75="",1,Leases!$H75))&lt;=IF(Leases!$F75="",DATE(Properties!$C$5,12,31),Leases!$F75)),Leases!$G75,0)))</f>
      </c>
      <c r="D75" s="22">
        <f>IF(OR(Leases!$A75="",Leases!$E75="",Leases!$G75=""),0,IF(AND(YEAR(Leases!$E75)=Properties!$C$5,MONTH(Leases!$E75)=3,DAY(Leases!$E75)&gt;IF(Leases!$H75="",1,Leases!$H75)),IF(Leases!$E75&lt;=IF(Leases!$F75="",DATE(Properties!$C$5,12,31),Leases!$F75),ROUND(Leases!$G75*(DAY(EOMONTH(Leases!$E75,0))-DAY(Leases!$E75)+1)/DAY(EOMONTH(Leases!$E75,0)),2),0),IF(AND(DATE(Properties!$C$5,3,IF(Leases!$H75="",1,Leases!$H75))&gt;=Leases!$E75,DATE(Properties!$C$5,3,IF(Leases!$H75="",1,Leases!$H75))&lt;=IF(Leases!$F75="",DATE(Properties!$C$5,12,31),Leases!$F75)),Leases!$G75,0)))</f>
      </c>
      <c r="E75" s="22">
        <f>IF(OR(Leases!$A75="",Leases!$E75="",Leases!$G75=""),0,IF(AND(YEAR(Leases!$E75)=Properties!$C$5,MONTH(Leases!$E75)=4,DAY(Leases!$E75)&gt;IF(Leases!$H75="",1,Leases!$H75)),IF(Leases!$E75&lt;=IF(Leases!$F75="",DATE(Properties!$C$5,12,31),Leases!$F75),ROUND(Leases!$G75*(DAY(EOMONTH(Leases!$E75,0))-DAY(Leases!$E75)+1)/DAY(EOMONTH(Leases!$E75,0)),2),0),IF(AND(DATE(Properties!$C$5,4,IF(Leases!$H75="",1,Leases!$H75))&gt;=Leases!$E75,DATE(Properties!$C$5,4,IF(Leases!$H75="",1,Leases!$H75))&lt;=IF(Leases!$F75="",DATE(Properties!$C$5,12,31),Leases!$F75)),Leases!$G75,0)))</f>
      </c>
      <c r="F75" s="22">
        <f>IF(OR(Leases!$A75="",Leases!$E75="",Leases!$G75=""),0,IF(AND(YEAR(Leases!$E75)=Properties!$C$5,MONTH(Leases!$E75)=5,DAY(Leases!$E75)&gt;IF(Leases!$H75="",1,Leases!$H75)),IF(Leases!$E75&lt;=IF(Leases!$F75="",DATE(Properties!$C$5,12,31),Leases!$F75),ROUND(Leases!$G75*(DAY(EOMONTH(Leases!$E75,0))-DAY(Leases!$E75)+1)/DAY(EOMONTH(Leases!$E75,0)),2),0),IF(AND(DATE(Properties!$C$5,5,IF(Leases!$H75="",1,Leases!$H75))&gt;=Leases!$E75,DATE(Properties!$C$5,5,IF(Leases!$H75="",1,Leases!$H75))&lt;=IF(Leases!$F75="",DATE(Properties!$C$5,12,31),Leases!$F75)),Leases!$G75,0)))</f>
      </c>
      <c r="G75" s="22">
        <f>IF(OR(Leases!$A75="",Leases!$E75="",Leases!$G75=""),0,IF(AND(YEAR(Leases!$E75)=Properties!$C$5,MONTH(Leases!$E75)=6,DAY(Leases!$E75)&gt;IF(Leases!$H75="",1,Leases!$H75)),IF(Leases!$E75&lt;=IF(Leases!$F75="",DATE(Properties!$C$5,12,31),Leases!$F75),ROUND(Leases!$G75*(DAY(EOMONTH(Leases!$E75,0))-DAY(Leases!$E75)+1)/DAY(EOMONTH(Leases!$E75,0)),2),0),IF(AND(DATE(Properties!$C$5,6,IF(Leases!$H75="",1,Leases!$H75))&gt;=Leases!$E75,DATE(Properties!$C$5,6,IF(Leases!$H75="",1,Leases!$H75))&lt;=IF(Leases!$F75="",DATE(Properties!$C$5,12,31),Leases!$F75)),Leases!$G75,0)))</f>
      </c>
      <c r="H75" s="22">
        <f>IF(OR(Leases!$A75="",Leases!$E75="",Leases!$G75=""),0,IF(AND(YEAR(Leases!$E75)=Properties!$C$5,MONTH(Leases!$E75)=7,DAY(Leases!$E75)&gt;IF(Leases!$H75="",1,Leases!$H75)),IF(Leases!$E75&lt;=IF(Leases!$F75="",DATE(Properties!$C$5,12,31),Leases!$F75),ROUND(Leases!$G75*(DAY(EOMONTH(Leases!$E75,0))-DAY(Leases!$E75)+1)/DAY(EOMONTH(Leases!$E75,0)),2),0),IF(AND(DATE(Properties!$C$5,7,IF(Leases!$H75="",1,Leases!$H75))&gt;=Leases!$E75,DATE(Properties!$C$5,7,IF(Leases!$H75="",1,Leases!$H75))&lt;=IF(Leases!$F75="",DATE(Properties!$C$5,12,31),Leases!$F75)),Leases!$G75,0)))</f>
      </c>
      <c r="I75" s="22">
        <f>IF(OR(Leases!$A75="",Leases!$E75="",Leases!$G75=""),0,IF(AND(YEAR(Leases!$E75)=Properties!$C$5,MONTH(Leases!$E75)=8,DAY(Leases!$E75)&gt;IF(Leases!$H75="",1,Leases!$H75)),IF(Leases!$E75&lt;=IF(Leases!$F75="",DATE(Properties!$C$5,12,31),Leases!$F75),ROUND(Leases!$G75*(DAY(EOMONTH(Leases!$E75,0))-DAY(Leases!$E75)+1)/DAY(EOMONTH(Leases!$E75,0)),2),0),IF(AND(DATE(Properties!$C$5,8,IF(Leases!$H75="",1,Leases!$H75))&gt;=Leases!$E75,DATE(Properties!$C$5,8,IF(Leases!$H75="",1,Leases!$H75))&lt;=IF(Leases!$F75="",DATE(Properties!$C$5,12,31),Leases!$F75)),Leases!$G75,0)))</f>
      </c>
      <c r="J75" s="22">
        <f>IF(OR(Leases!$A75="",Leases!$E75="",Leases!$G75=""),0,IF(AND(YEAR(Leases!$E75)=Properties!$C$5,MONTH(Leases!$E75)=9,DAY(Leases!$E75)&gt;IF(Leases!$H75="",1,Leases!$H75)),IF(Leases!$E75&lt;=IF(Leases!$F75="",DATE(Properties!$C$5,12,31),Leases!$F75),ROUND(Leases!$G75*(DAY(EOMONTH(Leases!$E75,0))-DAY(Leases!$E75)+1)/DAY(EOMONTH(Leases!$E75,0)),2),0),IF(AND(DATE(Properties!$C$5,9,IF(Leases!$H75="",1,Leases!$H75))&gt;=Leases!$E75,DATE(Properties!$C$5,9,IF(Leases!$H75="",1,Leases!$H75))&lt;=IF(Leases!$F75="",DATE(Properties!$C$5,12,31),Leases!$F75)),Leases!$G75,0)))</f>
      </c>
      <c r="K75" s="22">
        <f>IF(OR(Leases!$A75="",Leases!$E75="",Leases!$G75=""),0,IF(AND(YEAR(Leases!$E75)=Properties!$C$5,MONTH(Leases!$E75)=10,DAY(Leases!$E75)&gt;IF(Leases!$H75="",1,Leases!$H75)),IF(Leases!$E75&lt;=IF(Leases!$F75="",DATE(Properties!$C$5,12,31),Leases!$F75),ROUND(Leases!$G75*(DAY(EOMONTH(Leases!$E75,0))-DAY(Leases!$E75)+1)/DAY(EOMONTH(Leases!$E75,0)),2),0),IF(AND(DATE(Properties!$C$5,10,IF(Leases!$H75="",1,Leases!$H75))&gt;=Leases!$E75,DATE(Properties!$C$5,10,IF(Leases!$H75="",1,Leases!$H75))&lt;=IF(Leases!$F75="",DATE(Properties!$C$5,12,31),Leases!$F75)),Leases!$G75,0)))</f>
      </c>
      <c r="L75" s="22">
        <f>IF(OR(Leases!$A75="",Leases!$E75="",Leases!$G75=""),0,IF(AND(YEAR(Leases!$E75)=Properties!$C$5,MONTH(Leases!$E75)=11,DAY(Leases!$E75)&gt;IF(Leases!$H75="",1,Leases!$H75)),IF(Leases!$E75&lt;=IF(Leases!$F75="",DATE(Properties!$C$5,12,31),Leases!$F75),ROUND(Leases!$G75*(DAY(EOMONTH(Leases!$E75,0))-DAY(Leases!$E75)+1)/DAY(EOMONTH(Leases!$E75,0)),2),0),IF(AND(DATE(Properties!$C$5,11,IF(Leases!$H75="",1,Leases!$H75))&gt;=Leases!$E75,DATE(Properties!$C$5,11,IF(Leases!$H75="",1,Leases!$H75))&lt;=IF(Leases!$F75="",DATE(Properties!$C$5,12,31),Leases!$F75)),Leases!$G75,0)))</f>
      </c>
      <c r="M75" s="22">
        <f>IF(OR(Leases!$A75="",Leases!$E75="",Leases!$G75=""),0,IF(AND(YEAR(Leases!$E75)=Properties!$C$5,MONTH(Leases!$E75)=12,DAY(Leases!$E75)&gt;IF(Leases!$H75="",1,Leases!$H75)),IF(Leases!$E75&lt;=IF(Leases!$F75="",DATE(Properties!$C$5,12,31),Leases!$F75),ROUND(Leases!$G75*(DAY(EOMONTH(Leases!$E75,0))-DAY(Leases!$E75)+1)/DAY(EOMONTH(Leases!$E75,0)),2),0),IF(AND(DATE(Properties!$C$5,12,IF(Leases!$H75="",1,Leases!$H75))&gt;=Leases!$E75,DATE(Properties!$C$5,12,IF(Leases!$H75="",1,Leases!$H75))&lt;=IF(Leases!$F75="",DATE(Properties!$C$5,12,31),Leases!$F75)),Leases!$G75,0)))</f>
      </c>
      <c r="N75" s="28">
        <f>IF(B75=0,0,IF(AND(YEAR(Leases!$E75)=Properties!$C$5,MONTH(Leases!$E75)=1,DAY(Leases!$E75)&gt;IF(Leases!$H75="",1,Leases!$H75)),Leases!$E75,DATE(Properties!$C$5,1,IF(Leases!$H75="",1,Leases!$H75))))</f>
      </c>
      <c r="O75" s="28">
        <f>IF(C75=0,0,IF(AND(YEAR(Leases!$E75)=Properties!$C$5,MONTH(Leases!$E75)=2,DAY(Leases!$E75)&gt;IF(Leases!$H75="",1,Leases!$H75)),Leases!$E75,DATE(Properties!$C$5,2,IF(Leases!$H75="",1,Leases!$H75))))</f>
      </c>
      <c r="P75" s="28">
        <f>IF(D75=0,0,IF(AND(YEAR(Leases!$E75)=Properties!$C$5,MONTH(Leases!$E75)=3,DAY(Leases!$E75)&gt;IF(Leases!$H75="",1,Leases!$H75)),Leases!$E75,DATE(Properties!$C$5,3,IF(Leases!$H75="",1,Leases!$H75))))</f>
      </c>
      <c r="Q75" s="28">
        <f>IF(E75=0,0,IF(AND(YEAR(Leases!$E75)=Properties!$C$5,MONTH(Leases!$E75)=4,DAY(Leases!$E75)&gt;IF(Leases!$H75="",1,Leases!$H75)),Leases!$E75,DATE(Properties!$C$5,4,IF(Leases!$H75="",1,Leases!$H75))))</f>
      </c>
      <c r="R75" s="28">
        <f>IF(F75=0,0,IF(AND(YEAR(Leases!$E75)=Properties!$C$5,MONTH(Leases!$E75)=5,DAY(Leases!$E75)&gt;IF(Leases!$H75="",1,Leases!$H75)),Leases!$E75,DATE(Properties!$C$5,5,IF(Leases!$H75="",1,Leases!$H75))))</f>
      </c>
      <c r="S75" s="28">
        <f>IF(G75=0,0,IF(AND(YEAR(Leases!$E75)=Properties!$C$5,MONTH(Leases!$E75)=6,DAY(Leases!$E75)&gt;IF(Leases!$H75="",1,Leases!$H75)),Leases!$E75,DATE(Properties!$C$5,6,IF(Leases!$H75="",1,Leases!$H75))))</f>
      </c>
      <c r="T75" s="28">
        <f>IF(H75=0,0,IF(AND(YEAR(Leases!$E75)=Properties!$C$5,MONTH(Leases!$E75)=7,DAY(Leases!$E75)&gt;IF(Leases!$H75="",1,Leases!$H75)),Leases!$E75,DATE(Properties!$C$5,7,IF(Leases!$H75="",1,Leases!$H75))))</f>
      </c>
      <c r="U75" s="28">
        <f>IF(I75=0,0,IF(AND(YEAR(Leases!$E75)=Properties!$C$5,MONTH(Leases!$E75)=8,DAY(Leases!$E75)&gt;IF(Leases!$H75="",1,Leases!$H75)),Leases!$E75,DATE(Properties!$C$5,8,IF(Leases!$H75="",1,Leases!$H75))))</f>
      </c>
      <c r="V75" s="28">
        <f>IF(J75=0,0,IF(AND(YEAR(Leases!$E75)=Properties!$C$5,MONTH(Leases!$E75)=9,DAY(Leases!$E75)&gt;IF(Leases!$H75="",1,Leases!$H75)),Leases!$E75,DATE(Properties!$C$5,9,IF(Leases!$H75="",1,Leases!$H75))))</f>
      </c>
      <c r="W75" s="28">
        <f>IF(K75=0,0,IF(AND(YEAR(Leases!$E75)=Properties!$C$5,MONTH(Leases!$E75)=10,DAY(Leases!$E75)&gt;IF(Leases!$H75="",1,Leases!$H75)),Leases!$E75,DATE(Properties!$C$5,10,IF(Leases!$H75="",1,Leases!$H75))))</f>
      </c>
      <c r="X75" s="28">
        <f>IF(L75=0,0,IF(AND(YEAR(Leases!$E75)=Properties!$C$5,MONTH(Leases!$E75)=11,DAY(Leases!$E75)&gt;IF(Leases!$H75="",1,Leases!$H75)),Leases!$E75,DATE(Properties!$C$5,11,IF(Leases!$H75="",1,Leases!$H75))))</f>
      </c>
      <c r="Y75" s="28">
        <f>IF(M75=0,0,IF(AND(YEAR(Leases!$E75)=Properties!$C$5,MONTH(Leases!$E75)=12,DAY(Leases!$E75)&gt;IF(Leases!$H75="",1,Leases!$H75)),Leases!$E75,DATE(Properties!$C$5,12,IF(Leases!$H75="",1,Leases!$H75))))</f>
      </c>
      <c r="Z75" s="25">
        <f>SUM(B75:M75)</f>
      </c>
      <c r="AA75" s="22">
        <f>SUMPRODUCT((N75:Y75&lt;='Rent roll'!$C$4)*B75:M75)</f>
      </c>
      <c r="AB75" s="22">
        <f>IF(A75="",0,SUMIFS('Ledger entries'!$H$2:$H$3001,'Ledger entries'!$B$2:$B$3001,A75,'Ledger entries'!$A$2:$A$3001,"&lt;="&amp;'Rent roll'!$C$4))</f>
      </c>
      <c r="AC75" s="22">
        <f>IF(A75="",0,N(Leases!$L75)+AA75+AB75)</f>
      </c>
      <c r="AD75" s="22">
        <f>IF(A75="",0,N(Leases!$K75)+SUMIFS('Ledger entries'!$I$2:$I$3001,'Ledger entries'!$B$2:$B$3001,A75,'Ledger entries'!$A$2:$A$3001,"&lt;="&amp;'Rent roll'!$C$4))</f>
      </c>
    </row>
    <row r="76" spans="1:30" x14ac:dyDescent="0.25">
      <c r="A76" s="13">
        <f>Leases!A76</f>
      </c>
      <c r="B76" s="22">
        <f>IF(OR(Leases!$A76="",Leases!$E76="",Leases!$G76=""),0,IF(AND(YEAR(Leases!$E76)=Properties!$C$5,MONTH(Leases!$E76)=1,DAY(Leases!$E76)&gt;IF(Leases!$H76="",1,Leases!$H76)),IF(Leases!$E76&lt;=IF(Leases!$F76="",DATE(Properties!$C$5,12,31),Leases!$F76),ROUND(Leases!$G76*(DAY(EOMONTH(Leases!$E76,0))-DAY(Leases!$E76)+1)/DAY(EOMONTH(Leases!$E76,0)),2),0),IF(AND(DATE(Properties!$C$5,1,IF(Leases!$H76="",1,Leases!$H76))&gt;=Leases!$E76,DATE(Properties!$C$5,1,IF(Leases!$H76="",1,Leases!$H76))&lt;=IF(Leases!$F76="",DATE(Properties!$C$5,12,31),Leases!$F76)),Leases!$G76,0)))</f>
      </c>
      <c r="C76" s="22">
        <f>IF(OR(Leases!$A76="",Leases!$E76="",Leases!$G76=""),0,IF(AND(YEAR(Leases!$E76)=Properties!$C$5,MONTH(Leases!$E76)=2,DAY(Leases!$E76)&gt;IF(Leases!$H76="",1,Leases!$H76)),IF(Leases!$E76&lt;=IF(Leases!$F76="",DATE(Properties!$C$5,12,31),Leases!$F76),ROUND(Leases!$G76*(DAY(EOMONTH(Leases!$E76,0))-DAY(Leases!$E76)+1)/DAY(EOMONTH(Leases!$E76,0)),2),0),IF(AND(DATE(Properties!$C$5,2,IF(Leases!$H76="",1,Leases!$H76))&gt;=Leases!$E76,DATE(Properties!$C$5,2,IF(Leases!$H76="",1,Leases!$H76))&lt;=IF(Leases!$F76="",DATE(Properties!$C$5,12,31),Leases!$F76)),Leases!$G76,0)))</f>
      </c>
      <c r="D76" s="22">
        <f>IF(OR(Leases!$A76="",Leases!$E76="",Leases!$G76=""),0,IF(AND(YEAR(Leases!$E76)=Properties!$C$5,MONTH(Leases!$E76)=3,DAY(Leases!$E76)&gt;IF(Leases!$H76="",1,Leases!$H76)),IF(Leases!$E76&lt;=IF(Leases!$F76="",DATE(Properties!$C$5,12,31),Leases!$F76),ROUND(Leases!$G76*(DAY(EOMONTH(Leases!$E76,0))-DAY(Leases!$E76)+1)/DAY(EOMONTH(Leases!$E76,0)),2),0),IF(AND(DATE(Properties!$C$5,3,IF(Leases!$H76="",1,Leases!$H76))&gt;=Leases!$E76,DATE(Properties!$C$5,3,IF(Leases!$H76="",1,Leases!$H76))&lt;=IF(Leases!$F76="",DATE(Properties!$C$5,12,31),Leases!$F76)),Leases!$G76,0)))</f>
      </c>
      <c r="E76" s="22">
        <f>IF(OR(Leases!$A76="",Leases!$E76="",Leases!$G76=""),0,IF(AND(YEAR(Leases!$E76)=Properties!$C$5,MONTH(Leases!$E76)=4,DAY(Leases!$E76)&gt;IF(Leases!$H76="",1,Leases!$H76)),IF(Leases!$E76&lt;=IF(Leases!$F76="",DATE(Properties!$C$5,12,31),Leases!$F76),ROUND(Leases!$G76*(DAY(EOMONTH(Leases!$E76,0))-DAY(Leases!$E76)+1)/DAY(EOMONTH(Leases!$E76,0)),2),0),IF(AND(DATE(Properties!$C$5,4,IF(Leases!$H76="",1,Leases!$H76))&gt;=Leases!$E76,DATE(Properties!$C$5,4,IF(Leases!$H76="",1,Leases!$H76))&lt;=IF(Leases!$F76="",DATE(Properties!$C$5,12,31),Leases!$F76)),Leases!$G76,0)))</f>
      </c>
      <c r="F76" s="22">
        <f>IF(OR(Leases!$A76="",Leases!$E76="",Leases!$G76=""),0,IF(AND(YEAR(Leases!$E76)=Properties!$C$5,MONTH(Leases!$E76)=5,DAY(Leases!$E76)&gt;IF(Leases!$H76="",1,Leases!$H76)),IF(Leases!$E76&lt;=IF(Leases!$F76="",DATE(Properties!$C$5,12,31),Leases!$F76),ROUND(Leases!$G76*(DAY(EOMONTH(Leases!$E76,0))-DAY(Leases!$E76)+1)/DAY(EOMONTH(Leases!$E76,0)),2),0),IF(AND(DATE(Properties!$C$5,5,IF(Leases!$H76="",1,Leases!$H76))&gt;=Leases!$E76,DATE(Properties!$C$5,5,IF(Leases!$H76="",1,Leases!$H76))&lt;=IF(Leases!$F76="",DATE(Properties!$C$5,12,31),Leases!$F76)),Leases!$G76,0)))</f>
      </c>
      <c r="G76" s="22">
        <f>IF(OR(Leases!$A76="",Leases!$E76="",Leases!$G76=""),0,IF(AND(YEAR(Leases!$E76)=Properties!$C$5,MONTH(Leases!$E76)=6,DAY(Leases!$E76)&gt;IF(Leases!$H76="",1,Leases!$H76)),IF(Leases!$E76&lt;=IF(Leases!$F76="",DATE(Properties!$C$5,12,31),Leases!$F76),ROUND(Leases!$G76*(DAY(EOMONTH(Leases!$E76,0))-DAY(Leases!$E76)+1)/DAY(EOMONTH(Leases!$E76,0)),2),0),IF(AND(DATE(Properties!$C$5,6,IF(Leases!$H76="",1,Leases!$H76))&gt;=Leases!$E76,DATE(Properties!$C$5,6,IF(Leases!$H76="",1,Leases!$H76))&lt;=IF(Leases!$F76="",DATE(Properties!$C$5,12,31),Leases!$F76)),Leases!$G76,0)))</f>
      </c>
      <c r="H76" s="22">
        <f>IF(OR(Leases!$A76="",Leases!$E76="",Leases!$G76=""),0,IF(AND(YEAR(Leases!$E76)=Properties!$C$5,MONTH(Leases!$E76)=7,DAY(Leases!$E76)&gt;IF(Leases!$H76="",1,Leases!$H76)),IF(Leases!$E76&lt;=IF(Leases!$F76="",DATE(Properties!$C$5,12,31),Leases!$F76),ROUND(Leases!$G76*(DAY(EOMONTH(Leases!$E76,0))-DAY(Leases!$E76)+1)/DAY(EOMONTH(Leases!$E76,0)),2),0),IF(AND(DATE(Properties!$C$5,7,IF(Leases!$H76="",1,Leases!$H76))&gt;=Leases!$E76,DATE(Properties!$C$5,7,IF(Leases!$H76="",1,Leases!$H76))&lt;=IF(Leases!$F76="",DATE(Properties!$C$5,12,31),Leases!$F76)),Leases!$G76,0)))</f>
      </c>
      <c r="I76" s="22">
        <f>IF(OR(Leases!$A76="",Leases!$E76="",Leases!$G76=""),0,IF(AND(YEAR(Leases!$E76)=Properties!$C$5,MONTH(Leases!$E76)=8,DAY(Leases!$E76)&gt;IF(Leases!$H76="",1,Leases!$H76)),IF(Leases!$E76&lt;=IF(Leases!$F76="",DATE(Properties!$C$5,12,31),Leases!$F76),ROUND(Leases!$G76*(DAY(EOMONTH(Leases!$E76,0))-DAY(Leases!$E76)+1)/DAY(EOMONTH(Leases!$E76,0)),2),0),IF(AND(DATE(Properties!$C$5,8,IF(Leases!$H76="",1,Leases!$H76))&gt;=Leases!$E76,DATE(Properties!$C$5,8,IF(Leases!$H76="",1,Leases!$H76))&lt;=IF(Leases!$F76="",DATE(Properties!$C$5,12,31),Leases!$F76)),Leases!$G76,0)))</f>
      </c>
      <c r="J76" s="22">
        <f>IF(OR(Leases!$A76="",Leases!$E76="",Leases!$G76=""),0,IF(AND(YEAR(Leases!$E76)=Properties!$C$5,MONTH(Leases!$E76)=9,DAY(Leases!$E76)&gt;IF(Leases!$H76="",1,Leases!$H76)),IF(Leases!$E76&lt;=IF(Leases!$F76="",DATE(Properties!$C$5,12,31),Leases!$F76),ROUND(Leases!$G76*(DAY(EOMONTH(Leases!$E76,0))-DAY(Leases!$E76)+1)/DAY(EOMONTH(Leases!$E76,0)),2),0),IF(AND(DATE(Properties!$C$5,9,IF(Leases!$H76="",1,Leases!$H76))&gt;=Leases!$E76,DATE(Properties!$C$5,9,IF(Leases!$H76="",1,Leases!$H76))&lt;=IF(Leases!$F76="",DATE(Properties!$C$5,12,31),Leases!$F76)),Leases!$G76,0)))</f>
      </c>
      <c r="K76" s="22">
        <f>IF(OR(Leases!$A76="",Leases!$E76="",Leases!$G76=""),0,IF(AND(YEAR(Leases!$E76)=Properties!$C$5,MONTH(Leases!$E76)=10,DAY(Leases!$E76)&gt;IF(Leases!$H76="",1,Leases!$H76)),IF(Leases!$E76&lt;=IF(Leases!$F76="",DATE(Properties!$C$5,12,31),Leases!$F76),ROUND(Leases!$G76*(DAY(EOMONTH(Leases!$E76,0))-DAY(Leases!$E76)+1)/DAY(EOMONTH(Leases!$E76,0)),2),0),IF(AND(DATE(Properties!$C$5,10,IF(Leases!$H76="",1,Leases!$H76))&gt;=Leases!$E76,DATE(Properties!$C$5,10,IF(Leases!$H76="",1,Leases!$H76))&lt;=IF(Leases!$F76="",DATE(Properties!$C$5,12,31),Leases!$F76)),Leases!$G76,0)))</f>
      </c>
      <c r="L76" s="22">
        <f>IF(OR(Leases!$A76="",Leases!$E76="",Leases!$G76=""),0,IF(AND(YEAR(Leases!$E76)=Properties!$C$5,MONTH(Leases!$E76)=11,DAY(Leases!$E76)&gt;IF(Leases!$H76="",1,Leases!$H76)),IF(Leases!$E76&lt;=IF(Leases!$F76="",DATE(Properties!$C$5,12,31),Leases!$F76),ROUND(Leases!$G76*(DAY(EOMONTH(Leases!$E76,0))-DAY(Leases!$E76)+1)/DAY(EOMONTH(Leases!$E76,0)),2),0),IF(AND(DATE(Properties!$C$5,11,IF(Leases!$H76="",1,Leases!$H76))&gt;=Leases!$E76,DATE(Properties!$C$5,11,IF(Leases!$H76="",1,Leases!$H76))&lt;=IF(Leases!$F76="",DATE(Properties!$C$5,12,31),Leases!$F76)),Leases!$G76,0)))</f>
      </c>
      <c r="M76" s="22">
        <f>IF(OR(Leases!$A76="",Leases!$E76="",Leases!$G76=""),0,IF(AND(YEAR(Leases!$E76)=Properties!$C$5,MONTH(Leases!$E76)=12,DAY(Leases!$E76)&gt;IF(Leases!$H76="",1,Leases!$H76)),IF(Leases!$E76&lt;=IF(Leases!$F76="",DATE(Properties!$C$5,12,31),Leases!$F76),ROUND(Leases!$G76*(DAY(EOMONTH(Leases!$E76,0))-DAY(Leases!$E76)+1)/DAY(EOMONTH(Leases!$E76,0)),2),0),IF(AND(DATE(Properties!$C$5,12,IF(Leases!$H76="",1,Leases!$H76))&gt;=Leases!$E76,DATE(Properties!$C$5,12,IF(Leases!$H76="",1,Leases!$H76))&lt;=IF(Leases!$F76="",DATE(Properties!$C$5,12,31),Leases!$F76)),Leases!$G76,0)))</f>
      </c>
      <c r="N76" s="28">
        <f>IF(B76=0,0,IF(AND(YEAR(Leases!$E76)=Properties!$C$5,MONTH(Leases!$E76)=1,DAY(Leases!$E76)&gt;IF(Leases!$H76="",1,Leases!$H76)),Leases!$E76,DATE(Properties!$C$5,1,IF(Leases!$H76="",1,Leases!$H76))))</f>
      </c>
      <c r="O76" s="28">
        <f>IF(C76=0,0,IF(AND(YEAR(Leases!$E76)=Properties!$C$5,MONTH(Leases!$E76)=2,DAY(Leases!$E76)&gt;IF(Leases!$H76="",1,Leases!$H76)),Leases!$E76,DATE(Properties!$C$5,2,IF(Leases!$H76="",1,Leases!$H76))))</f>
      </c>
      <c r="P76" s="28">
        <f>IF(D76=0,0,IF(AND(YEAR(Leases!$E76)=Properties!$C$5,MONTH(Leases!$E76)=3,DAY(Leases!$E76)&gt;IF(Leases!$H76="",1,Leases!$H76)),Leases!$E76,DATE(Properties!$C$5,3,IF(Leases!$H76="",1,Leases!$H76))))</f>
      </c>
      <c r="Q76" s="28">
        <f>IF(E76=0,0,IF(AND(YEAR(Leases!$E76)=Properties!$C$5,MONTH(Leases!$E76)=4,DAY(Leases!$E76)&gt;IF(Leases!$H76="",1,Leases!$H76)),Leases!$E76,DATE(Properties!$C$5,4,IF(Leases!$H76="",1,Leases!$H76))))</f>
      </c>
      <c r="R76" s="28">
        <f>IF(F76=0,0,IF(AND(YEAR(Leases!$E76)=Properties!$C$5,MONTH(Leases!$E76)=5,DAY(Leases!$E76)&gt;IF(Leases!$H76="",1,Leases!$H76)),Leases!$E76,DATE(Properties!$C$5,5,IF(Leases!$H76="",1,Leases!$H76))))</f>
      </c>
      <c r="S76" s="28">
        <f>IF(G76=0,0,IF(AND(YEAR(Leases!$E76)=Properties!$C$5,MONTH(Leases!$E76)=6,DAY(Leases!$E76)&gt;IF(Leases!$H76="",1,Leases!$H76)),Leases!$E76,DATE(Properties!$C$5,6,IF(Leases!$H76="",1,Leases!$H76))))</f>
      </c>
      <c r="T76" s="28">
        <f>IF(H76=0,0,IF(AND(YEAR(Leases!$E76)=Properties!$C$5,MONTH(Leases!$E76)=7,DAY(Leases!$E76)&gt;IF(Leases!$H76="",1,Leases!$H76)),Leases!$E76,DATE(Properties!$C$5,7,IF(Leases!$H76="",1,Leases!$H76))))</f>
      </c>
      <c r="U76" s="28">
        <f>IF(I76=0,0,IF(AND(YEAR(Leases!$E76)=Properties!$C$5,MONTH(Leases!$E76)=8,DAY(Leases!$E76)&gt;IF(Leases!$H76="",1,Leases!$H76)),Leases!$E76,DATE(Properties!$C$5,8,IF(Leases!$H76="",1,Leases!$H76))))</f>
      </c>
      <c r="V76" s="28">
        <f>IF(J76=0,0,IF(AND(YEAR(Leases!$E76)=Properties!$C$5,MONTH(Leases!$E76)=9,DAY(Leases!$E76)&gt;IF(Leases!$H76="",1,Leases!$H76)),Leases!$E76,DATE(Properties!$C$5,9,IF(Leases!$H76="",1,Leases!$H76))))</f>
      </c>
      <c r="W76" s="28">
        <f>IF(K76=0,0,IF(AND(YEAR(Leases!$E76)=Properties!$C$5,MONTH(Leases!$E76)=10,DAY(Leases!$E76)&gt;IF(Leases!$H76="",1,Leases!$H76)),Leases!$E76,DATE(Properties!$C$5,10,IF(Leases!$H76="",1,Leases!$H76))))</f>
      </c>
      <c r="X76" s="28">
        <f>IF(L76=0,0,IF(AND(YEAR(Leases!$E76)=Properties!$C$5,MONTH(Leases!$E76)=11,DAY(Leases!$E76)&gt;IF(Leases!$H76="",1,Leases!$H76)),Leases!$E76,DATE(Properties!$C$5,11,IF(Leases!$H76="",1,Leases!$H76))))</f>
      </c>
      <c r="Y76" s="28">
        <f>IF(M76=0,0,IF(AND(YEAR(Leases!$E76)=Properties!$C$5,MONTH(Leases!$E76)=12,DAY(Leases!$E76)&gt;IF(Leases!$H76="",1,Leases!$H76)),Leases!$E76,DATE(Properties!$C$5,12,IF(Leases!$H76="",1,Leases!$H76))))</f>
      </c>
      <c r="Z76" s="25">
        <f>SUM(B76:M76)</f>
      </c>
      <c r="AA76" s="22">
        <f>SUMPRODUCT((N76:Y76&lt;='Rent roll'!$C$4)*B76:M76)</f>
      </c>
      <c r="AB76" s="22">
        <f>IF(A76="",0,SUMIFS('Ledger entries'!$H$2:$H$3001,'Ledger entries'!$B$2:$B$3001,A76,'Ledger entries'!$A$2:$A$3001,"&lt;="&amp;'Rent roll'!$C$4))</f>
      </c>
      <c r="AC76" s="22">
        <f>IF(A76="",0,N(Leases!$L76)+AA76+AB76)</f>
      </c>
      <c r="AD76" s="22">
        <f>IF(A76="",0,N(Leases!$K76)+SUMIFS('Ledger entries'!$I$2:$I$3001,'Ledger entries'!$B$2:$B$3001,A76,'Ledger entries'!$A$2:$A$3001,"&lt;="&amp;'Rent roll'!$C$4))</f>
      </c>
    </row>
    <row r="77" spans="1:30" x14ac:dyDescent="0.25">
      <c r="A77" s="13">
        <f>Leases!A77</f>
      </c>
      <c r="B77" s="22">
        <f>IF(OR(Leases!$A77="",Leases!$E77="",Leases!$G77=""),0,IF(AND(YEAR(Leases!$E77)=Properties!$C$5,MONTH(Leases!$E77)=1,DAY(Leases!$E77)&gt;IF(Leases!$H77="",1,Leases!$H77)),IF(Leases!$E77&lt;=IF(Leases!$F77="",DATE(Properties!$C$5,12,31),Leases!$F77),ROUND(Leases!$G77*(DAY(EOMONTH(Leases!$E77,0))-DAY(Leases!$E77)+1)/DAY(EOMONTH(Leases!$E77,0)),2),0),IF(AND(DATE(Properties!$C$5,1,IF(Leases!$H77="",1,Leases!$H77))&gt;=Leases!$E77,DATE(Properties!$C$5,1,IF(Leases!$H77="",1,Leases!$H77))&lt;=IF(Leases!$F77="",DATE(Properties!$C$5,12,31),Leases!$F77)),Leases!$G77,0)))</f>
      </c>
      <c r="C77" s="22">
        <f>IF(OR(Leases!$A77="",Leases!$E77="",Leases!$G77=""),0,IF(AND(YEAR(Leases!$E77)=Properties!$C$5,MONTH(Leases!$E77)=2,DAY(Leases!$E77)&gt;IF(Leases!$H77="",1,Leases!$H77)),IF(Leases!$E77&lt;=IF(Leases!$F77="",DATE(Properties!$C$5,12,31),Leases!$F77),ROUND(Leases!$G77*(DAY(EOMONTH(Leases!$E77,0))-DAY(Leases!$E77)+1)/DAY(EOMONTH(Leases!$E77,0)),2),0),IF(AND(DATE(Properties!$C$5,2,IF(Leases!$H77="",1,Leases!$H77))&gt;=Leases!$E77,DATE(Properties!$C$5,2,IF(Leases!$H77="",1,Leases!$H77))&lt;=IF(Leases!$F77="",DATE(Properties!$C$5,12,31),Leases!$F77)),Leases!$G77,0)))</f>
      </c>
      <c r="D77" s="22">
        <f>IF(OR(Leases!$A77="",Leases!$E77="",Leases!$G77=""),0,IF(AND(YEAR(Leases!$E77)=Properties!$C$5,MONTH(Leases!$E77)=3,DAY(Leases!$E77)&gt;IF(Leases!$H77="",1,Leases!$H77)),IF(Leases!$E77&lt;=IF(Leases!$F77="",DATE(Properties!$C$5,12,31),Leases!$F77),ROUND(Leases!$G77*(DAY(EOMONTH(Leases!$E77,0))-DAY(Leases!$E77)+1)/DAY(EOMONTH(Leases!$E77,0)),2),0),IF(AND(DATE(Properties!$C$5,3,IF(Leases!$H77="",1,Leases!$H77))&gt;=Leases!$E77,DATE(Properties!$C$5,3,IF(Leases!$H77="",1,Leases!$H77))&lt;=IF(Leases!$F77="",DATE(Properties!$C$5,12,31),Leases!$F77)),Leases!$G77,0)))</f>
      </c>
      <c r="E77" s="22">
        <f>IF(OR(Leases!$A77="",Leases!$E77="",Leases!$G77=""),0,IF(AND(YEAR(Leases!$E77)=Properties!$C$5,MONTH(Leases!$E77)=4,DAY(Leases!$E77)&gt;IF(Leases!$H77="",1,Leases!$H77)),IF(Leases!$E77&lt;=IF(Leases!$F77="",DATE(Properties!$C$5,12,31),Leases!$F77),ROUND(Leases!$G77*(DAY(EOMONTH(Leases!$E77,0))-DAY(Leases!$E77)+1)/DAY(EOMONTH(Leases!$E77,0)),2),0),IF(AND(DATE(Properties!$C$5,4,IF(Leases!$H77="",1,Leases!$H77))&gt;=Leases!$E77,DATE(Properties!$C$5,4,IF(Leases!$H77="",1,Leases!$H77))&lt;=IF(Leases!$F77="",DATE(Properties!$C$5,12,31),Leases!$F77)),Leases!$G77,0)))</f>
      </c>
      <c r="F77" s="22">
        <f>IF(OR(Leases!$A77="",Leases!$E77="",Leases!$G77=""),0,IF(AND(YEAR(Leases!$E77)=Properties!$C$5,MONTH(Leases!$E77)=5,DAY(Leases!$E77)&gt;IF(Leases!$H77="",1,Leases!$H77)),IF(Leases!$E77&lt;=IF(Leases!$F77="",DATE(Properties!$C$5,12,31),Leases!$F77),ROUND(Leases!$G77*(DAY(EOMONTH(Leases!$E77,0))-DAY(Leases!$E77)+1)/DAY(EOMONTH(Leases!$E77,0)),2),0),IF(AND(DATE(Properties!$C$5,5,IF(Leases!$H77="",1,Leases!$H77))&gt;=Leases!$E77,DATE(Properties!$C$5,5,IF(Leases!$H77="",1,Leases!$H77))&lt;=IF(Leases!$F77="",DATE(Properties!$C$5,12,31),Leases!$F77)),Leases!$G77,0)))</f>
      </c>
      <c r="G77" s="22">
        <f>IF(OR(Leases!$A77="",Leases!$E77="",Leases!$G77=""),0,IF(AND(YEAR(Leases!$E77)=Properties!$C$5,MONTH(Leases!$E77)=6,DAY(Leases!$E77)&gt;IF(Leases!$H77="",1,Leases!$H77)),IF(Leases!$E77&lt;=IF(Leases!$F77="",DATE(Properties!$C$5,12,31),Leases!$F77),ROUND(Leases!$G77*(DAY(EOMONTH(Leases!$E77,0))-DAY(Leases!$E77)+1)/DAY(EOMONTH(Leases!$E77,0)),2),0),IF(AND(DATE(Properties!$C$5,6,IF(Leases!$H77="",1,Leases!$H77))&gt;=Leases!$E77,DATE(Properties!$C$5,6,IF(Leases!$H77="",1,Leases!$H77))&lt;=IF(Leases!$F77="",DATE(Properties!$C$5,12,31),Leases!$F77)),Leases!$G77,0)))</f>
      </c>
      <c r="H77" s="22">
        <f>IF(OR(Leases!$A77="",Leases!$E77="",Leases!$G77=""),0,IF(AND(YEAR(Leases!$E77)=Properties!$C$5,MONTH(Leases!$E77)=7,DAY(Leases!$E77)&gt;IF(Leases!$H77="",1,Leases!$H77)),IF(Leases!$E77&lt;=IF(Leases!$F77="",DATE(Properties!$C$5,12,31),Leases!$F77),ROUND(Leases!$G77*(DAY(EOMONTH(Leases!$E77,0))-DAY(Leases!$E77)+1)/DAY(EOMONTH(Leases!$E77,0)),2),0),IF(AND(DATE(Properties!$C$5,7,IF(Leases!$H77="",1,Leases!$H77))&gt;=Leases!$E77,DATE(Properties!$C$5,7,IF(Leases!$H77="",1,Leases!$H77))&lt;=IF(Leases!$F77="",DATE(Properties!$C$5,12,31),Leases!$F77)),Leases!$G77,0)))</f>
      </c>
      <c r="I77" s="22">
        <f>IF(OR(Leases!$A77="",Leases!$E77="",Leases!$G77=""),0,IF(AND(YEAR(Leases!$E77)=Properties!$C$5,MONTH(Leases!$E77)=8,DAY(Leases!$E77)&gt;IF(Leases!$H77="",1,Leases!$H77)),IF(Leases!$E77&lt;=IF(Leases!$F77="",DATE(Properties!$C$5,12,31),Leases!$F77),ROUND(Leases!$G77*(DAY(EOMONTH(Leases!$E77,0))-DAY(Leases!$E77)+1)/DAY(EOMONTH(Leases!$E77,0)),2),0),IF(AND(DATE(Properties!$C$5,8,IF(Leases!$H77="",1,Leases!$H77))&gt;=Leases!$E77,DATE(Properties!$C$5,8,IF(Leases!$H77="",1,Leases!$H77))&lt;=IF(Leases!$F77="",DATE(Properties!$C$5,12,31),Leases!$F77)),Leases!$G77,0)))</f>
      </c>
      <c r="J77" s="22">
        <f>IF(OR(Leases!$A77="",Leases!$E77="",Leases!$G77=""),0,IF(AND(YEAR(Leases!$E77)=Properties!$C$5,MONTH(Leases!$E77)=9,DAY(Leases!$E77)&gt;IF(Leases!$H77="",1,Leases!$H77)),IF(Leases!$E77&lt;=IF(Leases!$F77="",DATE(Properties!$C$5,12,31),Leases!$F77),ROUND(Leases!$G77*(DAY(EOMONTH(Leases!$E77,0))-DAY(Leases!$E77)+1)/DAY(EOMONTH(Leases!$E77,0)),2),0),IF(AND(DATE(Properties!$C$5,9,IF(Leases!$H77="",1,Leases!$H77))&gt;=Leases!$E77,DATE(Properties!$C$5,9,IF(Leases!$H77="",1,Leases!$H77))&lt;=IF(Leases!$F77="",DATE(Properties!$C$5,12,31),Leases!$F77)),Leases!$G77,0)))</f>
      </c>
      <c r="K77" s="22">
        <f>IF(OR(Leases!$A77="",Leases!$E77="",Leases!$G77=""),0,IF(AND(YEAR(Leases!$E77)=Properties!$C$5,MONTH(Leases!$E77)=10,DAY(Leases!$E77)&gt;IF(Leases!$H77="",1,Leases!$H77)),IF(Leases!$E77&lt;=IF(Leases!$F77="",DATE(Properties!$C$5,12,31),Leases!$F77),ROUND(Leases!$G77*(DAY(EOMONTH(Leases!$E77,0))-DAY(Leases!$E77)+1)/DAY(EOMONTH(Leases!$E77,0)),2),0),IF(AND(DATE(Properties!$C$5,10,IF(Leases!$H77="",1,Leases!$H77))&gt;=Leases!$E77,DATE(Properties!$C$5,10,IF(Leases!$H77="",1,Leases!$H77))&lt;=IF(Leases!$F77="",DATE(Properties!$C$5,12,31),Leases!$F77)),Leases!$G77,0)))</f>
      </c>
      <c r="L77" s="22">
        <f>IF(OR(Leases!$A77="",Leases!$E77="",Leases!$G77=""),0,IF(AND(YEAR(Leases!$E77)=Properties!$C$5,MONTH(Leases!$E77)=11,DAY(Leases!$E77)&gt;IF(Leases!$H77="",1,Leases!$H77)),IF(Leases!$E77&lt;=IF(Leases!$F77="",DATE(Properties!$C$5,12,31),Leases!$F77),ROUND(Leases!$G77*(DAY(EOMONTH(Leases!$E77,0))-DAY(Leases!$E77)+1)/DAY(EOMONTH(Leases!$E77,0)),2),0),IF(AND(DATE(Properties!$C$5,11,IF(Leases!$H77="",1,Leases!$H77))&gt;=Leases!$E77,DATE(Properties!$C$5,11,IF(Leases!$H77="",1,Leases!$H77))&lt;=IF(Leases!$F77="",DATE(Properties!$C$5,12,31),Leases!$F77)),Leases!$G77,0)))</f>
      </c>
      <c r="M77" s="22">
        <f>IF(OR(Leases!$A77="",Leases!$E77="",Leases!$G77=""),0,IF(AND(YEAR(Leases!$E77)=Properties!$C$5,MONTH(Leases!$E77)=12,DAY(Leases!$E77)&gt;IF(Leases!$H77="",1,Leases!$H77)),IF(Leases!$E77&lt;=IF(Leases!$F77="",DATE(Properties!$C$5,12,31),Leases!$F77),ROUND(Leases!$G77*(DAY(EOMONTH(Leases!$E77,0))-DAY(Leases!$E77)+1)/DAY(EOMONTH(Leases!$E77,0)),2),0),IF(AND(DATE(Properties!$C$5,12,IF(Leases!$H77="",1,Leases!$H77))&gt;=Leases!$E77,DATE(Properties!$C$5,12,IF(Leases!$H77="",1,Leases!$H77))&lt;=IF(Leases!$F77="",DATE(Properties!$C$5,12,31),Leases!$F77)),Leases!$G77,0)))</f>
      </c>
      <c r="N77" s="28">
        <f>IF(B77=0,0,IF(AND(YEAR(Leases!$E77)=Properties!$C$5,MONTH(Leases!$E77)=1,DAY(Leases!$E77)&gt;IF(Leases!$H77="",1,Leases!$H77)),Leases!$E77,DATE(Properties!$C$5,1,IF(Leases!$H77="",1,Leases!$H77))))</f>
      </c>
      <c r="O77" s="28">
        <f>IF(C77=0,0,IF(AND(YEAR(Leases!$E77)=Properties!$C$5,MONTH(Leases!$E77)=2,DAY(Leases!$E77)&gt;IF(Leases!$H77="",1,Leases!$H77)),Leases!$E77,DATE(Properties!$C$5,2,IF(Leases!$H77="",1,Leases!$H77))))</f>
      </c>
      <c r="P77" s="28">
        <f>IF(D77=0,0,IF(AND(YEAR(Leases!$E77)=Properties!$C$5,MONTH(Leases!$E77)=3,DAY(Leases!$E77)&gt;IF(Leases!$H77="",1,Leases!$H77)),Leases!$E77,DATE(Properties!$C$5,3,IF(Leases!$H77="",1,Leases!$H77))))</f>
      </c>
      <c r="Q77" s="28">
        <f>IF(E77=0,0,IF(AND(YEAR(Leases!$E77)=Properties!$C$5,MONTH(Leases!$E77)=4,DAY(Leases!$E77)&gt;IF(Leases!$H77="",1,Leases!$H77)),Leases!$E77,DATE(Properties!$C$5,4,IF(Leases!$H77="",1,Leases!$H77))))</f>
      </c>
      <c r="R77" s="28">
        <f>IF(F77=0,0,IF(AND(YEAR(Leases!$E77)=Properties!$C$5,MONTH(Leases!$E77)=5,DAY(Leases!$E77)&gt;IF(Leases!$H77="",1,Leases!$H77)),Leases!$E77,DATE(Properties!$C$5,5,IF(Leases!$H77="",1,Leases!$H77))))</f>
      </c>
      <c r="S77" s="28">
        <f>IF(G77=0,0,IF(AND(YEAR(Leases!$E77)=Properties!$C$5,MONTH(Leases!$E77)=6,DAY(Leases!$E77)&gt;IF(Leases!$H77="",1,Leases!$H77)),Leases!$E77,DATE(Properties!$C$5,6,IF(Leases!$H77="",1,Leases!$H77))))</f>
      </c>
      <c r="T77" s="28">
        <f>IF(H77=0,0,IF(AND(YEAR(Leases!$E77)=Properties!$C$5,MONTH(Leases!$E77)=7,DAY(Leases!$E77)&gt;IF(Leases!$H77="",1,Leases!$H77)),Leases!$E77,DATE(Properties!$C$5,7,IF(Leases!$H77="",1,Leases!$H77))))</f>
      </c>
      <c r="U77" s="28">
        <f>IF(I77=0,0,IF(AND(YEAR(Leases!$E77)=Properties!$C$5,MONTH(Leases!$E77)=8,DAY(Leases!$E77)&gt;IF(Leases!$H77="",1,Leases!$H77)),Leases!$E77,DATE(Properties!$C$5,8,IF(Leases!$H77="",1,Leases!$H77))))</f>
      </c>
      <c r="V77" s="28">
        <f>IF(J77=0,0,IF(AND(YEAR(Leases!$E77)=Properties!$C$5,MONTH(Leases!$E77)=9,DAY(Leases!$E77)&gt;IF(Leases!$H77="",1,Leases!$H77)),Leases!$E77,DATE(Properties!$C$5,9,IF(Leases!$H77="",1,Leases!$H77))))</f>
      </c>
      <c r="W77" s="28">
        <f>IF(K77=0,0,IF(AND(YEAR(Leases!$E77)=Properties!$C$5,MONTH(Leases!$E77)=10,DAY(Leases!$E77)&gt;IF(Leases!$H77="",1,Leases!$H77)),Leases!$E77,DATE(Properties!$C$5,10,IF(Leases!$H77="",1,Leases!$H77))))</f>
      </c>
      <c r="X77" s="28">
        <f>IF(L77=0,0,IF(AND(YEAR(Leases!$E77)=Properties!$C$5,MONTH(Leases!$E77)=11,DAY(Leases!$E77)&gt;IF(Leases!$H77="",1,Leases!$H77)),Leases!$E77,DATE(Properties!$C$5,11,IF(Leases!$H77="",1,Leases!$H77))))</f>
      </c>
      <c r="Y77" s="28">
        <f>IF(M77=0,0,IF(AND(YEAR(Leases!$E77)=Properties!$C$5,MONTH(Leases!$E77)=12,DAY(Leases!$E77)&gt;IF(Leases!$H77="",1,Leases!$H77)),Leases!$E77,DATE(Properties!$C$5,12,IF(Leases!$H77="",1,Leases!$H77))))</f>
      </c>
      <c r="Z77" s="25">
        <f>SUM(B77:M77)</f>
      </c>
      <c r="AA77" s="22">
        <f>SUMPRODUCT((N77:Y77&lt;='Rent roll'!$C$4)*B77:M77)</f>
      </c>
      <c r="AB77" s="22">
        <f>IF(A77="",0,SUMIFS('Ledger entries'!$H$2:$H$3001,'Ledger entries'!$B$2:$B$3001,A77,'Ledger entries'!$A$2:$A$3001,"&lt;="&amp;'Rent roll'!$C$4))</f>
      </c>
      <c r="AC77" s="22">
        <f>IF(A77="",0,N(Leases!$L77)+AA77+AB77)</f>
      </c>
      <c r="AD77" s="22">
        <f>IF(A77="",0,N(Leases!$K77)+SUMIFS('Ledger entries'!$I$2:$I$3001,'Ledger entries'!$B$2:$B$3001,A77,'Ledger entries'!$A$2:$A$3001,"&lt;="&amp;'Rent roll'!$C$4))</f>
      </c>
    </row>
    <row r="78" spans="1:30" x14ac:dyDescent="0.25">
      <c r="A78" s="13">
        <f>Leases!A78</f>
      </c>
      <c r="B78" s="22">
        <f>IF(OR(Leases!$A78="",Leases!$E78="",Leases!$G78=""),0,IF(AND(YEAR(Leases!$E78)=Properties!$C$5,MONTH(Leases!$E78)=1,DAY(Leases!$E78)&gt;IF(Leases!$H78="",1,Leases!$H78)),IF(Leases!$E78&lt;=IF(Leases!$F78="",DATE(Properties!$C$5,12,31),Leases!$F78),ROUND(Leases!$G78*(DAY(EOMONTH(Leases!$E78,0))-DAY(Leases!$E78)+1)/DAY(EOMONTH(Leases!$E78,0)),2),0),IF(AND(DATE(Properties!$C$5,1,IF(Leases!$H78="",1,Leases!$H78))&gt;=Leases!$E78,DATE(Properties!$C$5,1,IF(Leases!$H78="",1,Leases!$H78))&lt;=IF(Leases!$F78="",DATE(Properties!$C$5,12,31),Leases!$F78)),Leases!$G78,0)))</f>
      </c>
      <c r="C78" s="22">
        <f>IF(OR(Leases!$A78="",Leases!$E78="",Leases!$G78=""),0,IF(AND(YEAR(Leases!$E78)=Properties!$C$5,MONTH(Leases!$E78)=2,DAY(Leases!$E78)&gt;IF(Leases!$H78="",1,Leases!$H78)),IF(Leases!$E78&lt;=IF(Leases!$F78="",DATE(Properties!$C$5,12,31),Leases!$F78),ROUND(Leases!$G78*(DAY(EOMONTH(Leases!$E78,0))-DAY(Leases!$E78)+1)/DAY(EOMONTH(Leases!$E78,0)),2),0),IF(AND(DATE(Properties!$C$5,2,IF(Leases!$H78="",1,Leases!$H78))&gt;=Leases!$E78,DATE(Properties!$C$5,2,IF(Leases!$H78="",1,Leases!$H78))&lt;=IF(Leases!$F78="",DATE(Properties!$C$5,12,31),Leases!$F78)),Leases!$G78,0)))</f>
      </c>
      <c r="D78" s="22">
        <f>IF(OR(Leases!$A78="",Leases!$E78="",Leases!$G78=""),0,IF(AND(YEAR(Leases!$E78)=Properties!$C$5,MONTH(Leases!$E78)=3,DAY(Leases!$E78)&gt;IF(Leases!$H78="",1,Leases!$H78)),IF(Leases!$E78&lt;=IF(Leases!$F78="",DATE(Properties!$C$5,12,31),Leases!$F78),ROUND(Leases!$G78*(DAY(EOMONTH(Leases!$E78,0))-DAY(Leases!$E78)+1)/DAY(EOMONTH(Leases!$E78,0)),2),0),IF(AND(DATE(Properties!$C$5,3,IF(Leases!$H78="",1,Leases!$H78))&gt;=Leases!$E78,DATE(Properties!$C$5,3,IF(Leases!$H78="",1,Leases!$H78))&lt;=IF(Leases!$F78="",DATE(Properties!$C$5,12,31),Leases!$F78)),Leases!$G78,0)))</f>
      </c>
      <c r="E78" s="22">
        <f>IF(OR(Leases!$A78="",Leases!$E78="",Leases!$G78=""),0,IF(AND(YEAR(Leases!$E78)=Properties!$C$5,MONTH(Leases!$E78)=4,DAY(Leases!$E78)&gt;IF(Leases!$H78="",1,Leases!$H78)),IF(Leases!$E78&lt;=IF(Leases!$F78="",DATE(Properties!$C$5,12,31),Leases!$F78),ROUND(Leases!$G78*(DAY(EOMONTH(Leases!$E78,0))-DAY(Leases!$E78)+1)/DAY(EOMONTH(Leases!$E78,0)),2),0),IF(AND(DATE(Properties!$C$5,4,IF(Leases!$H78="",1,Leases!$H78))&gt;=Leases!$E78,DATE(Properties!$C$5,4,IF(Leases!$H78="",1,Leases!$H78))&lt;=IF(Leases!$F78="",DATE(Properties!$C$5,12,31),Leases!$F78)),Leases!$G78,0)))</f>
      </c>
      <c r="F78" s="22">
        <f>IF(OR(Leases!$A78="",Leases!$E78="",Leases!$G78=""),0,IF(AND(YEAR(Leases!$E78)=Properties!$C$5,MONTH(Leases!$E78)=5,DAY(Leases!$E78)&gt;IF(Leases!$H78="",1,Leases!$H78)),IF(Leases!$E78&lt;=IF(Leases!$F78="",DATE(Properties!$C$5,12,31),Leases!$F78),ROUND(Leases!$G78*(DAY(EOMONTH(Leases!$E78,0))-DAY(Leases!$E78)+1)/DAY(EOMONTH(Leases!$E78,0)),2),0),IF(AND(DATE(Properties!$C$5,5,IF(Leases!$H78="",1,Leases!$H78))&gt;=Leases!$E78,DATE(Properties!$C$5,5,IF(Leases!$H78="",1,Leases!$H78))&lt;=IF(Leases!$F78="",DATE(Properties!$C$5,12,31),Leases!$F78)),Leases!$G78,0)))</f>
      </c>
      <c r="G78" s="22">
        <f>IF(OR(Leases!$A78="",Leases!$E78="",Leases!$G78=""),0,IF(AND(YEAR(Leases!$E78)=Properties!$C$5,MONTH(Leases!$E78)=6,DAY(Leases!$E78)&gt;IF(Leases!$H78="",1,Leases!$H78)),IF(Leases!$E78&lt;=IF(Leases!$F78="",DATE(Properties!$C$5,12,31),Leases!$F78),ROUND(Leases!$G78*(DAY(EOMONTH(Leases!$E78,0))-DAY(Leases!$E78)+1)/DAY(EOMONTH(Leases!$E78,0)),2),0),IF(AND(DATE(Properties!$C$5,6,IF(Leases!$H78="",1,Leases!$H78))&gt;=Leases!$E78,DATE(Properties!$C$5,6,IF(Leases!$H78="",1,Leases!$H78))&lt;=IF(Leases!$F78="",DATE(Properties!$C$5,12,31),Leases!$F78)),Leases!$G78,0)))</f>
      </c>
      <c r="H78" s="22">
        <f>IF(OR(Leases!$A78="",Leases!$E78="",Leases!$G78=""),0,IF(AND(YEAR(Leases!$E78)=Properties!$C$5,MONTH(Leases!$E78)=7,DAY(Leases!$E78)&gt;IF(Leases!$H78="",1,Leases!$H78)),IF(Leases!$E78&lt;=IF(Leases!$F78="",DATE(Properties!$C$5,12,31),Leases!$F78),ROUND(Leases!$G78*(DAY(EOMONTH(Leases!$E78,0))-DAY(Leases!$E78)+1)/DAY(EOMONTH(Leases!$E78,0)),2),0),IF(AND(DATE(Properties!$C$5,7,IF(Leases!$H78="",1,Leases!$H78))&gt;=Leases!$E78,DATE(Properties!$C$5,7,IF(Leases!$H78="",1,Leases!$H78))&lt;=IF(Leases!$F78="",DATE(Properties!$C$5,12,31),Leases!$F78)),Leases!$G78,0)))</f>
      </c>
      <c r="I78" s="22">
        <f>IF(OR(Leases!$A78="",Leases!$E78="",Leases!$G78=""),0,IF(AND(YEAR(Leases!$E78)=Properties!$C$5,MONTH(Leases!$E78)=8,DAY(Leases!$E78)&gt;IF(Leases!$H78="",1,Leases!$H78)),IF(Leases!$E78&lt;=IF(Leases!$F78="",DATE(Properties!$C$5,12,31),Leases!$F78),ROUND(Leases!$G78*(DAY(EOMONTH(Leases!$E78,0))-DAY(Leases!$E78)+1)/DAY(EOMONTH(Leases!$E78,0)),2),0),IF(AND(DATE(Properties!$C$5,8,IF(Leases!$H78="",1,Leases!$H78))&gt;=Leases!$E78,DATE(Properties!$C$5,8,IF(Leases!$H78="",1,Leases!$H78))&lt;=IF(Leases!$F78="",DATE(Properties!$C$5,12,31),Leases!$F78)),Leases!$G78,0)))</f>
      </c>
      <c r="J78" s="22">
        <f>IF(OR(Leases!$A78="",Leases!$E78="",Leases!$G78=""),0,IF(AND(YEAR(Leases!$E78)=Properties!$C$5,MONTH(Leases!$E78)=9,DAY(Leases!$E78)&gt;IF(Leases!$H78="",1,Leases!$H78)),IF(Leases!$E78&lt;=IF(Leases!$F78="",DATE(Properties!$C$5,12,31),Leases!$F78),ROUND(Leases!$G78*(DAY(EOMONTH(Leases!$E78,0))-DAY(Leases!$E78)+1)/DAY(EOMONTH(Leases!$E78,0)),2),0),IF(AND(DATE(Properties!$C$5,9,IF(Leases!$H78="",1,Leases!$H78))&gt;=Leases!$E78,DATE(Properties!$C$5,9,IF(Leases!$H78="",1,Leases!$H78))&lt;=IF(Leases!$F78="",DATE(Properties!$C$5,12,31),Leases!$F78)),Leases!$G78,0)))</f>
      </c>
      <c r="K78" s="22">
        <f>IF(OR(Leases!$A78="",Leases!$E78="",Leases!$G78=""),0,IF(AND(YEAR(Leases!$E78)=Properties!$C$5,MONTH(Leases!$E78)=10,DAY(Leases!$E78)&gt;IF(Leases!$H78="",1,Leases!$H78)),IF(Leases!$E78&lt;=IF(Leases!$F78="",DATE(Properties!$C$5,12,31),Leases!$F78),ROUND(Leases!$G78*(DAY(EOMONTH(Leases!$E78,0))-DAY(Leases!$E78)+1)/DAY(EOMONTH(Leases!$E78,0)),2),0),IF(AND(DATE(Properties!$C$5,10,IF(Leases!$H78="",1,Leases!$H78))&gt;=Leases!$E78,DATE(Properties!$C$5,10,IF(Leases!$H78="",1,Leases!$H78))&lt;=IF(Leases!$F78="",DATE(Properties!$C$5,12,31),Leases!$F78)),Leases!$G78,0)))</f>
      </c>
      <c r="L78" s="22">
        <f>IF(OR(Leases!$A78="",Leases!$E78="",Leases!$G78=""),0,IF(AND(YEAR(Leases!$E78)=Properties!$C$5,MONTH(Leases!$E78)=11,DAY(Leases!$E78)&gt;IF(Leases!$H78="",1,Leases!$H78)),IF(Leases!$E78&lt;=IF(Leases!$F78="",DATE(Properties!$C$5,12,31),Leases!$F78),ROUND(Leases!$G78*(DAY(EOMONTH(Leases!$E78,0))-DAY(Leases!$E78)+1)/DAY(EOMONTH(Leases!$E78,0)),2),0),IF(AND(DATE(Properties!$C$5,11,IF(Leases!$H78="",1,Leases!$H78))&gt;=Leases!$E78,DATE(Properties!$C$5,11,IF(Leases!$H78="",1,Leases!$H78))&lt;=IF(Leases!$F78="",DATE(Properties!$C$5,12,31),Leases!$F78)),Leases!$G78,0)))</f>
      </c>
      <c r="M78" s="22">
        <f>IF(OR(Leases!$A78="",Leases!$E78="",Leases!$G78=""),0,IF(AND(YEAR(Leases!$E78)=Properties!$C$5,MONTH(Leases!$E78)=12,DAY(Leases!$E78)&gt;IF(Leases!$H78="",1,Leases!$H78)),IF(Leases!$E78&lt;=IF(Leases!$F78="",DATE(Properties!$C$5,12,31),Leases!$F78),ROUND(Leases!$G78*(DAY(EOMONTH(Leases!$E78,0))-DAY(Leases!$E78)+1)/DAY(EOMONTH(Leases!$E78,0)),2),0),IF(AND(DATE(Properties!$C$5,12,IF(Leases!$H78="",1,Leases!$H78))&gt;=Leases!$E78,DATE(Properties!$C$5,12,IF(Leases!$H78="",1,Leases!$H78))&lt;=IF(Leases!$F78="",DATE(Properties!$C$5,12,31),Leases!$F78)),Leases!$G78,0)))</f>
      </c>
      <c r="N78" s="28">
        <f>IF(B78=0,0,IF(AND(YEAR(Leases!$E78)=Properties!$C$5,MONTH(Leases!$E78)=1,DAY(Leases!$E78)&gt;IF(Leases!$H78="",1,Leases!$H78)),Leases!$E78,DATE(Properties!$C$5,1,IF(Leases!$H78="",1,Leases!$H78))))</f>
      </c>
      <c r="O78" s="28">
        <f>IF(C78=0,0,IF(AND(YEAR(Leases!$E78)=Properties!$C$5,MONTH(Leases!$E78)=2,DAY(Leases!$E78)&gt;IF(Leases!$H78="",1,Leases!$H78)),Leases!$E78,DATE(Properties!$C$5,2,IF(Leases!$H78="",1,Leases!$H78))))</f>
      </c>
      <c r="P78" s="28">
        <f>IF(D78=0,0,IF(AND(YEAR(Leases!$E78)=Properties!$C$5,MONTH(Leases!$E78)=3,DAY(Leases!$E78)&gt;IF(Leases!$H78="",1,Leases!$H78)),Leases!$E78,DATE(Properties!$C$5,3,IF(Leases!$H78="",1,Leases!$H78))))</f>
      </c>
      <c r="Q78" s="28">
        <f>IF(E78=0,0,IF(AND(YEAR(Leases!$E78)=Properties!$C$5,MONTH(Leases!$E78)=4,DAY(Leases!$E78)&gt;IF(Leases!$H78="",1,Leases!$H78)),Leases!$E78,DATE(Properties!$C$5,4,IF(Leases!$H78="",1,Leases!$H78))))</f>
      </c>
      <c r="R78" s="28">
        <f>IF(F78=0,0,IF(AND(YEAR(Leases!$E78)=Properties!$C$5,MONTH(Leases!$E78)=5,DAY(Leases!$E78)&gt;IF(Leases!$H78="",1,Leases!$H78)),Leases!$E78,DATE(Properties!$C$5,5,IF(Leases!$H78="",1,Leases!$H78))))</f>
      </c>
      <c r="S78" s="28">
        <f>IF(G78=0,0,IF(AND(YEAR(Leases!$E78)=Properties!$C$5,MONTH(Leases!$E78)=6,DAY(Leases!$E78)&gt;IF(Leases!$H78="",1,Leases!$H78)),Leases!$E78,DATE(Properties!$C$5,6,IF(Leases!$H78="",1,Leases!$H78))))</f>
      </c>
      <c r="T78" s="28">
        <f>IF(H78=0,0,IF(AND(YEAR(Leases!$E78)=Properties!$C$5,MONTH(Leases!$E78)=7,DAY(Leases!$E78)&gt;IF(Leases!$H78="",1,Leases!$H78)),Leases!$E78,DATE(Properties!$C$5,7,IF(Leases!$H78="",1,Leases!$H78))))</f>
      </c>
      <c r="U78" s="28">
        <f>IF(I78=0,0,IF(AND(YEAR(Leases!$E78)=Properties!$C$5,MONTH(Leases!$E78)=8,DAY(Leases!$E78)&gt;IF(Leases!$H78="",1,Leases!$H78)),Leases!$E78,DATE(Properties!$C$5,8,IF(Leases!$H78="",1,Leases!$H78))))</f>
      </c>
      <c r="V78" s="28">
        <f>IF(J78=0,0,IF(AND(YEAR(Leases!$E78)=Properties!$C$5,MONTH(Leases!$E78)=9,DAY(Leases!$E78)&gt;IF(Leases!$H78="",1,Leases!$H78)),Leases!$E78,DATE(Properties!$C$5,9,IF(Leases!$H78="",1,Leases!$H78))))</f>
      </c>
      <c r="W78" s="28">
        <f>IF(K78=0,0,IF(AND(YEAR(Leases!$E78)=Properties!$C$5,MONTH(Leases!$E78)=10,DAY(Leases!$E78)&gt;IF(Leases!$H78="",1,Leases!$H78)),Leases!$E78,DATE(Properties!$C$5,10,IF(Leases!$H78="",1,Leases!$H78))))</f>
      </c>
      <c r="X78" s="28">
        <f>IF(L78=0,0,IF(AND(YEAR(Leases!$E78)=Properties!$C$5,MONTH(Leases!$E78)=11,DAY(Leases!$E78)&gt;IF(Leases!$H78="",1,Leases!$H78)),Leases!$E78,DATE(Properties!$C$5,11,IF(Leases!$H78="",1,Leases!$H78))))</f>
      </c>
      <c r="Y78" s="28">
        <f>IF(M78=0,0,IF(AND(YEAR(Leases!$E78)=Properties!$C$5,MONTH(Leases!$E78)=12,DAY(Leases!$E78)&gt;IF(Leases!$H78="",1,Leases!$H78)),Leases!$E78,DATE(Properties!$C$5,12,IF(Leases!$H78="",1,Leases!$H78))))</f>
      </c>
      <c r="Z78" s="25">
        <f>SUM(B78:M78)</f>
      </c>
      <c r="AA78" s="22">
        <f>SUMPRODUCT((N78:Y78&lt;='Rent roll'!$C$4)*B78:M78)</f>
      </c>
      <c r="AB78" s="22">
        <f>IF(A78="",0,SUMIFS('Ledger entries'!$H$2:$H$3001,'Ledger entries'!$B$2:$B$3001,A78,'Ledger entries'!$A$2:$A$3001,"&lt;="&amp;'Rent roll'!$C$4))</f>
      </c>
      <c r="AC78" s="22">
        <f>IF(A78="",0,N(Leases!$L78)+AA78+AB78)</f>
      </c>
      <c r="AD78" s="22">
        <f>IF(A78="",0,N(Leases!$K78)+SUMIFS('Ledger entries'!$I$2:$I$3001,'Ledger entries'!$B$2:$B$3001,A78,'Ledger entries'!$A$2:$A$3001,"&lt;="&amp;'Rent roll'!$C$4))</f>
      </c>
    </row>
    <row r="79" spans="1:30" x14ac:dyDescent="0.25">
      <c r="A79" s="13">
        <f>Leases!A79</f>
      </c>
      <c r="B79" s="22">
        <f>IF(OR(Leases!$A79="",Leases!$E79="",Leases!$G79=""),0,IF(AND(YEAR(Leases!$E79)=Properties!$C$5,MONTH(Leases!$E79)=1,DAY(Leases!$E79)&gt;IF(Leases!$H79="",1,Leases!$H79)),IF(Leases!$E79&lt;=IF(Leases!$F79="",DATE(Properties!$C$5,12,31),Leases!$F79),ROUND(Leases!$G79*(DAY(EOMONTH(Leases!$E79,0))-DAY(Leases!$E79)+1)/DAY(EOMONTH(Leases!$E79,0)),2),0),IF(AND(DATE(Properties!$C$5,1,IF(Leases!$H79="",1,Leases!$H79))&gt;=Leases!$E79,DATE(Properties!$C$5,1,IF(Leases!$H79="",1,Leases!$H79))&lt;=IF(Leases!$F79="",DATE(Properties!$C$5,12,31),Leases!$F79)),Leases!$G79,0)))</f>
      </c>
      <c r="C79" s="22">
        <f>IF(OR(Leases!$A79="",Leases!$E79="",Leases!$G79=""),0,IF(AND(YEAR(Leases!$E79)=Properties!$C$5,MONTH(Leases!$E79)=2,DAY(Leases!$E79)&gt;IF(Leases!$H79="",1,Leases!$H79)),IF(Leases!$E79&lt;=IF(Leases!$F79="",DATE(Properties!$C$5,12,31),Leases!$F79),ROUND(Leases!$G79*(DAY(EOMONTH(Leases!$E79,0))-DAY(Leases!$E79)+1)/DAY(EOMONTH(Leases!$E79,0)),2),0),IF(AND(DATE(Properties!$C$5,2,IF(Leases!$H79="",1,Leases!$H79))&gt;=Leases!$E79,DATE(Properties!$C$5,2,IF(Leases!$H79="",1,Leases!$H79))&lt;=IF(Leases!$F79="",DATE(Properties!$C$5,12,31),Leases!$F79)),Leases!$G79,0)))</f>
      </c>
      <c r="D79" s="22">
        <f>IF(OR(Leases!$A79="",Leases!$E79="",Leases!$G79=""),0,IF(AND(YEAR(Leases!$E79)=Properties!$C$5,MONTH(Leases!$E79)=3,DAY(Leases!$E79)&gt;IF(Leases!$H79="",1,Leases!$H79)),IF(Leases!$E79&lt;=IF(Leases!$F79="",DATE(Properties!$C$5,12,31),Leases!$F79),ROUND(Leases!$G79*(DAY(EOMONTH(Leases!$E79,0))-DAY(Leases!$E79)+1)/DAY(EOMONTH(Leases!$E79,0)),2),0),IF(AND(DATE(Properties!$C$5,3,IF(Leases!$H79="",1,Leases!$H79))&gt;=Leases!$E79,DATE(Properties!$C$5,3,IF(Leases!$H79="",1,Leases!$H79))&lt;=IF(Leases!$F79="",DATE(Properties!$C$5,12,31),Leases!$F79)),Leases!$G79,0)))</f>
      </c>
      <c r="E79" s="22">
        <f>IF(OR(Leases!$A79="",Leases!$E79="",Leases!$G79=""),0,IF(AND(YEAR(Leases!$E79)=Properties!$C$5,MONTH(Leases!$E79)=4,DAY(Leases!$E79)&gt;IF(Leases!$H79="",1,Leases!$H79)),IF(Leases!$E79&lt;=IF(Leases!$F79="",DATE(Properties!$C$5,12,31),Leases!$F79),ROUND(Leases!$G79*(DAY(EOMONTH(Leases!$E79,0))-DAY(Leases!$E79)+1)/DAY(EOMONTH(Leases!$E79,0)),2),0),IF(AND(DATE(Properties!$C$5,4,IF(Leases!$H79="",1,Leases!$H79))&gt;=Leases!$E79,DATE(Properties!$C$5,4,IF(Leases!$H79="",1,Leases!$H79))&lt;=IF(Leases!$F79="",DATE(Properties!$C$5,12,31),Leases!$F79)),Leases!$G79,0)))</f>
      </c>
      <c r="F79" s="22">
        <f>IF(OR(Leases!$A79="",Leases!$E79="",Leases!$G79=""),0,IF(AND(YEAR(Leases!$E79)=Properties!$C$5,MONTH(Leases!$E79)=5,DAY(Leases!$E79)&gt;IF(Leases!$H79="",1,Leases!$H79)),IF(Leases!$E79&lt;=IF(Leases!$F79="",DATE(Properties!$C$5,12,31),Leases!$F79),ROUND(Leases!$G79*(DAY(EOMONTH(Leases!$E79,0))-DAY(Leases!$E79)+1)/DAY(EOMONTH(Leases!$E79,0)),2),0),IF(AND(DATE(Properties!$C$5,5,IF(Leases!$H79="",1,Leases!$H79))&gt;=Leases!$E79,DATE(Properties!$C$5,5,IF(Leases!$H79="",1,Leases!$H79))&lt;=IF(Leases!$F79="",DATE(Properties!$C$5,12,31),Leases!$F79)),Leases!$G79,0)))</f>
      </c>
      <c r="G79" s="22">
        <f>IF(OR(Leases!$A79="",Leases!$E79="",Leases!$G79=""),0,IF(AND(YEAR(Leases!$E79)=Properties!$C$5,MONTH(Leases!$E79)=6,DAY(Leases!$E79)&gt;IF(Leases!$H79="",1,Leases!$H79)),IF(Leases!$E79&lt;=IF(Leases!$F79="",DATE(Properties!$C$5,12,31),Leases!$F79),ROUND(Leases!$G79*(DAY(EOMONTH(Leases!$E79,0))-DAY(Leases!$E79)+1)/DAY(EOMONTH(Leases!$E79,0)),2),0),IF(AND(DATE(Properties!$C$5,6,IF(Leases!$H79="",1,Leases!$H79))&gt;=Leases!$E79,DATE(Properties!$C$5,6,IF(Leases!$H79="",1,Leases!$H79))&lt;=IF(Leases!$F79="",DATE(Properties!$C$5,12,31),Leases!$F79)),Leases!$G79,0)))</f>
      </c>
      <c r="H79" s="22">
        <f>IF(OR(Leases!$A79="",Leases!$E79="",Leases!$G79=""),0,IF(AND(YEAR(Leases!$E79)=Properties!$C$5,MONTH(Leases!$E79)=7,DAY(Leases!$E79)&gt;IF(Leases!$H79="",1,Leases!$H79)),IF(Leases!$E79&lt;=IF(Leases!$F79="",DATE(Properties!$C$5,12,31),Leases!$F79),ROUND(Leases!$G79*(DAY(EOMONTH(Leases!$E79,0))-DAY(Leases!$E79)+1)/DAY(EOMONTH(Leases!$E79,0)),2),0),IF(AND(DATE(Properties!$C$5,7,IF(Leases!$H79="",1,Leases!$H79))&gt;=Leases!$E79,DATE(Properties!$C$5,7,IF(Leases!$H79="",1,Leases!$H79))&lt;=IF(Leases!$F79="",DATE(Properties!$C$5,12,31),Leases!$F79)),Leases!$G79,0)))</f>
      </c>
      <c r="I79" s="22">
        <f>IF(OR(Leases!$A79="",Leases!$E79="",Leases!$G79=""),0,IF(AND(YEAR(Leases!$E79)=Properties!$C$5,MONTH(Leases!$E79)=8,DAY(Leases!$E79)&gt;IF(Leases!$H79="",1,Leases!$H79)),IF(Leases!$E79&lt;=IF(Leases!$F79="",DATE(Properties!$C$5,12,31),Leases!$F79),ROUND(Leases!$G79*(DAY(EOMONTH(Leases!$E79,0))-DAY(Leases!$E79)+1)/DAY(EOMONTH(Leases!$E79,0)),2),0),IF(AND(DATE(Properties!$C$5,8,IF(Leases!$H79="",1,Leases!$H79))&gt;=Leases!$E79,DATE(Properties!$C$5,8,IF(Leases!$H79="",1,Leases!$H79))&lt;=IF(Leases!$F79="",DATE(Properties!$C$5,12,31),Leases!$F79)),Leases!$G79,0)))</f>
      </c>
      <c r="J79" s="22">
        <f>IF(OR(Leases!$A79="",Leases!$E79="",Leases!$G79=""),0,IF(AND(YEAR(Leases!$E79)=Properties!$C$5,MONTH(Leases!$E79)=9,DAY(Leases!$E79)&gt;IF(Leases!$H79="",1,Leases!$H79)),IF(Leases!$E79&lt;=IF(Leases!$F79="",DATE(Properties!$C$5,12,31),Leases!$F79),ROUND(Leases!$G79*(DAY(EOMONTH(Leases!$E79,0))-DAY(Leases!$E79)+1)/DAY(EOMONTH(Leases!$E79,0)),2),0),IF(AND(DATE(Properties!$C$5,9,IF(Leases!$H79="",1,Leases!$H79))&gt;=Leases!$E79,DATE(Properties!$C$5,9,IF(Leases!$H79="",1,Leases!$H79))&lt;=IF(Leases!$F79="",DATE(Properties!$C$5,12,31),Leases!$F79)),Leases!$G79,0)))</f>
      </c>
      <c r="K79" s="22">
        <f>IF(OR(Leases!$A79="",Leases!$E79="",Leases!$G79=""),0,IF(AND(YEAR(Leases!$E79)=Properties!$C$5,MONTH(Leases!$E79)=10,DAY(Leases!$E79)&gt;IF(Leases!$H79="",1,Leases!$H79)),IF(Leases!$E79&lt;=IF(Leases!$F79="",DATE(Properties!$C$5,12,31),Leases!$F79),ROUND(Leases!$G79*(DAY(EOMONTH(Leases!$E79,0))-DAY(Leases!$E79)+1)/DAY(EOMONTH(Leases!$E79,0)),2),0),IF(AND(DATE(Properties!$C$5,10,IF(Leases!$H79="",1,Leases!$H79))&gt;=Leases!$E79,DATE(Properties!$C$5,10,IF(Leases!$H79="",1,Leases!$H79))&lt;=IF(Leases!$F79="",DATE(Properties!$C$5,12,31),Leases!$F79)),Leases!$G79,0)))</f>
      </c>
      <c r="L79" s="22">
        <f>IF(OR(Leases!$A79="",Leases!$E79="",Leases!$G79=""),0,IF(AND(YEAR(Leases!$E79)=Properties!$C$5,MONTH(Leases!$E79)=11,DAY(Leases!$E79)&gt;IF(Leases!$H79="",1,Leases!$H79)),IF(Leases!$E79&lt;=IF(Leases!$F79="",DATE(Properties!$C$5,12,31),Leases!$F79),ROUND(Leases!$G79*(DAY(EOMONTH(Leases!$E79,0))-DAY(Leases!$E79)+1)/DAY(EOMONTH(Leases!$E79,0)),2),0),IF(AND(DATE(Properties!$C$5,11,IF(Leases!$H79="",1,Leases!$H79))&gt;=Leases!$E79,DATE(Properties!$C$5,11,IF(Leases!$H79="",1,Leases!$H79))&lt;=IF(Leases!$F79="",DATE(Properties!$C$5,12,31),Leases!$F79)),Leases!$G79,0)))</f>
      </c>
      <c r="M79" s="22">
        <f>IF(OR(Leases!$A79="",Leases!$E79="",Leases!$G79=""),0,IF(AND(YEAR(Leases!$E79)=Properties!$C$5,MONTH(Leases!$E79)=12,DAY(Leases!$E79)&gt;IF(Leases!$H79="",1,Leases!$H79)),IF(Leases!$E79&lt;=IF(Leases!$F79="",DATE(Properties!$C$5,12,31),Leases!$F79),ROUND(Leases!$G79*(DAY(EOMONTH(Leases!$E79,0))-DAY(Leases!$E79)+1)/DAY(EOMONTH(Leases!$E79,0)),2),0),IF(AND(DATE(Properties!$C$5,12,IF(Leases!$H79="",1,Leases!$H79))&gt;=Leases!$E79,DATE(Properties!$C$5,12,IF(Leases!$H79="",1,Leases!$H79))&lt;=IF(Leases!$F79="",DATE(Properties!$C$5,12,31),Leases!$F79)),Leases!$G79,0)))</f>
      </c>
      <c r="N79" s="28">
        <f>IF(B79=0,0,IF(AND(YEAR(Leases!$E79)=Properties!$C$5,MONTH(Leases!$E79)=1,DAY(Leases!$E79)&gt;IF(Leases!$H79="",1,Leases!$H79)),Leases!$E79,DATE(Properties!$C$5,1,IF(Leases!$H79="",1,Leases!$H79))))</f>
      </c>
      <c r="O79" s="28">
        <f>IF(C79=0,0,IF(AND(YEAR(Leases!$E79)=Properties!$C$5,MONTH(Leases!$E79)=2,DAY(Leases!$E79)&gt;IF(Leases!$H79="",1,Leases!$H79)),Leases!$E79,DATE(Properties!$C$5,2,IF(Leases!$H79="",1,Leases!$H79))))</f>
      </c>
      <c r="P79" s="28">
        <f>IF(D79=0,0,IF(AND(YEAR(Leases!$E79)=Properties!$C$5,MONTH(Leases!$E79)=3,DAY(Leases!$E79)&gt;IF(Leases!$H79="",1,Leases!$H79)),Leases!$E79,DATE(Properties!$C$5,3,IF(Leases!$H79="",1,Leases!$H79))))</f>
      </c>
      <c r="Q79" s="28">
        <f>IF(E79=0,0,IF(AND(YEAR(Leases!$E79)=Properties!$C$5,MONTH(Leases!$E79)=4,DAY(Leases!$E79)&gt;IF(Leases!$H79="",1,Leases!$H79)),Leases!$E79,DATE(Properties!$C$5,4,IF(Leases!$H79="",1,Leases!$H79))))</f>
      </c>
      <c r="R79" s="28">
        <f>IF(F79=0,0,IF(AND(YEAR(Leases!$E79)=Properties!$C$5,MONTH(Leases!$E79)=5,DAY(Leases!$E79)&gt;IF(Leases!$H79="",1,Leases!$H79)),Leases!$E79,DATE(Properties!$C$5,5,IF(Leases!$H79="",1,Leases!$H79))))</f>
      </c>
      <c r="S79" s="28">
        <f>IF(G79=0,0,IF(AND(YEAR(Leases!$E79)=Properties!$C$5,MONTH(Leases!$E79)=6,DAY(Leases!$E79)&gt;IF(Leases!$H79="",1,Leases!$H79)),Leases!$E79,DATE(Properties!$C$5,6,IF(Leases!$H79="",1,Leases!$H79))))</f>
      </c>
      <c r="T79" s="28">
        <f>IF(H79=0,0,IF(AND(YEAR(Leases!$E79)=Properties!$C$5,MONTH(Leases!$E79)=7,DAY(Leases!$E79)&gt;IF(Leases!$H79="",1,Leases!$H79)),Leases!$E79,DATE(Properties!$C$5,7,IF(Leases!$H79="",1,Leases!$H79))))</f>
      </c>
      <c r="U79" s="28">
        <f>IF(I79=0,0,IF(AND(YEAR(Leases!$E79)=Properties!$C$5,MONTH(Leases!$E79)=8,DAY(Leases!$E79)&gt;IF(Leases!$H79="",1,Leases!$H79)),Leases!$E79,DATE(Properties!$C$5,8,IF(Leases!$H79="",1,Leases!$H79))))</f>
      </c>
      <c r="V79" s="28">
        <f>IF(J79=0,0,IF(AND(YEAR(Leases!$E79)=Properties!$C$5,MONTH(Leases!$E79)=9,DAY(Leases!$E79)&gt;IF(Leases!$H79="",1,Leases!$H79)),Leases!$E79,DATE(Properties!$C$5,9,IF(Leases!$H79="",1,Leases!$H79))))</f>
      </c>
      <c r="W79" s="28">
        <f>IF(K79=0,0,IF(AND(YEAR(Leases!$E79)=Properties!$C$5,MONTH(Leases!$E79)=10,DAY(Leases!$E79)&gt;IF(Leases!$H79="",1,Leases!$H79)),Leases!$E79,DATE(Properties!$C$5,10,IF(Leases!$H79="",1,Leases!$H79))))</f>
      </c>
      <c r="X79" s="28">
        <f>IF(L79=0,0,IF(AND(YEAR(Leases!$E79)=Properties!$C$5,MONTH(Leases!$E79)=11,DAY(Leases!$E79)&gt;IF(Leases!$H79="",1,Leases!$H79)),Leases!$E79,DATE(Properties!$C$5,11,IF(Leases!$H79="",1,Leases!$H79))))</f>
      </c>
      <c r="Y79" s="28">
        <f>IF(M79=0,0,IF(AND(YEAR(Leases!$E79)=Properties!$C$5,MONTH(Leases!$E79)=12,DAY(Leases!$E79)&gt;IF(Leases!$H79="",1,Leases!$H79)),Leases!$E79,DATE(Properties!$C$5,12,IF(Leases!$H79="",1,Leases!$H79))))</f>
      </c>
      <c r="Z79" s="25">
        <f>SUM(B79:M79)</f>
      </c>
      <c r="AA79" s="22">
        <f>SUMPRODUCT((N79:Y79&lt;='Rent roll'!$C$4)*B79:M79)</f>
      </c>
      <c r="AB79" s="22">
        <f>IF(A79="",0,SUMIFS('Ledger entries'!$H$2:$H$3001,'Ledger entries'!$B$2:$B$3001,A79,'Ledger entries'!$A$2:$A$3001,"&lt;="&amp;'Rent roll'!$C$4))</f>
      </c>
      <c r="AC79" s="22">
        <f>IF(A79="",0,N(Leases!$L79)+AA79+AB79)</f>
      </c>
      <c r="AD79" s="22">
        <f>IF(A79="",0,N(Leases!$K79)+SUMIFS('Ledger entries'!$I$2:$I$3001,'Ledger entries'!$B$2:$B$3001,A79,'Ledger entries'!$A$2:$A$3001,"&lt;="&amp;'Rent roll'!$C$4))</f>
      </c>
    </row>
    <row r="80" spans="1:30" x14ac:dyDescent="0.25">
      <c r="A80" s="13">
        <f>Leases!A80</f>
      </c>
      <c r="B80" s="22">
        <f>IF(OR(Leases!$A80="",Leases!$E80="",Leases!$G80=""),0,IF(AND(YEAR(Leases!$E80)=Properties!$C$5,MONTH(Leases!$E80)=1,DAY(Leases!$E80)&gt;IF(Leases!$H80="",1,Leases!$H80)),IF(Leases!$E80&lt;=IF(Leases!$F80="",DATE(Properties!$C$5,12,31),Leases!$F80),ROUND(Leases!$G80*(DAY(EOMONTH(Leases!$E80,0))-DAY(Leases!$E80)+1)/DAY(EOMONTH(Leases!$E80,0)),2),0),IF(AND(DATE(Properties!$C$5,1,IF(Leases!$H80="",1,Leases!$H80))&gt;=Leases!$E80,DATE(Properties!$C$5,1,IF(Leases!$H80="",1,Leases!$H80))&lt;=IF(Leases!$F80="",DATE(Properties!$C$5,12,31),Leases!$F80)),Leases!$G80,0)))</f>
      </c>
      <c r="C80" s="22">
        <f>IF(OR(Leases!$A80="",Leases!$E80="",Leases!$G80=""),0,IF(AND(YEAR(Leases!$E80)=Properties!$C$5,MONTH(Leases!$E80)=2,DAY(Leases!$E80)&gt;IF(Leases!$H80="",1,Leases!$H80)),IF(Leases!$E80&lt;=IF(Leases!$F80="",DATE(Properties!$C$5,12,31),Leases!$F80),ROUND(Leases!$G80*(DAY(EOMONTH(Leases!$E80,0))-DAY(Leases!$E80)+1)/DAY(EOMONTH(Leases!$E80,0)),2),0),IF(AND(DATE(Properties!$C$5,2,IF(Leases!$H80="",1,Leases!$H80))&gt;=Leases!$E80,DATE(Properties!$C$5,2,IF(Leases!$H80="",1,Leases!$H80))&lt;=IF(Leases!$F80="",DATE(Properties!$C$5,12,31),Leases!$F80)),Leases!$G80,0)))</f>
      </c>
      <c r="D80" s="22">
        <f>IF(OR(Leases!$A80="",Leases!$E80="",Leases!$G80=""),0,IF(AND(YEAR(Leases!$E80)=Properties!$C$5,MONTH(Leases!$E80)=3,DAY(Leases!$E80)&gt;IF(Leases!$H80="",1,Leases!$H80)),IF(Leases!$E80&lt;=IF(Leases!$F80="",DATE(Properties!$C$5,12,31),Leases!$F80),ROUND(Leases!$G80*(DAY(EOMONTH(Leases!$E80,0))-DAY(Leases!$E80)+1)/DAY(EOMONTH(Leases!$E80,0)),2),0),IF(AND(DATE(Properties!$C$5,3,IF(Leases!$H80="",1,Leases!$H80))&gt;=Leases!$E80,DATE(Properties!$C$5,3,IF(Leases!$H80="",1,Leases!$H80))&lt;=IF(Leases!$F80="",DATE(Properties!$C$5,12,31),Leases!$F80)),Leases!$G80,0)))</f>
      </c>
      <c r="E80" s="22">
        <f>IF(OR(Leases!$A80="",Leases!$E80="",Leases!$G80=""),0,IF(AND(YEAR(Leases!$E80)=Properties!$C$5,MONTH(Leases!$E80)=4,DAY(Leases!$E80)&gt;IF(Leases!$H80="",1,Leases!$H80)),IF(Leases!$E80&lt;=IF(Leases!$F80="",DATE(Properties!$C$5,12,31),Leases!$F80),ROUND(Leases!$G80*(DAY(EOMONTH(Leases!$E80,0))-DAY(Leases!$E80)+1)/DAY(EOMONTH(Leases!$E80,0)),2),0),IF(AND(DATE(Properties!$C$5,4,IF(Leases!$H80="",1,Leases!$H80))&gt;=Leases!$E80,DATE(Properties!$C$5,4,IF(Leases!$H80="",1,Leases!$H80))&lt;=IF(Leases!$F80="",DATE(Properties!$C$5,12,31),Leases!$F80)),Leases!$G80,0)))</f>
      </c>
      <c r="F80" s="22">
        <f>IF(OR(Leases!$A80="",Leases!$E80="",Leases!$G80=""),0,IF(AND(YEAR(Leases!$E80)=Properties!$C$5,MONTH(Leases!$E80)=5,DAY(Leases!$E80)&gt;IF(Leases!$H80="",1,Leases!$H80)),IF(Leases!$E80&lt;=IF(Leases!$F80="",DATE(Properties!$C$5,12,31),Leases!$F80),ROUND(Leases!$G80*(DAY(EOMONTH(Leases!$E80,0))-DAY(Leases!$E80)+1)/DAY(EOMONTH(Leases!$E80,0)),2),0),IF(AND(DATE(Properties!$C$5,5,IF(Leases!$H80="",1,Leases!$H80))&gt;=Leases!$E80,DATE(Properties!$C$5,5,IF(Leases!$H80="",1,Leases!$H80))&lt;=IF(Leases!$F80="",DATE(Properties!$C$5,12,31),Leases!$F80)),Leases!$G80,0)))</f>
      </c>
      <c r="G80" s="22">
        <f>IF(OR(Leases!$A80="",Leases!$E80="",Leases!$G80=""),0,IF(AND(YEAR(Leases!$E80)=Properties!$C$5,MONTH(Leases!$E80)=6,DAY(Leases!$E80)&gt;IF(Leases!$H80="",1,Leases!$H80)),IF(Leases!$E80&lt;=IF(Leases!$F80="",DATE(Properties!$C$5,12,31),Leases!$F80),ROUND(Leases!$G80*(DAY(EOMONTH(Leases!$E80,0))-DAY(Leases!$E80)+1)/DAY(EOMONTH(Leases!$E80,0)),2),0),IF(AND(DATE(Properties!$C$5,6,IF(Leases!$H80="",1,Leases!$H80))&gt;=Leases!$E80,DATE(Properties!$C$5,6,IF(Leases!$H80="",1,Leases!$H80))&lt;=IF(Leases!$F80="",DATE(Properties!$C$5,12,31),Leases!$F80)),Leases!$G80,0)))</f>
      </c>
      <c r="H80" s="22">
        <f>IF(OR(Leases!$A80="",Leases!$E80="",Leases!$G80=""),0,IF(AND(YEAR(Leases!$E80)=Properties!$C$5,MONTH(Leases!$E80)=7,DAY(Leases!$E80)&gt;IF(Leases!$H80="",1,Leases!$H80)),IF(Leases!$E80&lt;=IF(Leases!$F80="",DATE(Properties!$C$5,12,31),Leases!$F80),ROUND(Leases!$G80*(DAY(EOMONTH(Leases!$E80,0))-DAY(Leases!$E80)+1)/DAY(EOMONTH(Leases!$E80,0)),2),0),IF(AND(DATE(Properties!$C$5,7,IF(Leases!$H80="",1,Leases!$H80))&gt;=Leases!$E80,DATE(Properties!$C$5,7,IF(Leases!$H80="",1,Leases!$H80))&lt;=IF(Leases!$F80="",DATE(Properties!$C$5,12,31),Leases!$F80)),Leases!$G80,0)))</f>
      </c>
      <c r="I80" s="22">
        <f>IF(OR(Leases!$A80="",Leases!$E80="",Leases!$G80=""),0,IF(AND(YEAR(Leases!$E80)=Properties!$C$5,MONTH(Leases!$E80)=8,DAY(Leases!$E80)&gt;IF(Leases!$H80="",1,Leases!$H80)),IF(Leases!$E80&lt;=IF(Leases!$F80="",DATE(Properties!$C$5,12,31),Leases!$F80),ROUND(Leases!$G80*(DAY(EOMONTH(Leases!$E80,0))-DAY(Leases!$E80)+1)/DAY(EOMONTH(Leases!$E80,0)),2),0),IF(AND(DATE(Properties!$C$5,8,IF(Leases!$H80="",1,Leases!$H80))&gt;=Leases!$E80,DATE(Properties!$C$5,8,IF(Leases!$H80="",1,Leases!$H80))&lt;=IF(Leases!$F80="",DATE(Properties!$C$5,12,31),Leases!$F80)),Leases!$G80,0)))</f>
      </c>
      <c r="J80" s="22">
        <f>IF(OR(Leases!$A80="",Leases!$E80="",Leases!$G80=""),0,IF(AND(YEAR(Leases!$E80)=Properties!$C$5,MONTH(Leases!$E80)=9,DAY(Leases!$E80)&gt;IF(Leases!$H80="",1,Leases!$H80)),IF(Leases!$E80&lt;=IF(Leases!$F80="",DATE(Properties!$C$5,12,31),Leases!$F80),ROUND(Leases!$G80*(DAY(EOMONTH(Leases!$E80,0))-DAY(Leases!$E80)+1)/DAY(EOMONTH(Leases!$E80,0)),2),0),IF(AND(DATE(Properties!$C$5,9,IF(Leases!$H80="",1,Leases!$H80))&gt;=Leases!$E80,DATE(Properties!$C$5,9,IF(Leases!$H80="",1,Leases!$H80))&lt;=IF(Leases!$F80="",DATE(Properties!$C$5,12,31),Leases!$F80)),Leases!$G80,0)))</f>
      </c>
      <c r="K80" s="22">
        <f>IF(OR(Leases!$A80="",Leases!$E80="",Leases!$G80=""),0,IF(AND(YEAR(Leases!$E80)=Properties!$C$5,MONTH(Leases!$E80)=10,DAY(Leases!$E80)&gt;IF(Leases!$H80="",1,Leases!$H80)),IF(Leases!$E80&lt;=IF(Leases!$F80="",DATE(Properties!$C$5,12,31),Leases!$F80),ROUND(Leases!$G80*(DAY(EOMONTH(Leases!$E80,0))-DAY(Leases!$E80)+1)/DAY(EOMONTH(Leases!$E80,0)),2),0),IF(AND(DATE(Properties!$C$5,10,IF(Leases!$H80="",1,Leases!$H80))&gt;=Leases!$E80,DATE(Properties!$C$5,10,IF(Leases!$H80="",1,Leases!$H80))&lt;=IF(Leases!$F80="",DATE(Properties!$C$5,12,31),Leases!$F80)),Leases!$G80,0)))</f>
      </c>
      <c r="L80" s="22">
        <f>IF(OR(Leases!$A80="",Leases!$E80="",Leases!$G80=""),0,IF(AND(YEAR(Leases!$E80)=Properties!$C$5,MONTH(Leases!$E80)=11,DAY(Leases!$E80)&gt;IF(Leases!$H80="",1,Leases!$H80)),IF(Leases!$E80&lt;=IF(Leases!$F80="",DATE(Properties!$C$5,12,31),Leases!$F80),ROUND(Leases!$G80*(DAY(EOMONTH(Leases!$E80,0))-DAY(Leases!$E80)+1)/DAY(EOMONTH(Leases!$E80,0)),2),0),IF(AND(DATE(Properties!$C$5,11,IF(Leases!$H80="",1,Leases!$H80))&gt;=Leases!$E80,DATE(Properties!$C$5,11,IF(Leases!$H80="",1,Leases!$H80))&lt;=IF(Leases!$F80="",DATE(Properties!$C$5,12,31),Leases!$F80)),Leases!$G80,0)))</f>
      </c>
      <c r="M80" s="22">
        <f>IF(OR(Leases!$A80="",Leases!$E80="",Leases!$G80=""),0,IF(AND(YEAR(Leases!$E80)=Properties!$C$5,MONTH(Leases!$E80)=12,DAY(Leases!$E80)&gt;IF(Leases!$H80="",1,Leases!$H80)),IF(Leases!$E80&lt;=IF(Leases!$F80="",DATE(Properties!$C$5,12,31),Leases!$F80),ROUND(Leases!$G80*(DAY(EOMONTH(Leases!$E80,0))-DAY(Leases!$E80)+1)/DAY(EOMONTH(Leases!$E80,0)),2),0),IF(AND(DATE(Properties!$C$5,12,IF(Leases!$H80="",1,Leases!$H80))&gt;=Leases!$E80,DATE(Properties!$C$5,12,IF(Leases!$H80="",1,Leases!$H80))&lt;=IF(Leases!$F80="",DATE(Properties!$C$5,12,31),Leases!$F80)),Leases!$G80,0)))</f>
      </c>
      <c r="N80" s="28">
        <f>IF(B80=0,0,IF(AND(YEAR(Leases!$E80)=Properties!$C$5,MONTH(Leases!$E80)=1,DAY(Leases!$E80)&gt;IF(Leases!$H80="",1,Leases!$H80)),Leases!$E80,DATE(Properties!$C$5,1,IF(Leases!$H80="",1,Leases!$H80))))</f>
      </c>
      <c r="O80" s="28">
        <f>IF(C80=0,0,IF(AND(YEAR(Leases!$E80)=Properties!$C$5,MONTH(Leases!$E80)=2,DAY(Leases!$E80)&gt;IF(Leases!$H80="",1,Leases!$H80)),Leases!$E80,DATE(Properties!$C$5,2,IF(Leases!$H80="",1,Leases!$H80))))</f>
      </c>
      <c r="P80" s="28">
        <f>IF(D80=0,0,IF(AND(YEAR(Leases!$E80)=Properties!$C$5,MONTH(Leases!$E80)=3,DAY(Leases!$E80)&gt;IF(Leases!$H80="",1,Leases!$H80)),Leases!$E80,DATE(Properties!$C$5,3,IF(Leases!$H80="",1,Leases!$H80))))</f>
      </c>
      <c r="Q80" s="28">
        <f>IF(E80=0,0,IF(AND(YEAR(Leases!$E80)=Properties!$C$5,MONTH(Leases!$E80)=4,DAY(Leases!$E80)&gt;IF(Leases!$H80="",1,Leases!$H80)),Leases!$E80,DATE(Properties!$C$5,4,IF(Leases!$H80="",1,Leases!$H80))))</f>
      </c>
      <c r="R80" s="28">
        <f>IF(F80=0,0,IF(AND(YEAR(Leases!$E80)=Properties!$C$5,MONTH(Leases!$E80)=5,DAY(Leases!$E80)&gt;IF(Leases!$H80="",1,Leases!$H80)),Leases!$E80,DATE(Properties!$C$5,5,IF(Leases!$H80="",1,Leases!$H80))))</f>
      </c>
      <c r="S80" s="28">
        <f>IF(G80=0,0,IF(AND(YEAR(Leases!$E80)=Properties!$C$5,MONTH(Leases!$E80)=6,DAY(Leases!$E80)&gt;IF(Leases!$H80="",1,Leases!$H80)),Leases!$E80,DATE(Properties!$C$5,6,IF(Leases!$H80="",1,Leases!$H80))))</f>
      </c>
      <c r="T80" s="28">
        <f>IF(H80=0,0,IF(AND(YEAR(Leases!$E80)=Properties!$C$5,MONTH(Leases!$E80)=7,DAY(Leases!$E80)&gt;IF(Leases!$H80="",1,Leases!$H80)),Leases!$E80,DATE(Properties!$C$5,7,IF(Leases!$H80="",1,Leases!$H80))))</f>
      </c>
      <c r="U80" s="28">
        <f>IF(I80=0,0,IF(AND(YEAR(Leases!$E80)=Properties!$C$5,MONTH(Leases!$E80)=8,DAY(Leases!$E80)&gt;IF(Leases!$H80="",1,Leases!$H80)),Leases!$E80,DATE(Properties!$C$5,8,IF(Leases!$H80="",1,Leases!$H80))))</f>
      </c>
      <c r="V80" s="28">
        <f>IF(J80=0,0,IF(AND(YEAR(Leases!$E80)=Properties!$C$5,MONTH(Leases!$E80)=9,DAY(Leases!$E80)&gt;IF(Leases!$H80="",1,Leases!$H80)),Leases!$E80,DATE(Properties!$C$5,9,IF(Leases!$H80="",1,Leases!$H80))))</f>
      </c>
      <c r="W80" s="28">
        <f>IF(K80=0,0,IF(AND(YEAR(Leases!$E80)=Properties!$C$5,MONTH(Leases!$E80)=10,DAY(Leases!$E80)&gt;IF(Leases!$H80="",1,Leases!$H80)),Leases!$E80,DATE(Properties!$C$5,10,IF(Leases!$H80="",1,Leases!$H80))))</f>
      </c>
      <c r="X80" s="28">
        <f>IF(L80=0,0,IF(AND(YEAR(Leases!$E80)=Properties!$C$5,MONTH(Leases!$E80)=11,DAY(Leases!$E80)&gt;IF(Leases!$H80="",1,Leases!$H80)),Leases!$E80,DATE(Properties!$C$5,11,IF(Leases!$H80="",1,Leases!$H80))))</f>
      </c>
      <c r="Y80" s="28">
        <f>IF(M80=0,0,IF(AND(YEAR(Leases!$E80)=Properties!$C$5,MONTH(Leases!$E80)=12,DAY(Leases!$E80)&gt;IF(Leases!$H80="",1,Leases!$H80)),Leases!$E80,DATE(Properties!$C$5,12,IF(Leases!$H80="",1,Leases!$H80))))</f>
      </c>
      <c r="Z80" s="25">
        <f>SUM(B80:M80)</f>
      </c>
      <c r="AA80" s="22">
        <f>SUMPRODUCT((N80:Y80&lt;='Rent roll'!$C$4)*B80:M80)</f>
      </c>
      <c r="AB80" s="22">
        <f>IF(A80="",0,SUMIFS('Ledger entries'!$H$2:$H$3001,'Ledger entries'!$B$2:$B$3001,A80,'Ledger entries'!$A$2:$A$3001,"&lt;="&amp;'Rent roll'!$C$4))</f>
      </c>
      <c r="AC80" s="22">
        <f>IF(A80="",0,N(Leases!$L80)+AA80+AB80)</f>
      </c>
      <c r="AD80" s="22">
        <f>IF(A80="",0,N(Leases!$K80)+SUMIFS('Ledger entries'!$I$2:$I$3001,'Ledger entries'!$B$2:$B$3001,A80,'Ledger entries'!$A$2:$A$3001,"&lt;="&amp;'Rent roll'!$C$4))</f>
      </c>
    </row>
    <row r="81" spans="1:30" x14ac:dyDescent="0.25">
      <c r="A81" s="13">
        <f>Leases!A81</f>
      </c>
      <c r="B81" s="22">
        <f>IF(OR(Leases!$A81="",Leases!$E81="",Leases!$G81=""),0,IF(AND(YEAR(Leases!$E81)=Properties!$C$5,MONTH(Leases!$E81)=1,DAY(Leases!$E81)&gt;IF(Leases!$H81="",1,Leases!$H81)),IF(Leases!$E81&lt;=IF(Leases!$F81="",DATE(Properties!$C$5,12,31),Leases!$F81),ROUND(Leases!$G81*(DAY(EOMONTH(Leases!$E81,0))-DAY(Leases!$E81)+1)/DAY(EOMONTH(Leases!$E81,0)),2),0),IF(AND(DATE(Properties!$C$5,1,IF(Leases!$H81="",1,Leases!$H81))&gt;=Leases!$E81,DATE(Properties!$C$5,1,IF(Leases!$H81="",1,Leases!$H81))&lt;=IF(Leases!$F81="",DATE(Properties!$C$5,12,31),Leases!$F81)),Leases!$G81,0)))</f>
      </c>
      <c r="C81" s="22">
        <f>IF(OR(Leases!$A81="",Leases!$E81="",Leases!$G81=""),0,IF(AND(YEAR(Leases!$E81)=Properties!$C$5,MONTH(Leases!$E81)=2,DAY(Leases!$E81)&gt;IF(Leases!$H81="",1,Leases!$H81)),IF(Leases!$E81&lt;=IF(Leases!$F81="",DATE(Properties!$C$5,12,31),Leases!$F81),ROUND(Leases!$G81*(DAY(EOMONTH(Leases!$E81,0))-DAY(Leases!$E81)+1)/DAY(EOMONTH(Leases!$E81,0)),2),0),IF(AND(DATE(Properties!$C$5,2,IF(Leases!$H81="",1,Leases!$H81))&gt;=Leases!$E81,DATE(Properties!$C$5,2,IF(Leases!$H81="",1,Leases!$H81))&lt;=IF(Leases!$F81="",DATE(Properties!$C$5,12,31),Leases!$F81)),Leases!$G81,0)))</f>
      </c>
      <c r="D81" s="22">
        <f>IF(OR(Leases!$A81="",Leases!$E81="",Leases!$G81=""),0,IF(AND(YEAR(Leases!$E81)=Properties!$C$5,MONTH(Leases!$E81)=3,DAY(Leases!$E81)&gt;IF(Leases!$H81="",1,Leases!$H81)),IF(Leases!$E81&lt;=IF(Leases!$F81="",DATE(Properties!$C$5,12,31),Leases!$F81),ROUND(Leases!$G81*(DAY(EOMONTH(Leases!$E81,0))-DAY(Leases!$E81)+1)/DAY(EOMONTH(Leases!$E81,0)),2),0),IF(AND(DATE(Properties!$C$5,3,IF(Leases!$H81="",1,Leases!$H81))&gt;=Leases!$E81,DATE(Properties!$C$5,3,IF(Leases!$H81="",1,Leases!$H81))&lt;=IF(Leases!$F81="",DATE(Properties!$C$5,12,31),Leases!$F81)),Leases!$G81,0)))</f>
      </c>
      <c r="E81" s="22">
        <f>IF(OR(Leases!$A81="",Leases!$E81="",Leases!$G81=""),0,IF(AND(YEAR(Leases!$E81)=Properties!$C$5,MONTH(Leases!$E81)=4,DAY(Leases!$E81)&gt;IF(Leases!$H81="",1,Leases!$H81)),IF(Leases!$E81&lt;=IF(Leases!$F81="",DATE(Properties!$C$5,12,31),Leases!$F81),ROUND(Leases!$G81*(DAY(EOMONTH(Leases!$E81,0))-DAY(Leases!$E81)+1)/DAY(EOMONTH(Leases!$E81,0)),2),0),IF(AND(DATE(Properties!$C$5,4,IF(Leases!$H81="",1,Leases!$H81))&gt;=Leases!$E81,DATE(Properties!$C$5,4,IF(Leases!$H81="",1,Leases!$H81))&lt;=IF(Leases!$F81="",DATE(Properties!$C$5,12,31),Leases!$F81)),Leases!$G81,0)))</f>
      </c>
      <c r="F81" s="22">
        <f>IF(OR(Leases!$A81="",Leases!$E81="",Leases!$G81=""),0,IF(AND(YEAR(Leases!$E81)=Properties!$C$5,MONTH(Leases!$E81)=5,DAY(Leases!$E81)&gt;IF(Leases!$H81="",1,Leases!$H81)),IF(Leases!$E81&lt;=IF(Leases!$F81="",DATE(Properties!$C$5,12,31),Leases!$F81),ROUND(Leases!$G81*(DAY(EOMONTH(Leases!$E81,0))-DAY(Leases!$E81)+1)/DAY(EOMONTH(Leases!$E81,0)),2),0),IF(AND(DATE(Properties!$C$5,5,IF(Leases!$H81="",1,Leases!$H81))&gt;=Leases!$E81,DATE(Properties!$C$5,5,IF(Leases!$H81="",1,Leases!$H81))&lt;=IF(Leases!$F81="",DATE(Properties!$C$5,12,31),Leases!$F81)),Leases!$G81,0)))</f>
      </c>
      <c r="G81" s="22">
        <f>IF(OR(Leases!$A81="",Leases!$E81="",Leases!$G81=""),0,IF(AND(YEAR(Leases!$E81)=Properties!$C$5,MONTH(Leases!$E81)=6,DAY(Leases!$E81)&gt;IF(Leases!$H81="",1,Leases!$H81)),IF(Leases!$E81&lt;=IF(Leases!$F81="",DATE(Properties!$C$5,12,31),Leases!$F81),ROUND(Leases!$G81*(DAY(EOMONTH(Leases!$E81,0))-DAY(Leases!$E81)+1)/DAY(EOMONTH(Leases!$E81,0)),2),0),IF(AND(DATE(Properties!$C$5,6,IF(Leases!$H81="",1,Leases!$H81))&gt;=Leases!$E81,DATE(Properties!$C$5,6,IF(Leases!$H81="",1,Leases!$H81))&lt;=IF(Leases!$F81="",DATE(Properties!$C$5,12,31),Leases!$F81)),Leases!$G81,0)))</f>
      </c>
      <c r="H81" s="22">
        <f>IF(OR(Leases!$A81="",Leases!$E81="",Leases!$G81=""),0,IF(AND(YEAR(Leases!$E81)=Properties!$C$5,MONTH(Leases!$E81)=7,DAY(Leases!$E81)&gt;IF(Leases!$H81="",1,Leases!$H81)),IF(Leases!$E81&lt;=IF(Leases!$F81="",DATE(Properties!$C$5,12,31),Leases!$F81),ROUND(Leases!$G81*(DAY(EOMONTH(Leases!$E81,0))-DAY(Leases!$E81)+1)/DAY(EOMONTH(Leases!$E81,0)),2),0),IF(AND(DATE(Properties!$C$5,7,IF(Leases!$H81="",1,Leases!$H81))&gt;=Leases!$E81,DATE(Properties!$C$5,7,IF(Leases!$H81="",1,Leases!$H81))&lt;=IF(Leases!$F81="",DATE(Properties!$C$5,12,31),Leases!$F81)),Leases!$G81,0)))</f>
      </c>
      <c r="I81" s="22">
        <f>IF(OR(Leases!$A81="",Leases!$E81="",Leases!$G81=""),0,IF(AND(YEAR(Leases!$E81)=Properties!$C$5,MONTH(Leases!$E81)=8,DAY(Leases!$E81)&gt;IF(Leases!$H81="",1,Leases!$H81)),IF(Leases!$E81&lt;=IF(Leases!$F81="",DATE(Properties!$C$5,12,31),Leases!$F81),ROUND(Leases!$G81*(DAY(EOMONTH(Leases!$E81,0))-DAY(Leases!$E81)+1)/DAY(EOMONTH(Leases!$E81,0)),2),0),IF(AND(DATE(Properties!$C$5,8,IF(Leases!$H81="",1,Leases!$H81))&gt;=Leases!$E81,DATE(Properties!$C$5,8,IF(Leases!$H81="",1,Leases!$H81))&lt;=IF(Leases!$F81="",DATE(Properties!$C$5,12,31),Leases!$F81)),Leases!$G81,0)))</f>
      </c>
      <c r="J81" s="22">
        <f>IF(OR(Leases!$A81="",Leases!$E81="",Leases!$G81=""),0,IF(AND(YEAR(Leases!$E81)=Properties!$C$5,MONTH(Leases!$E81)=9,DAY(Leases!$E81)&gt;IF(Leases!$H81="",1,Leases!$H81)),IF(Leases!$E81&lt;=IF(Leases!$F81="",DATE(Properties!$C$5,12,31),Leases!$F81),ROUND(Leases!$G81*(DAY(EOMONTH(Leases!$E81,0))-DAY(Leases!$E81)+1)/DAY(EOMONTH(Leases!$E81,0)),2),0),IF(AND(DATE(Properties!$C$5,9,IF(Leases!$H81="",1,Leases!$H81))&gt;=Leases!$E81,DATE(Properties!$C$5,9,IF(Leases!$H81="",1,Leases!$H81))&lt;=IF(Leases!$F81="",DATE(Properties!$C$5,12,31),Leases!$F81)),Leases!$G81,0)))</f>
      </c>
      <c r="K81" s="22">
        <f>IF(OR(Leases!$A81="",Leases!$E81="",Leases!$G81=""),0,IF(AND(YEAR(Leases!$E81)=Properties!$C$5,MONTH(Leases!$E81)=10,DAY(Leases!$E81)&gt;IF(Leases!$H81="",1,Leases!$H81)),IF(Leases!$E81&lt;=IF(Leases!$F81="",DATE(Properties!$C$5,12,31),Leases!$F81),ROUND(Leases!$G81*(DAY(EOMONTH(Leases!$E81,0))-DAY(Leases!$E81)+1)/DAY(EOMONTH(Leases!$E81,0)),2),0),IF(AND(DATE(Properties!$C$5,10,IF(Leases!$H81="",1,Leases!$H81))&gt;=Leases!$E81,DATE(Properties!$C$5,10,IF(Leases!$H81="",1,Leases!$H81))&lt;=IF(Leases!$F81="",DATE(Properties!$C$5,12,31),Leases!$F81)),Leases!$G81,0)))</f>
      </c>
      <c r="L81" s="22">
        <f>IF(OR(Leases!$A81="",Leases!$E81="",Leases!$G81=""),0,IF(AND(YEAR(Leases!$E81)=Properties!$C$5,MONTH(Leases!$E81)=11,DAY(Leases!$E81)&gt;IF(Leases!$H81="",1,Leases!$H81)),IF(Leases!$E81&lt;=IF(Leases!$F81="",DATE(Properties!$C$5,12,31),Leases!$F81),ROUND(Leases!$G81*(DAY(EOMONTH(Leases!$E81,0))-DAY(Leases!$E81)+1)/DAY(EOMONTH(Leases!$E81,0)),2),0),IF(AND(DATE(Properties!$C$5,11,IF(Leases!$H81="",1,Leases!$H81))&gt;=Leases!$E81,DATE(Properties!$C$5,11,IF(Leases!$H81="",1,Leases!$H81))&lt;=IF(Leases!$F81="",DATE(Properties!$C$5,12,31),Leases!$F81)),Leases!$G81,0)))</f>
      </c>
      <c r="M81" s="22">
        <f>IF(OR(Leases!$A81="",Leases!$E81="",Leases!$G81=""),0,IF(AND(YEAR(Leases!$E81)=Properties!$C$5,MONTH(Leases!$E81)=12,DAY(Leases!$E81)&gt;IF(Leases!$H81="",1,Leases!$H81)),IF(Leases!$E81&lt;=IF(Leases!$F81="",DATE(Properties!$C$5,12,31),Leases!$F81),ROUND(Leases!$G81*(DAY(EOMONTH(Leases!$E81,0))-DAY(Leases!$E81)+1)/DAY(EOMONTH(Leases!$E81,0)),2),0),IF(AND(DATE(Properties!$C$5,12,IF(Leases!$H81="",1,Leases!$H81))&gt;=Leases!$E81,DATE(Properties!$C$5,12,IF(Leases!$H81="",1,Leases!$H81))&lt;=IF(Leases!$F81="",DATE(Properties!$C$5,12,31),Leases!$F81)),Leases!$G81,0)))</f>
      </c>
      <c r="N81" s="28">
        <f>IF(B81=0,0,IF(AND(YEAR(Leases!$E81)=Properties!$C$5,MONTH(Leases!$E81)=1,DAY(Leases!$E81)&gt;IF(Leases!$H81="",1,Leases!$H81)),Leases!$E81,DATE(Properties!$C$5,1,IF(Leases!$H81="",1,Leases!$H81))))</f>
      </c>
      <c r="O81" s="28">
        <f>IF(C81=0,0,IF(AND(YEAR(Leases!$E81)=Properties!$C$5,MONTH(Leases!$E81)=2,DAY(Leases!$E81)&gt;IF(Leases!$H81="",1,Leases!$H81)),Leases!$E81,DATE(Properties!$C$5,2,IF(Leases!$H81="",1,Leases!$H81))))</f>
      </c>
      <c r="P81" s="28">
        <f>IF(D81=0,0,IF(AND(YEAR(Leases!$E81)=Properties!$C$5,MONTH(Leases!$E81)=3,DAY(Leases!$E81)&gt;IF(Leases!$H81="",1,Leases!$H81)),Leases!$E81,DATE(Properties!$C$5,3,IF(Leases!$H81="",1,Leases!$H81))))</f>
      </c>
      <c r="Q81" s="28">
        <f>IF(E81=0,0,IF(AND(YEAR(Leases!$E81)=Properties!$C$5,MONTH(Leases!$E81)=4,DAY(Leases!$E81)&gt;IF(Leases!$H81="",1,Leases!$H81)),Leases!$E81,DATE(Properties!$C$5,4,IF(Leases!$H81="",1,Leases!$H81))))</f>
      </c>
      <c r="R81" s="28">
        <f>IF(F81=0,0,IF(AND(YEAR(Leases!$E81)=Properties!$C$5,MONTH(Leases!$E81)=5,DAY(Leases!$E81)&gt;IF(Leases!$H81="",1,Leases!$H81)),Leases!$E81,DATE(Properties!$C$5,5,IF(Leases!$H81="",1,Leases!$H81))))</f>
      </c>
      <c r="S81" s="28">
        <f>IF(G81=0,0,IF(AND(YEAR(Leases!$E81)=Properties!$C$5,MONTH(Leases!$E81)=6,DAY(Leases!$E81)&gt;IF(Leases!$H81="",1,Leases!$H81)),Leases!$E81,DATE(Properties!$C$5,6,IF(Leases!$H81="",1,Leases!$H81))))</f>
      </c>
      <c r="T81" s="28">
        <f>IF(H81=0,0,IF(AND(YEAR(Leases!$E81)=Properties!$C$5,MONTH(Leases!$E81)=7,DAY(Leases!$E81)&gt;IF(Leases!$H81="",1,Leases!$H81)),Leases!$E81,DATE(Properties!$C$5,7,IF(Leases!$H81="",1,Leases!$H81))))</f>
      </c>
      <c r="U81" s="28">
        <f>IF(I81=0,0,IF(AND(YEAR(Leases!$E81)=Properties!$C$5,MONTH(Leases!$E81)=8,DAY(Leases!$E81)&gt;IF(Leases!$H81="",1,Leases!$H81)),Leases!$E81,DATE(Properties!$C$5,8,IF(Leases!$H81="",1,Leases!$H81))))</f>
      </c>
      <c r="V81" s="28">
        <f>IF(J81=0,0,IF(AND(YEAR(Leases!$E81)=Properties!$C$5,MONTH(Leases!$E81)=9,DAY(Leases!$E81)&gt;IF(Leases!$H81="",1,Leases!$H81)),Leases!$E81,DATE(Properties!$C$5,9,IF(Leases!$H81="",1,Leases!$H81))))</f>
      </c>
      <c r="W81" s="28">
        <f>IF(K81=0,0,IF(AND(YEAR(Leases!$E81)=Properties!$C$5,MONTH(Leases!$E81)=10,DAY(Leases!$E81)&gt;IF(Leases!$H81="",1,Leases!$H81)),Leases!$E81,DATE(Properties!$C$5,10,IF(Leases!$H81="",1,Leases!$H81))))</f>
      </c>
      <c r="X81" s="28">
        <f>IF(L81=0,0,IF(AND(YEAR(Leases!$E81)=Properties!$C$5,MONTH(Leases!$E81)=11,DAY(Leases!$E81)&gt;IF(Leases!$H81="",1,Leases!$H81)),Leases!$E81,DATE(Properties!$C$5,11,IF(Leases!$H81="",1,Leases!$H81))))</f>
      </c>
      <c r="Y81" s="28">
        <f>IF(M81=0,0,IF(AND(YEAR(Leases!$E81)=Properties!$C$5,MONTH(Leases!$E81)=12,DAY(Leases!$E81)&gt;IF(Leases!$H81="",1,Leases!$H81)),Leases!$E81,DATE(Properties!$C$5,12,IF(Leases!$H81="",1,Leases!$H81))))</f>
      </c>
      <c r="Z81" s="25">
        <f>SUM(B81:M81)</f>
      </c>
      <c r="AA81" s="22">
        <f>SUMPRODUCT((N81:Y81&lt;='Rent roll'!$C$4)*B81:M81)</f>
      </c>
      <c r="AB81" s="22">
        <f>IF(A81="",0,SUMIFS('Ledger entries'!$H$2:$H$3001,'Ledger entries'!$B$2:$B$3001,A81,'Ledger entries'!$A$2:$A$3001,"&lt;="&amp;'Rent roll'!$C$4))</f>
      </c>
      <c r="AC81" s="22">
        <f>IF(A81="",0,N(Leases!$L81)+AA81+AB81)</f>
      </c>
      <c r="AD81" s="22">
        <f>IF(A81="",0,N(Leases!$K81)+SUMIFS('Ledger entries'!$I$2:$I$3001,'Ledger entries'!$B$2:$B$3001,A81,'Ledger entries'!$A$2:$A$3001,"&lt;="&amp;'Rent roll'!$C$4))</f>
      </c>
    </row>
    <row r="82" spans="1:30" x14ac:dyDescent="0.25">
      <c r="A82" s="13">
        <f>Leases!A82</f>
      </c>
      <c r="B82" s="22">
        <f>IF(OR(Leases!$A82="",Leases!$E82="",Leases!$G82=""),0,IF(AND(YEAR(Leases!$E82)=Properties!$C$5,MONTH(Leases!$E82)=1,DAY(Leases!$E82)&gt;IF(Leases!$H82="",1,Leases!$H82)),IF(Leases!$E82&lt;=IF(Leases!$F82="",DATE(Properties!$C$5,12,31),Leases!$F82),ROUND(Leases!$G82*(DAY(EOMONTH(Leases!$E82,0))-DAY(Leases!$E82)+1)/DAY(EOMONTH(Leases!$E82,0)),2),0),IF(AND(DATE(Properties!$C$5,1,IF(Leases!$H82="",1,Leases!$H82))&gt;=Leases!$E82,DATE(Properties!$C$5,1,IF(Leases!$H82="",1,Leases!$H82))&lt;=IF(Leases!$F82="",DATE(Properties!$C$5,12,31),Leases!$F82)),Leases!$G82,0)))</f>
      </c>
      <c r="C82" s="22">
        <f>IF(OR(Leases!$A82="",Leases!$E82="",Leases!$G82=""),0,IF(AND(YEAR(Leases!$E82)=Properties!$C$5,MONTH(Leases!$E82)=2,DAY(Leases!$E82)&gt;IF(Leases!$H82="",1,Leases!$H82)),IF(Leases!$E82&lt;=IF(Leases!$F82="",DATE(Properties!$C$5,12,31),Leases!$F82),ROUND(Leases!$G82*(DAY(EOMONTH(Leases!$E82,0))-DAY(Leases!$E82)+1)/DAY(EOMONTH(Leases!$E82,0)),2),0),IF(AND(DATE(Properties!$C$5,2,IF(Leases!$H82="",1,Leases!$H82))&gt;=Leases!$E82,DATE(Properties!$C$5,2,IF(Leases!$H82="",1,Leases!$H82))&lt;=IF(Leases!$F82="",DATE(Properties!$C$5,12,31),Leases!$F82)),Leases!$G82,0)))</f>
      </c>
      <c r="D82" s="22">
        <f>IF(OR(Leases!$A82="",Leases!$E82="",Leases!$G82=""),0,IF(AND(YEAR(Leases!$E82)=Properties!$C$5,MONTH(Leases!$E82)=3,DAY(Leases!$E82)&gt;IF(Leases!$H82="",1,Leases!$H82)),IF(Leases!$E82&lt;=IF(Leases!$F82="",DATE(Properties!$C$5,12,31),Leases!$F82),ROUND(Leases!$G82*(DAY(EOMONTH(Leases!$E82,0))-DAY(Leases!$E82)+1)/DAY(EOMONTH(Leases!$E82,0)),2),0),IF(AND(DATE(Properties!$C$5,3,IF(Leases!$H82="",1,Leases!$H82))&gt;=Leases!$E82,DATE(Properties!$C$5,3,IF(Leases!$H82="",1,Leases!$H82))&lt;=IF(Leases!$F82="",DATE(Properties!$C$5,12,31),Leases!$F82)),Leases!$G82,0)))</f>
      </c>
      <c r="E82" s="22">
        <f>IF(OR(Leases!$A82="",Leases!$E82="",Leases!$G82=""),0,IF(AND(YEAR(Leases!$E82)=Properties!$C$5,MONTH(Leases!$E82)=4,DAY(Leases!$E82)&gt;IF(Leases!$H82="",1,Leases!$H82)),IF(Leases!$E82&lt;=IF(Leases!$F82="",DATE(Properties!$C$5,12,31),Leases!$F82),ROUND(Leases!$G82*(DAY(EOMONTH(Leases!$E82,0))-DAY(Leases!$E82)+1)/DAY(EOMONTH(Leases!$E82,0)),2),0),IF(AND(DATE(Properties!$C$5,4,IF(Leases!$H82="",1,Leases!$H82))&gt;=Leases!$E82,DATE(Properties!$C$5,4,IF(Leases!$H82="",1,Leases!$H82))&lt;=IF(Leases!$F82="",DATE(Properties!$C$5,12,31),Leases!$F82)),Leases!$G82,0)))</f>
      </c>
      <c r="F82" s="22">
        <f>IF(OR(Leases!$A82="",Leases!$E82="",Leases!$G82=""),0,IF(AND(YEAR(Leases!$E82)=Properties!$C$5,MONTH(Leases!$E82)=5,DAY(Leases!$E82)&gt;IF(Leases!$H82="",1,Leases!$H82)),IF(Leases!$E82&lt;=IF(Leases!$F82="",DATE(Properties!$C$5,12,31),Leases!$F82),ROUND(Leases!$G82*(DAY(EOMONTH(Leases!$E82,0))-DAY(Leases!$E82)+1)/DAY(EOMONTH(Leases!$E82,0)),2),0),IF(AND(DATE(Properties!$C$5,5,IF(Leases!$H82="",1,Leases!$H82))&gt;=Leases!$E82,DATE(Properties!$C$5,5,IF(Leases!$H82="",1,Leases!$H82))&lt;=IF(Leases!$F82="",DATE(Properties!$C$5,12,31),Leases!$F82)),Leases!$G82,0)))</f>
      </c>
      <c r="G82" s="22">
        <f>IF(OR(Leases!$A82="",Leases!$E82="",Leases!$G82=""),0,IF(AND(YEAR(Leases!$E82)=Properties!$C$5,MONTH(Leases!$E82)=6,DAY(Leases!$E82)&gt;IF(Leases!$H82="",1,Leases!$H82)),IF(Leases!$E82&lt;=IF(Leases!$F82="",DATE(Properties!$C$5,12,31),Leases!$F82),ROUND(Leases!$G82*(DAY(EOMONTH(Leases!$E82,0))-DAY(Leases!$E82)+1)/DAY(EOMONTH(Leases!$E82,0)),2),0),IF(AND(DATE(Properties!$C$5,6,IF(Leases!$H82="",1,Leases!$H82))&gt;=Leases!$E82,DATE(Properties!$C$5,6,IF(Leases!$H82="",1,Leases!$H82))&lt;=IF(Leases!$F82="",DATE(Properties!$C$5,12,31),Leases!$F82)),Leases!$G82,0)))</f>
      </c>
      <c r="H82" s="22">
        <f>IF(OR(Leases!$A82="",Leases!$E82="",Leases!$G82=""),0,IF(AND(YEAR(Leases!$E82)=Properties!$C$5,MONTH(Leases!$E82)=7,DAY(Leases!$E82)&gt;IF(Leases!$H82="",1,Leases!$H82)),IF(Leases!$E82&lt;=IF(Leases!$F82="",DATE(Properties!$C$5,12,31),Leases!$F82),ROUND(Leases!$G82*(DAY(EOMONTH(Leases!$E82,0))-DAY(Leases!$E82)+1)/DAY(EOMONTH(Leases!$E82,0)),2),0),IF(AND(DATE(Properties!$C$5,7,IF(Leases!$H82="",1,Leases!$H82))&gt;=Leases!$E82,DATE(Properties!$C$5,7,IF(Leases!$H82="",1,Leases!$H82))&lt;=IF(Leases!$F82="",DATE(Properties!$C$5,12,31),Leases!$F82)),Leases!$G82,0)))</f>
      </c>
      <c r="I82" s="22">
        <f>IF(OR(Leases!$A82="",Leases!$E82="",Leases!$G82=""),0,IF(AND(YEAR(Leases!$E82)=Properties!$C$5,MONTH(Leases!$E82)=8,DAY(Leases!$E82)&gt;IF(Leases!$H82="",1,Leases!$H82)),IF(Leases!$E82&lt;=IF(Leases!$F82="",DATE(Properties!$C$5,12,31),Leases!$F82),ROUND(Leases!$G82*(DAY(EOMONTH(Leases!$E82,0))-DAY(Leases!$E82)+1)/DAY(EOMONTH(Leases!$E82,0)),2),0),IF(AND(DATE(Properties!$C$5,8,IF(Leases!$H82="",1,Leases!$H82))&gt;=Leases!$E82,DATE(Properties!$C$5,8,IF(Leases!$H82="",1,Leases!$H82))&lt;=IF(Leases!$F82="",DATE(Properties!$C$5,12,31),Leases!$F82)),Leases!$G82,0)))</f>
      </c>
      <c r="J82" s="22">
        <f>IF(OR(Leases!$A82="",Leases!$E82="",Leases!$G82=""),0,IF(AND(YEAR(Leases!$E82)=Properties!$C$5,MONTH(Leases!$E82)=9,DAY(Leases!$E82)&gt;IF(Leases!$H82="",1,Leases!$H82)),IF(Leases!$E82&lt;=IF(Leases!$F82="",DATE(Properties!$C$5,12,31),Leases!$F82),ROUND(Leases!$G82*(DAY(EOMONTH(Leases!$E82,0))-DAY(Leases!$E82)+1)/DAY(EOMONTH(Leases!$E82,0)),2),0),IF(AND(DATE(Properties!$C$5,9,IF(Leases!$H82="",1,Leases!$H82))&gt;=Leases!$E82,DATE(Properties!$C$5,9,IF(Leases!$H82="",1,Leases!$H82))&lt;=IF(Leases!$F82="",DATE(Properties!$C$5,12,31),Leases!$F82)),Leases!$G82,0)))</f>
      </c>
      <c r="K82" s="22">
        <f>IF(OR(Leases!$A82="",Leases!$E82="",Leases!$G82=""),0,IF(AND(YEAR(Leases!$E82)=Properties!$C$5,MONTH(Leases!$E82)=10,DAY(Leases!$E82)&gt;IF(Leases!$H82="",1,Leases!$H82)),IF(Leases!$E82&lt;=IF(Leases!$F82="",DATE(Properties!$C$5,12,31),Leases!$F82),ROUND(Leases!$G82*(DAY(EOMONTH(Leases!$E82,0))-DAY(Leases!$E82)+1)/DAY(EOMONTH(Leases!$E82,0)),2),0),IF(AND(DATE(Properties!$C$5,10,IF(Leases!$H82="",1,Leases!$H82))&gt;=Leases!$E82,DATE(Properties!$C$5,10,IF(Leases!$H82="",1,Leases!$H82))&lt;=IF(Leases!$F82="",DATE(Properties!$C$5,12,31),Leases!$F82)),Leases!$G82,0)))</f>
      </c>
      <c r="L82" s="22">
        <f>IF(OR(Leases!$A82="",Leases!$E82="",Leases!$G82=""),0,IF(AND(YEAR(Leases!$E82)=Properties!$C$5,MONTH(Leases!$E82)=11,DAY(Leases!$E82)&gt;IF(Leases!$H82="",1,Leases!$H82)),IF(Leases!$E82&lt;=IF(Leases!$F82="",DATE(Properties!$C$5,12,31),Leases!$F82),ROUND(Leases!$G82*(DAY(EOMONTH(Leases!$E82,0))-DAY(Leases!$E82)+1)/DAY(EOMONTH(Leases!$E82,0)),2),0),IF(AND(DATE(Properties!$C$5,11,IF(Leases!$H82="",1,Leases!$H82))&gt;=Leases!$E82,DATE(Properties!$C$5,11,IF(Leases!$H82="",1,Leases!$H82))&lt;=IF(Leases!$F82="",DATE(Properties!$C$5,12,31),Leases!$F82)),Leases!$G82,0)))</f>
      </c>
      <c r="M82" s="22">
        <f>IF(OR(Leases!$A82="",Leases!$E82="",Leases!$G82=""),0,IF(AND(YEAR(Leases!$E82)=Properties!$C$5,MONTH(Leases!$E82)=12,DAY(Leases!$E82)&gt;IF(Leases!$H82="",1,Leases!$H82)),IF(Leases!$E82&lt;=IF(Leases!$F82="",DATE(Properties!$C$5,12,31),Leases!$F82),ROUND(Leases!$G82*(DAY(EOMONTH(Leases!$E82,0))-DAY(Leases!$E82)+1)/DAY(EOMONTH(Leases!$E82,0)),2),0),IF(AND(DATE(Properties!$C$5,12,IF(Leases!$H82="",1,Leases!$H82))&gt;=Leases!$E82,DATE(Properties!$C$5,12,IF(Leases!$H82="",1,Leases!$H82))&lt;=IF(Leases!$F82="",DATE(Properties!$C$5,12,31),Leases!$F82)),Leases!$G82,0)))</f>
      </c>
      <c r="N82" s="28">
        <f>IF(B82=0,0,IF(AND(YEAR(Leases!$E82)=Properties!$C$5,MONTH(Leases!$E82)=1,DAY(Leases!$E82)&gt;IF(Leases!$H82="",1,Leases!$H82)),Leases!$E82,DATE(Properties!$C$5,1,IF(Leases!$H82="",1,Leases!$H82))))</f>
      </c>
      <c r="O82" s="28">
        <f>IF(C82=0,0,IF(AND(YEAR(Leases!$E82)=Properties!$C$5,MONTH(Leases!$E82)=2,DAY(Leases!$E82)&gt;IF(Leases!$H82="",1,Leases!$H82)),Leases!$E82,DATE(Properties!$C$5,2,IF(Leases!$H82="",1,Leases!$H82))))</f>
      </c>
      <c r="P82" s="28">
        <f>IF(D82=0,0,IF(AND(YEAR(Leases!$E82)=Properties!$C$5,MONTH(Leases!$E82)=3,DAY(Leases!$E82)&gt;IF(Leases!$H82="",1,Leases!$H82)),Leases!$E82,DATE(Properties!$C$5,3,IF(Leases!$H82="",1,Leases!$H82))))</f>
      </c>
      <c r="Q82" s="28">
        <f>IF(E82=0,0,IF(AND(YEAR(Leases!$E82)=Properties!$C$5,MONTH(Leases!$E82)=4,DAY(Leases!$E82)&gt;IF(Leases!$H82="",1,Leases!$H82)),Leases!$E82,DATE(Properties!$C$5,4,IF(Leases!$H82="",1,Leases!$H82))))</f>
      </c>
      <c r="R82" s="28">
        <f>IF(F82=0,0,IF(AND(YEAR(Leases!$E82)=Properties!$C$5,MONTH(Leases!$E82)=5,DAY(Leases!$E82)&gt;IF(Leases!$H82="",1,Leases!$H82)),Leases!$E82,DATE(Properties!$C$5,5,IF(Leases!$H82="",1,Leases!$H82))))</f>
      </c>
      <c r="S82" s="28">
        <f>IF(G82=0,0,IF(AND(YEAR(Leases!$E82)=Properties!$C$5,MONTH(Leases!$E82)=6,DAY(Leases!$E82)&gt;IF(Leases!$H82="",1,Leases!$H82)),Leases!$E82,DATE(Properties!$C$5,6,IF(Leases!$H82="",1,Leases!$H82))))</f>
      </c>
      <c r="T82" s="28">
        <f>IF(H82=0,0,IF(AND(YEAR(Leases!$E82)=Properties!$C$5,MONTH(Leases!$E82)=7,DAY(Leases!$E82)&gt;IF(Leases!$H82="",1,Leases!$H82)),Leases!$E82,DATE(Properties!$C$5,7,IF(Leases!$H82="",1,Leases!$H82))))</f>
      </c>
      <c r="U82" s="28">
        <f>IF(I82=0,0,IF(AND(YEAR(Leases!$E82)=Properties!$C$5,MONTH(Leases!$E82)=8,DAY(Leases!$E82)&gt;IF(Leases!$H82="",1,Leases!$H82)),Leases!$E82,DATE(Properties!$C$5,8,IF(Leases!$H82="",1,Leases!$H82))))</f>
      </c>
      <c r="V82" s="28">
        <f>IF(J82=0,0,IF(AND(YEAR(Leases!$E82)=Properties!$C$5,MONTH(Leases!$E82)=9,DAY(Leases!$E82)&gt;IF(Leases!$H82="",1,Leases!$H82)),Leases!$E82,DATE(Properties!$C$5,9,IF(Leases!$H82="",1,Leases!$H82))))</f>
      </c>
      <c r="W82" s="28">
        <f>IF(K82=0,0,IF(AND(YEAR(Leases!$E82)=Properties!$C$5,MONTH(Leases!$E82)=10,DAY(Leases!$E82)&gt;IF(Leases!$H82="",1,Leases!$H82)),Leases!$E82,DATE(Properties!$C$5,10,IF(Leases!$H82="",1,Leases!$H82))))</f>
      </c>
      <c r="X82" s="28">
        <f>IF(L82=0,0,IF(AND(YEAR(Leases!$E82)=Properties!$C$5,MONTH(Leases!$E82)=11,DAY(Leases!$E82)&gt;IF(Leases!$H82="",1,Leases!$H82)),Leases!$E82,DATE(Properties!$C$5,11,IF(Leases!$H82="",1,Leases!$H82))))</f>
      </c>
      <c r="Y82" s="28">
        <f>IF(M82=0,0,IF(AND(YEAR(Leases!$E82)=Properties!$C$5,MONTH(Leases!$E82)=12,DAY(Leases!$E82)&gt;IF(Leases!$H82="",1,Leases!$H82)),Leases!$E82,DATE(Properties!$C$5,12,IF(Leases!$H82="",1,Leases!$H82))))</f>
      </c>
      <c r="Z82" s="25">
        <f>SUM(B82:M82)</f>
      </c>
      <c r="AA82" s="22">
        <f>SUMPRODUCT((N82:Y82&lt;='Rent roll'!$C$4)*B82:M82)</f>
      </c>
      <c r="AB82" s="22">
        <f>IF(A82="",0,SUMIFS('Ledger entries'!$H$2:$H$3001,'Ledger entries'!$B$2:$B$3001,A82,'Ledger entries'!$A$2:$A$3001,"&lt;="&amp;'Rent roll'!$C$4))</f>
      </c>
      <c r="AC82" s="22">
        <f>IF(A82="",0,N(Leases!$L82)+AA82+AB82)</f>
      </c>
      <c r="AD82" s="22">
        <f>IF(A82="",0,N(Leases!$K82)+SUMIFS('Ledger entries'!$I$2:$I$3001,'Ledger entries'!$B$2:$B$3001,A82,'Ledger entries'!$A$2:$A$3001,"&lt;="&amp;'Rent roll'!$C$4))</f>
      </c>
    </row>
    <row r="83" spans="1:30" x14ac:dyDescent="0.25">
      <c r="A83" s="13">
        <f>Leases!A83</f>
      </c>
      <c r="B83" s="22">
        <f>IF(OR(Leases!$A83="",Leases!$E83="",Leases!$G83=""),0,IF(AND(YEAR(Leases!$E83)=Properties!$C$5,MONTH(Leases!$E83)=1,DAY(Leases!$E83)&gt;IF(Leases!$H83="",1,Leases!$H83)),IF(Leases!$E83&lt;=IF(Leases!$F83="",DATE(Properties!$C$5,12,31),Leases!$F83),ROUND(Leases!$G83*(DAY(EOMONTH(Leases!$E83,0))-DAY(Leases!$E83)+1)/DAY(EOMONTH(Leases!$E83,0)),2),0),IF(AND(DATE(Properties!$C$5,1,IF(Leases!$H83="",1,Leases!$H83))&gt;=Leases!$E83,DATE(Properties!$C$5,1,IF(Leases!$H83="",1,Leases!$H83))&lt;=IF(Leases!$F83="",DATE(Properties!$C$5,12,31),Leases!$F83)),Leases!$G83,0)))</f>
      </c>
      <c r="C83" s="22">
        <f>IF(OR(Leases!$A83="",Leases!$E83="",Leases!$G83=""),0,IF(AND(YEAR(Leases!$E83)=Properties!$C$5,MONTH(Leases!$E83)=2,DAY(Leases!$E83)&gt;IF(Leases!$H83="",1,Leases!$H83)),IF(Leases!$E83&lt;=IF(Leases!$F83="",DATE(Properties!$C$5,12,31),Leases!$F83),ROUND(Leases!$G83*(DAY(EOMONTH(Leases!$E83,0))-DAY(Leases!$E83)+1)/DAY(EOMONTH(Leases!$E83,0)),2),0),IF(AND(DATE(Properties!$C$5,2,IF(Leases!$H83="",1,Leases!$H83))&gt;=Leases!$E83,DATE(Properties!$C$5,2,IF(Leases!$H83="",1,Leases!$H83))&lt;=IF(Leases!$F83="",DATE(Properties!$C$5,12,31),Leases!$F83)),Leases!$G83,0)))</f>
      </c>
      <c r="D83" s="22">
        <f>IF(OR(Leases!$A83="",Leases!$E83="",Leases!$G83=""),0,IF(AND(YEAR(Leases!$E83)=Properties!$C$5,MONTH(Leases!$E83)=3,DAY(Leases!$E83)&gt;IF(Leases!$H83="",1,Leases!$H83)),IF(Leases!$E83&lt;=IF(Leases!$F83="",DATE(Properties!$C$5,12,31),Leases!$F83),ROUND(Leases!$G83*(DAY(EOMONTH(Leases!$E83,0))-DAY(Leases!$E83)+1)/DAY(EOMONTH(Leases!$E83,0)),2),0),IF(AND(DATE(Properties!$C$5,3,IF(Leases!$H83="",1,Leases!$H83))&gt;=Leases!$E83,DATE(Properties!$C$5,3,IF(Leases!$H83="",1,Leases!$H83))&lt;=IF(Leases!$F83="",DATE(Properties!$C$5,12,31),Leases!$F83)),Leases!$G83,0)))</f>
      </c>
      <c r="E83" s="22">
        <f>IF(OR(Leases!$A83="",Leases!$E83="",Leases!$G83=""),0,IF(AND(YEAR(Leases!$E83)=Properties!$C$5,MONTH(Leases!$E83)=4,DAY(Leases!$E83)&gt;IF(Leases!$H83="",1,Leases!$H83)),IF(Leases!$E83&lt;=IF(Leases!$F83="",DATE(Properties!$C$5,12,31),Leases!$F83),ROUND(Leases!$G83*(DAY(EOMONTH(Leases!$E83,0))-DAY(Leases!$E83)+1)/DAY(EOMONTH(Leases!$E83,0)),2),0),IF(AND(DATE(Properties!$C$5,4,IF(Leases!$H83="",1,Leases!$H83))&gt;=Leases!$E83,DATE(Properties!$C$5,4,IF(Leases!$H83="",1,Leases!$H83))&lt;=IF(Leases!$F83="",DATE(Properties!$C$5,12,31),Leases!$F83)),Leases!$G83,0)))</f>
      </c>
      <c r="F83" s="22">
        <f>IF(OR(Leases!$A83="",Leases!$E83="",Leases!$G83=""),0,IF(AND(YEAR(Leases!$E83)=Properties!$C$5,MONTH(Leases!$E83)=5,DAY(Leases!$E83)&gt;IF(Leases!$H83="",1,Leases!$H83)),IF(Leases!$E83&lt;=IF(Leases!$F83="",DATE(Properties!$C$5,12,31),Leases!$F83),ROUND(Leases!$G83*(DAY(EOMONTH(Leases!$E83,0))-DAY(Leases!$E83)+1)/DAY(EOMONTH(Leases!$E83,0)),2),0),IF(AND(DATE(Properties!$C$5,5,IF(Leases!$H83="",1,Leases!$H83))&gt;=Leases!$E83,DATE(Properties!$C$5,5,IF(Leases!$H83="",1,Leases!$H83))&lt;=IF(Leases!$F83="",DATE(Properties!$C$5,12,31),Leases!$F83)),Leases!$G83,0)))</f>
      </c>
      <c r="G83" s="22">
        <f>IF(OR(Leases!$A83="",Leases!$E83="",Leases!$G83=""),0,IF(AND(YEAR(Leases!$E83)=Properties!$C$5,MONTH(Leases!$E83)=6,DAY(Leases!$E83)&gt;IF(Leases!$H83="",1,Leases!$H83)),IF(Leases!$E83&lt;=IF(Leases!$F83="",DATE(Properties!$C$5,12,31),Leases!$F83),ROUND(Leases!$G83*(DAY(EOMONTH(Leases!$E83,0))-DAY(Leases!$E83)+1)/DAY(EOMONTH(Leases!$E83,0)),2),0),IF(AND(DATE(Properties!$C$5,6,IF(Leases!$H83="",1,Leases!$H83))&gt;=Leases!$E83,DATE(Properties!$C$5,6,IF(Leases!$H83="",1,Leases!$H83))&lt;=IF(Leases!$F83="",DATE(Properties!$C$5,12,31),Leases!$F83)),Leases!$G83,0)))</f>
      </c>
      <c r="H83" s="22">
        <f>IF(OR(Leases!$A83="",Leases!$E83="",Leases!$G83=""),0,IF(AND(YEAR(Leases!$E83)=Properties!$C$5,MONTH(Leases!$E83)=7,DAY(Leases!$E83)&gt;IF(Leases!$H83="",1,Leases!$H83)),IF(Leases!$E83&lt;=IF(Leases!$F83="",DATE(Properties!$C$5,12,31),Leases!$F83),ROUND(Leases!$G83*(DAY(EOMONTH(Leases!$E83,0))-DAY(Leases!$E83)+1)/DAY(EOMONTH(Leases!$E83,0)),2),0),IF(AND(DATE(Properties!$C$5,7,IF(Leases!$H83="",1,Leases!$H83))&gt;=Leases!$E83,DATE(Properties!$C$5,7,IF(Leases!$H83="",1,Leases!$H83))&lt;=IF(Leases!$F83="",DATE(Properties!$C$5,12,31),Leases!$F83)),Leases!$G83,0)))</f>
      </c>
      <c r="I83" s="22">
        <f>IF(OR(Leases!$A83="",Leases!$E83="",Leases!$G83=""),0,IF(AND(YEAR(Leases!$E83)=Properties!$C$5,MONTH(Leases!$E83)=8,DAY(Leases!$E83)&gt;IF(Leases!$H83="",1,Leases!$H83)),IF(Leases!$E83&lt;=IF(Leases!$F83="",DATE(Properties!$C$5,12,31),Leases!$F83),ROUND(Leases!$G83*(DAY(EOMONTH(Leases!$E83,0))-DAY(Leases!$E83)+1)/DAY(EOMONTH(Leases!$E83,0)),2),0),IF(AND(DATE(Properties!$C$5,8,IF(Leases!$H83="",1,Leases!$H83))&gt;=Leases!$E83,DATE(Properties!$C$5,8,IF(Leases!$H83="",1,Leases!$H83))&lt;=IF(Leases!$F83="",DATE(Properties!$C$5,12,31),Leases!$F83)),Leases!$G83,0)))</f>
      </c>
      <c r="J83" s="22">
        <f>IF(OR(Leases!$A83="",Leases!$E83="",Leases!$G83=""),0,IF(AND(YEAR(Leases!$E83)=Properties!$C$5,MONTH(Leases!$E83)=9,DAY(Leases!$E83)&gt;IF(Leases!$H83="",1,Leases!$H83)),IF(Leases!$E83&lt;=IF(Leases!$F83="",DATE(Properties!$C$5,12,31),Leases!$F83),ROUND(Leases!$G83*(DAY(EOMONTH(Leases!$E83,0))-DAY(Leases!$E83)+1)/DAY(EOMONTH(Leases!$E83,0)),2),0),IF(AND(DATE(Properties!$C$5,9,IF(Leases!$H83="",1,Leases!$H83))&gt;=Leases!$E83,DATE(Properties!$C$5,9,IF(Leases!$H83="",1,Leases!$H83))&lt;=IF(Leases!$F83="",DATE(Properties!$C$5,12,31),Leases!$F83)),Leases!$G83,0)))</f>
      </c>
      <c r="K83" s="22">
        <f>IF(OR(Leases!$A83="",Leases!$E83="",Leases!$G83=""),0,IF(AND(YEAR(Leases!$E83)=Properties!$C$5,MONTH(Leases!$E83)=10,DAY(Leases!$E83)&gt;IF(Leases!$H83="",1,Leases!$H83)),IF(Leases!$E83&lt;=IF(Leases!$F83="",DATE(Properties!$C$5,12,31),Leases!$F83),ROUND(Leases!$G83*(DAY(EOMONTH(Leases!$E83,0))-DAY(Leases!$E83)+1)/DAY(EOMONTH(Leases!$E83,0)),2),0),IF(AND(DATE(Properties!$C$5,10,IF(Leases!$H83="",1,Leases!$H83))&gt;=Leases!$E83,DATE(Properties!$C$5,10,IF(Leases!$H83="",1,Leases!$H83))&lt;=IF(Leases!$F83="",DATE(Properties!$C$5,12,31),Leases!$F83)),Leases!$G83,0)))</f>
      </c>
      <c r="L83" s="22">
        <f>IF(OR(Leases!$A83="",Leases!$E83="",Leases!$G83=""),0,IF(AND(YEAR(Leases!$E83)=Properties!$C$5,MONTH(Leases!$E83)=11,DAY(Leases!$E83)&gt;IF(Leases!$H83="",1,Leases!$H83)),IF(Leases!$E83&lt;=IF(Leases!$F83="",DATE(Properties!$C$5,12,31),Leases!$F83),ROUND(Leases!$G83*(DAY(EOMONTH(Leases!$E83,0))-DAY(Leases!$E83)+1)/DAY(EOMONTH(Leases!$E83,0)),2),0),IF(AND(DATE(Properties!$C$5,11,IF(Leases!$H83="",1,Leases!$H83))&gt;=Leases!$E83,DATE(Properties!$C$5,11,IF(Leases!$H83="",1,Leases!$H83))&lt;=IF(Leases!$F83="",DATE(Properties!$C$5,12,31),Leases!$F83)),Leases!$G83,0)))</f>
      </c>
      <c r="M83" s="22">
        <f>IF(OR(Leases!$A83="",Leases!$E83="",Leases!$G83=""),0,IF(AND(YEAR(Leases!$E83)=Properties!$C$5,MONTH(Leases!$E83)=12,DAY(Leases!$E83)&gt;IF(Leases!$H83="",1,Leases!$H83)),IF(Leases!$E83&lt;=IF(Leases!$F83="",DATE(Properties!$C$5,12,31),Leases!$F83),ROUND(Leases!$G83*(DAY(EOMONTH(Leases!$E83,0))-DAY(Leases!$E83)+1)/DAY(EOMONTH(Leases!$E83,0)),2),0),IF(AND(DATE(Properties!$C$5,12,IF(Leases!$H83="",1,Leases!$H83))&gt;=Leases!$E83,DATE(Properties!$C$5,12,IF(Leases!$H83="",1,Leases!$H83))&lt;=IF(Leases!$F83="",DATE(Properties!$C$5,12,31),Leases!$F83)),Leases!$G83,0)))</f>
      </c>
      <c r="N83" s="28">
        <f>IF(B83=0,0,IF(AND(YEAR(Leases!$E83)=Properties!$C$5,MONTH(Leases!$E83)=1,DAY(Leases!$E83)&gt;IF(Leases!$H83="",1,Leases!$H83)),Leases!$E83,DATE(Properties!$C$5,1,IF(Leases!$H83="",1,Leases!$H83))))</f>
      </c>
      <c r="O83" s="28">
        <f>IF(C83=0,0,IF(AND(YEAR(Leases!$E83)=Properties!$C$5,MONTH(Leases!$E83)=2,DAY(Leases!$E83)&gt;IF(Leases!$H83="",1,Leases!$H83)),Leases!$E83,DATE(Properties!$C$5,2,IF(Leases!$H83="",1,Leases!$H83))))</f>
      </c>
      <c r="P83" s="28">
        <f>IF(D83=0,0,IF(AND(YEAR(Leases!$E83)=Properties!$C$5,MONTH(Leases!$E83)=3,DAY(Leases!$E83)&gt;IF(Leases!$H83="",1,Leases!$H83)),Leases!$E83,DATE(Properties!$C$5,3,IF(Leases!$H83="",1,Leases!$H83))))</f>
      </c>
      <c r="Q83" s="28">
        <f>IF(E83=0,0,IF(AND(YEAR(Leases!$E83)=Properties!$C$5,MONTH(Leases!$E83)=4,DAY(Leases!$E83)&gt;IF(Leases!$H83="",1,Leases!$H83)),Leases!$E83,DATE(Properties!$C$5,4,IF(Leases!$H83="",1,Leases!$H83))))</f>
      </c>
      <c r="R83" s="28">
        <f>IF(F83=0,0,IF(AND(YEAR(Leases!$E83)=Properties!$C$5,MONTH(Leases!$E83)=5,DAY(Leases!$E83)&gt;IF(Leases!$H83="",1,Leases!$H83)),Leases!$E83,DATE(Properties!$C$5,5,IF(Leases!$H83="",1,Leases!$H83))))</f>
      </c>
      <c r="S83" s="28">
        <f>IF(G83=0,0,IF(AND(YEAR(Leases!$E83)=Properties!$C$5,MONTH(Leases!$E83)=6,DAY(Leases!$E83)&gt;IF(Leases!$H83="",1,Leases!$H83)),Leases!$E83,DATE(Properties!$C$5,6,IF(Leases!$H83="",1,Leases!$H83))))</f>
      </c>
      <c r="T83" s="28">
        <f>IF(H83=0,0,IF(AND(YEAR(Leases!$E83)=Properties!$C$5,MONTH(Leases!$E83)=7,DAY(Leases!$E83)&gt;IF(Leases!$H83="",1,Leases!$H83)),Leases!$E83,DATE(Properties!$C$5,7,IF(Leases!$H83="",1,Leases!$H83))))</f>
      </c>
      <c r="U83" s="28">
        <f>IF(I83=0,0,IF(AND(YEAR(Leases!$E83)=Properties!$C$5,MONTH(Leases!$E83)=8,DAY(Leases!$E83)&gt;IF(Leases!$H83="",1,Leases!$H83)),Leases!$E83,DATE(Properties!$C$5,8,IF(Leases!$H83="",1,Leases!$H83))))</f>
      </c>
      <c r="V83" s="28">
        <f>IF(J83=0,0,IF(AND(YEAR(Leases!$E83)=Properties!$C$5,MONTH(Leases!$E83)=9,DAY(Leases!$E83)&gt;IF(Leases!$H83="",1,Leases!$H83)),Leases!$E83,DATE(Properties!$C$5,9,IF(Leases!$H83="",1,Leases!$H83))))</f>
      </c>
      <c r="W83" s="28">
        <f>IF(K83=0,0,IF(AND(YEAR(Leases!$E83)=Properties!$C$5,MONTH(Leases!$E83)=10,DAY(Leases!$E83)&gt;IF(Leases!$H83="",1,Leases!$H83)),Leases!$E83,DATE(Properties!$C$5,10,IF(Leases!$H83="",1,Leases!$H83))))</f>
      </c>
      <c r="X83" s="28">
        <f>IF(L83=0,0,IF(AND(YEAR(Leases!$E83)=Properties!$C$5,MONTH(Leases!$E83)=11,DAY(Leases!$E83)&gt;IF(Leases!$H83="",1,Leases!$H83)),Leases!$E83,DATE(Properties!$C$5,11,IF(Leases!$H83="",1,Leases!$H83))))</f>
      </c>
      <c r="Y83" s="28">
        <f>IF(M83=0,0,IF(AND(YEAR(Leases!$E83)=Properties!$C$5,MONTH(Leases!$E83)=12,DAY(Leases!$E83)&gt;IF(Leases!$H83="",1,Leases!$H83)),Leases!$E83,DATE(Properties!$C$5,12,IF(Leases!$H83="",1,Leases!$H83))))</f>
      </c>
      <c r="Z83" s="25">
        <f>SUM(B83:M83)</f>
      </c>
      <c r="AA83" s="22">
        <f>SUMPRODUCT((N83:Y83&lt;='Rent roll'!$C$4)*B83:M83)</f>
      </c>
      <c r="AB83" s="22">
        <f>IF(A83="",0,SUMIFS('Ledger entries'!$H$2:$H$3001,'Ledger entries'!$B$2:$B$3001,A83,'Ledger entries'!$A$2:$A$3001,"&lt;="&amp;'Rent roll'!$C$4))</f>
      </c>
      <c r="AC83" s="22">
        <f>IF(A83="",0,N(Leases!$L83)+AA83+AB83)</f>
      </c>
      <c r="AD83" s="22">
        <f>IF(A83="",0,N(Leases!$K83)+SUMIFS('Ledger entries'!$I$2:$I$3001,'Ledger entries'!$B$2:$B$3001,A83,'Ledger entries'!$A$2:$A$3001,"&lt;="&amp;'Rent roll'!$C$4))</f>
      </c>
    </row>
    <row r="84" spans="1:30" x14ac:dyDescent="0.25">
      <c r="A84" s="13">
        <f>Leases!A84</f>
      </c>
      <c r="B84" s="22">
        <f>IF(OR(Leases!$A84="",Leases!$E84="",Leases!$G84=""),0,IF(AND(YEAR(Leases!$E84)=Properties!$C$5,MONTH(Leases!$E84)=1,DAY(Leases!$E84)&gt;IF(Leases!$H84="",1,Leases!$H84)),IF(Leases!$E84&lt;=IF(Leases!$F84="",DATE(Properties!$C$5,12,31),Leases!$F84),ROUND(Leases!$G84*(DAY(EOMONTH(Leases!$E84,0))-DAY(Leases!$E84)+1)/DAY(EOMONTH(Leases!$E84,0)),2),0),IF(AND(DATE(Properties!$C$5,1,IF(Leases!$H84="",1,Leases!$H84))&gt;=Leases!$E84,DATE(Properties!$C$5,1,IF(Leases!$H84="",1,Leases!$H84))&lt;=IF(Leases!$F84="",DATE(Properties!$C$5,12,31),Leases!$F84)),Leases!$G84,0)))</f>
      </c>
      <c r="C84" s="22">
        <f>IF(OR(Leases!$A84="",Leases!$E84="",Leases!$G84=""),0,IF(AND(YEAR(Leases!$E84)=Properties!$C$5,MONTH(Leases!$E84)=2,DAY(Leases!$E84)&gt;IF(Leases!$H84="",1,Leases!$H84)),IF(Leases!$E84&lt;=IF(Leases!$F84="",DATE(Properties!$C$5,12,31),Leases!$F84),ROUND(Leases!$G84*(DAY(EOMONTH(Leases!$E84,0))-DAY(Leases!$E84)+1)/DAY(EOMONTH(Leases!$E84,0)),2),0),IF(AND(DATE(Properties!$C$5,2,IF(Leases!$H84="",1,Leases!$H84))&gt;=Leases!$E84,DATE(Properties!$C$5,2,IF(Leases!$H84="",1,Leases!$H84))&lt;=IF(Leases!$F84="",DATE(Properties!$C$5,12,31),Leases!$F84)),Leases!$G84,0)))</f>
      </c>
      <c r="D84" s="22">
        <f>IF(OR(Leases!$A84="",Leases!$E84="",Leases!$G84=""),0,IF(AND(YEAR(Leases!$E84)=Properties!$C$5,MONTH(Leases!$E84)=3,DAY(Leases!$E84)&gt;IF(Leases!$H84="",1,Leases!$H84)),IF(Leases!$E84&lt;=IF(Leases!$F84="",DATE(Properties!$C$5,12,31),Leases!$F84),ROUND(Leases!$G84*(DAY(EOMONTH(Leases!$E84,0))-DAY(Leases!$E84)+1)/DAY(EOMONTH(Leases!$E84,0)),2),0),IF(AND(DATE(Properties!$C$5,3,IF(Leases!$H84="",1,Leases!$H84))&gt;=Leases!$E84,DATE(Properties!$C$5,3,IF(Leases!$H84="",1,Leases!$H84))&lt;=IF(Leases!$F84="",DATE(Properties!$C$5,12,31),Leases!$F84)),Leases!$G84,0)))</f>
      </c>
      <c r="E84" s="22">
        <f>IF(OR(Leases!$A84="",Leases!$E84="",Leases!$G84=""),0,IF(AND(YEAR(Leases!$E84)=Properties!$C$5,MONTH(Leases!$E84)=4,DAY(Leases!$E84)&gt;IF(Leases!$H84="",1,Leases!$H84)),IF(Leases!$E84&lt;=IF(Leases!$F84="",DATE(Properties!$C$5,12,31),Leases!$F84),ROUND(Leases!$G84*(DAY(EOMONTH(Leases!$E84,0))-DAY(Leases!$E84)+1)/DAY(EOMONTH(Leases!$E84,0)),2),0),IF(AND(DATE(Properties!$C$5,4,IF(Leases!$H84="",1,Leases!$H84))&gt;=Leases!$E84,DATE(Properties!$C$5,4,IF(Leases!$H84="",1,Leases!$H84))&lt;=IF(Leases!$F84="",DATE(Properties!$C$5,12,31),Leases!$F84)),Leases!$G84,0)))</f>
      </c>
      <c r="F84" s="22">
        <f>IF(OR(Leases!$A84="",Leases!$E84="",Leases!$G84=""),0,IF(AND(YEAR(Leases!$E84)=Properties!$C$5,MONTH(Leases!$E84)=5,DAY(Leases!$E84)&gt;IF(Leases!$H84="",1,Leases!$H84)),IF(Leases!$E84&lt;=IF(Leases!$F84="",DATE(Properties!$C$5,12,31),Leases!$F84),ROUND(Leases!$G84*(DAY(EOMONTH(Leases!$E84,0))-DAY(Leases!$E84)+1)/DAY(EOMONTH(Leases!$E84,0)),2),0),IF(AND(DATE(Properties!$C$5,5,IF(Leases!$H84="",1,Leases!$H84))&gt;=Leases!$E84,DATE(Properties!$C$5,5,IF(Leases!$H84="",1,Leases!$H84))&lt;=IF(Leases!$F84="",DATE(Properties!$C$5,12,31),Leases!$F84)),Leases!$G84,0)))</f>
      </c>
      <c r="G84" s="22">
        <f>IF(OR(Leases!$A84="",Leases!$E84="",Leases!$G84=""),0,IF(AND(YEAR(Leases!$E84)=Properties!$C$5,MONTH(Leases!$E84)=6,DAY(Leases!$E84)&gt;IF(Leases!$H84="",1,Leases!$H84)),IF(Leases!$E84&lt;=IF(Leases!$F84="",DATE(Properties!$C$5,12,31),Leases!$F84),ROUND(Leases!$G84*(DAY(EOMONTH(Leases!$E84,0))-DAY(Leases!$E84)+1)/DAY(EOMONTH(Leases!$E84,0)),2),0),IF(AND(DATE(Properties!$C$5,6,IF(Leases!$H84="",1,Leases!$H84))&gt;=Leases!$E84,DATE(Properties!$C$5,6,IF(Leases!$H84="",1,Leases!$H84))&lt;=IF(Leases!$F84="",DATE(Properties!$C$5,12,31),Leases!$F84)),Leases!$G84,0)))</f>
      </c>
      <c r="H84" s="22">
        <f>IF(OR(Leases!$A84="",Leases!$E84="",Leases!$G84=""),0,IF(AND(YEAR(Leases!$E84)=Properties!$C$5,MONTH(Leases!$E84)=7,DAY(Leases!$E84)&gt;IF(Leases!$H84="",1,Leases!$H84)),IF(Leases!$E84&lt;=IF(Leases!$F84="",DATE(Properties!$C$5,12,31),Leases!$F84),ROUND(Leases!$G84*(DAY(EOMONTH(Leases!$E84,0))-DAY(Leases!$E84)+1)/DAY(EOMONTH(Leases!$E84,0)),2),0),IF(AND(DATE(Properties!$C$5,7,IF(Leases!$H84="",1,Leases!$H84))&gt;=Leases!$E84,DATE(Properties!$C$5,7,IF(Leases!$H84="",1,Leases!$H84))&lt;=IF(Leases!$F84="",DATE(Properties!$C$5,12,31),Leases!$F84)),Leases!$G84,0)))</f>
      </c>
      <c r="I84" s="22">
        <f>IF(OR(Leases!$A84="",Leases!$E84="",Leases!$G84=""),0,IF(AND(YEAR(Leases!$E84)=Properties!$C$5,MONTH(Leases!$E84)=8,DAY(Leases!$E84)&gt;IF(Leases!$H84="",1,Leases!$H84)),IF(Leases!$E84&lt;=IF(Leases!$F84="",DATE(Properties!$C$5,12,31),Leases!$F84),ROUND(Leases!$G84*(DAY(EOMONTH(Leases!$E84,0))-DAY(Leases!$E84)+1)/DAY(EOMONTH(Leases!$E84,0)),2),0),IF(AND(DATE(Properties!$C$5,8,IF(Leases!$H84="",1,Leases!$H84))&gt;=Leases!$E84,DATE(Properties!$C$5,8,IF(Leases!$H84="",1,Leases!$H84))&lt;=IF(Leases!$F84="",DATE(Properties!$C$5,12,31),Leases!$F84)),Leases!$G84,0)))</f>
      </c>
      <c r="J84" s="22">
        <f>IF(OR(Leases!$A84="",Leases!$E84="",Leases!$G84=""),0,IF(AND(YEAR(Leases!$E84)=Properties!$C$5,MONTH(Leases!$E84)=9,DAY(Leases!$E84)&gt;IF(Leases!$H84="",1,Leases!$H84)),IF(Leases!$E84&lt;=IF(Leases!$F84="",DATE(Properties!$C$5,12,31),Leases!$F84),ROUND(Leases!$G84*(DAY(EOMONTH(Leases!$E84,0))-DAY(Leases!$E84)+1)/DAY(EOMONTH(Leases!$E84,0)),2),0),IF(AND(DATE(Properties!$C$5,9,IF(Leases!$H84="",1,Leases!$H84))&gt;=Leases!$E84,DATE(Properties!$C$5,9,IF(Leases!$H84="",1,Leases!$H84))&lt;=IF(Leases!$F84="",DATE(Properties!$C$5,12,31),Leases!$F84)),Leases!$G84,0)))</f>
      </c>
      <c r="K84" s="22">
        <f>IF(OR(Leases!$A84="",Leases!$E84="",Leases!$G84=""),0,IF(AND(YEAR(Leases!$E84)=Properties!$C$5,MONTH(Leases!$E84)=10,DAY(Leases!$E84)&gt;IF(Leases!$H84="",1,Leases!$H84)),IF(Leases!$E84&lt;=IF(Leases!$F84="",DATE(Properties!$C$5,12,31),Leases!$F84),ROUND(Leases!$G84*(DAY(EOMONTH(Leases!$E84,0))-DAY(Leases!$E84)+1)/DAY(EOMONTH(Leases!$E84,0)),2),0),IF(AND(DATE(Properties!$C$5,10,IF(Leases!$H84="",1,Leases!$H84))&gt;=Leases!$E84,DATE(Properties!$C$5,10,IF(Leases!$H84="",1,Leases!$H84))&lt;=IF(Leases!$F84="",DATE(Properties!$C$5,12,31),Leases!$F84)),Leases!$G84,0)))</f>
      </c>
      <c r="L84" s="22">
        <f>IF(OR(Leases!$A84="",Leases!$E84="",Leases!$G84=""),0,IF(AND(YEAR(Leases!$E84)=Properties!$C$5,MONTH(Leases!$E84)=11,DAY(Leases!$E84)&gt;IF(Leases!$H84="",1,Leases!$H84)),IF(Leases!$E84&lt;=IF(Leases!$F84="",DATE(Properties!$C$5,12,31),Leases!$F84),ROUND(Leases!$G84*(DAY(EOMONTH(Leases!$E84,0))-DAY(Leases!$E84)+1)/DAY(EOMONTH(Leases!$E84,0)),2),0),IF(AND(DATE(Properties!$C$5,11,IF(Leases!$H84="",1,Leases!$H84))&gt;=Leases!$E84,DATE(Properties!$C$5,11,IF(Leases!$H84="",1,Leases!$H84))&lt;=IF(Leases!$F84="",DATE(Properties!$C$5,12,31),Leases!$F84)),Leases!$G84,0)))</f>
      </c>
      <c r="M84" s="22">
        <f>IF(OR(Leases!$A84="",Leases!$E84="",Leases!$G84=""),0,IF(AND(YEAR(Leases!$E84)=Properties!$C$5,MONTH(Leases!$E84)=12,DAY(Leases!$E84)&gt;IF(Leases!$H84="",1,Leases!$H84)),IF(Leases!$E84&lt;=IF(Leases!$F84="",DATE(Properties!$C$5,12,31),Leases!$F84),ROUND(Leases!$G84*(DAY(EOMONTH(Leases!$E84,0))-DAY(Leases!$E84)+1)/DAY(EOMONTH(Leases!$E84,0)),2),0),IF(AND(DATE(Properties!$C$5,12,IF(Leases!$H84="",1,Leases!$H84))&gt;=Leases!$E84,DATE(Properties!$C$5,12,IF(Leases!$H84="",1,Leases!$H84))&lt;=IF(Leases!$F84="",DATE(Properties!$C$5,12,31),Leases!$F84)),Leases!$G84,0)))</f>
      </c>
      <c r="N84" s="28">
        <f>IF(B84=0,0,IF(AND(YEAR(Leases!$E84)=Properties!$C$5,MONTH(Leases!$E84)=1,DAY(Leases!$E84)&gt;IF(Leases!$H84="",1,Leases!$H84)),Leases!$E84,DATE(Properties!$C$5,1,IF(Leases!$H84="",1,Leases!$H84))))</f>
      </c>
      <c r="O84" s="28">
        <f>IF(C84=0,0,IF(AND(YEAR(Leases!$E84)=Properties!$C$5,MONTH(Leases!$E84)=2,DAY(Leases!$E84)&gt;IF(Leases!$H84="",1,Leases!$H84)),Leases!$E84,DATE(Properties!$C$5,2,IF(Leases!$H84="",1,Leases!$H84))))</f>
      </c>
      <c r="P84" s="28">
        <f>IF(D84=0,0,IF(AND(YEAR(Leases!$E84)=Properties!$C$5,MONTH(Leases!$E84)=3,DAY(Leases!$E84)&gt;IF(Leases!$H84="",1,Leases!$H84)),Leases!$E84,DATE(Properties!$C$5,3,IF(Leases!$H84="",1,Leases!$H84))))</f>
      </c>
      <c r="Q84" s="28">
        <f>IF(E84=0,0,IF(AND(YEAR(Leases!$E84)=Properties!$C$5,MONTH(Leases!$E84)=4,DAY(Leases!$E84)&gt;IF(Leases!$H84="",1,Leases!$H84)),Leases!$E84,DATE(Properties!$C$5,4,IF(Leases!$H84="",1,Leases!$H84))))</f>
      </c>
      <c r="R84" s="28">
        <f>IF(F84=0,0,IF(AND(YEAR(Leases!$E84)=Properties!$C$5,MONTH(Leases!$E84)=5,DAY(Leases!$E84)&gt;IF(Leases!$H84="",1,Leases!$H84)),Leases!$E84,DATE(Properties!$C$5,5,IF(Leases!$H84="",1,Leases!$H84))))</f>
      </c>
      <c r="S84" s="28">
        <f>IF(G84=0,0,IF(AND(YEAR(Leases!$E84)=Properties!$C$5,MONTH(Leases!$E84)=6,DAY(Leases!$E84)&gt;IF(Leases!$H84="",1,Leases!$H84)),Leases!$E84,DATE(Properties!$C$5,6,IF(Leases!$H84="",1,Leases!$H84))))</f>
      </c>
      <c r="T84" s="28">
        <f>IF(H84=0,0,IF(AND(YEAR(Leases!$E84)=Properties!$C$5,MONTH(Leases!$E84)=7,DAY(Leases!$E84)&gt;IF(Leases!$H84="",1,Leases!$H84)),Leases!$E84,DATE(Properties!$C$5,7,IF(Leases!$H84="",1,Leases!$H84))))</f>
      </c>
      <c r="U84" s="28">
        <f>IF(I84=0,0,IF(AND(YEAR(Leases!$E84)=Properties!$C$5,MONTH(Leases!$E84)=8,DAY(Leases!$E84)&gt;IF(Leases!$H84="",1,Leases!$H84)),Leases!$E84,DATE(Properties!$C$5,8,IF(Leases!$H84="",1,Leases!$H84))))</f>
      </c>
      <c r="V84" s="28">
        <f>IF(J84=0,0,IF(AND(YEAR(Leases!$E84)=Properties!$C$5,MONTH(Leases!$E84)=9,DAY(Leases!$E84)&gt;IF(Leases!$H84="",1,Leases!$H84)),Leases!$E84,DATE(Properties!$C$5,9,IF(Leases!$H84="",1,Leases!$H84))))</f>
      </c>
      <c r="W84" s="28">
        <f>IF(K84=0,0,IF(AND(YEAR(Leases!$E84)=Properties!$C$5,MONTH(Leases!$E84)=10,DAY(Leases!$E84)&gt;IF(Leases!$H84="",1,Leases!$H84)),Leases!$E84,DATE(Properties!$C$5,10,IF(Leases!$H84="",1,Leases!$H84))))</f>
      </c>
      <c r="X84" s="28">
        <f>IF(L84=0,0,IF(AND(YEAR(Leases!$E84)=Properties!$C$5,MONTH(Leases!$E84)=11,DAY(Leases!$E84)&gt;IF(Leases!$H84="",1,Leases!$H84)),Leases!$E84,DATE(Properties!$C$5,11,IF(Leases!$H84="",1,Leases!$H84))))</f>
      </c>
      <c r="Y84" s="28">
        <f>IF(M84=0,0,IF(AND(YEAR(Leases!$E84)=Properties!$C$5,MONTH(Leases!$E84)=12,DAY(Leases!$E84)&gt;IF(Leases!$H84="",1,Leases!$H84)),Leases!$E84,DATE(Properties!$C$5,12,IF(Leases!$H84="",1,Leases!$H84))))</f>
      </c>
      <c r="Z84" s="25">
        <f>SUM(B84:M84)</f>
      </c>
      <c r="AA84" s="22">
        <f>SUMPRODUCT((N84:Y84&lt;='Rent roll'!$C$4)*B84:M84)</f>
      </c>
      <c r="AB84" s="22">
        <f>IF(A84="",0,SUMIFS('Ledger entries'!$H$2:$H$3001,'Ledger entries'!$B$2:$B$3001,A84,'Ledger entries'!$A$2:$A$3001,"&lt;="&amp;'Rent roll'!$C$4))</f>
      </c>
      <c r="AC84" s="22">
        <f>IF(A84="",0,N(Leases!$L84)+AA84+AB84)</f>
      </c>
      <c r="AD84" s="22">
        <f>IF(A84="",0,N(Leases!$K84)+SUMIFS('Ledger entries'!$I$2:$I$3001,'Ledger entries'!$B$2:$B$3001,A84,'Ledger entries'!$A$2:$A$3001,"&lt;="&amp;'Rent roll'!$C$4))</f>
      </c>
    </row>
    <row r="85" spans="1:30" x14ac:dyDescent="0.25">
      <c r="A85" s="13">
        <f>Leases!A85</f>
      </c>
      <c r="B85" s="22">
        <f>IF(OR(Leases!$A85="",Leases!$E85="",Leases!$G85=""),0,IF(AND(YEAR(Leases!$E85)=Properties!$C$5,MONTH(Leases!$E85)=1,DAY(Leases!$E85)&gt;IF(Leases!$H85="",1,Leases!$H85)),IF(Leases!$E85&lt;=IF(Leases!$F85="",DATE(Properties!$C$5,12,31),Leases!$F85),ROUND(Leases!$G85*(DAY(EOMONTH(Leases!$E85,0))-DAY(Leases!$E85)+1)/DAY(EOMONTH(Leases!$E85,0)),2),0),IF(AND(DATE(Properties!$C$5,1,IF(Leases!$H85="",1,Leases!$H85))&gt;=Leases!$E85,DATE(Properties!$C$5,1,IF(Leases!$H85="",1,Leases!$H85))&lt;=IF(Leases!$F85="",DATE(Properties!$C$5,12,31),Leases!$F85)),Leases!$G85,0)))</f>
      </c>
      <c r="C85" s="22">
        <f>IF(OR(Leases!$A85="",Leases!$E85="",Leases!$G85=""),0,IF(AND(YEAR(Leases!$E85)=Properties!$C$5,MONTH(Leases!$E85)=2,DAY(Leases!$E85)&gt;IF(Leases!$H85="",1,Leases!$H85)),IF(Leases!$E85&lt;=IF(Leases!$F85="",DATE(Properties!$C$5,12,31),Leases!$F85),ROUND(Leases!$G85*(DAY(EOMONTH(Leases!$E85,0))-DAY(Leases!$E85)+1)/DAY(EOMONTH(Leases!$E85,0)),2),0),IF(AND(DATE(Properties!$C$5,2,IF(Leases!$H85="",1,Leases!$H85))&gt;=Leases!$E85,DATE(Properties!$C$5,2,IF(Leases!$H85="",1,Leases!$H85))&lt;=IF(Leases!$F85="",DATE(Properties!$C$5,12,31),Leases!$F85)),Leases!$G85,0)))</f>
      </c>
      <c r="D85" s="22">
        <f>IF(OR(Leases!$A85="",Leases!$E85="",Leases!$G85=""),0,IF(AND(YEAR(Leases!$E85)=Properties!$C$5,MONTH(Leases!$E85)=3,DAY(Leases!$E85)&gt;IF(Leases!$H85="",1,Leases!$H85)),IF(Leases!$E85&lt;=IF(Leases!$F85="",DATE(Properties!$C$5,12,31),Leases!$F85),ROUND(Leases!$G85*(DAY(EOMONTH(Leases!$E85,0))-DAY(Leases!$E85)+1)/DAY(EOMONTH(Leases!$E85,0)),2),0),IF(AND(DATE(Properties!$C$5,3,IF(Leases!$H85="",1,Leases!$H85))&gt;=Leases!$E85,DATE(Properties!$C$5,3,IF(Leases!$H85="",1,Leases!$H85))&lt;=IF(Leases!$F85="",DATE(Properties!$C$5,12,31),Leases!$F85)),Leases!$G85,0)))</f>
      </c>
      <c r="E85" s="22">
        <f>IF(OR(Leases!$A85="",Leases!$E85="",Leases!$G85=""),0,IF(AND(YEAR(Leases!$E85)=Properties!$C$5,MONTH(Leases!$E85)=4,DAY(Leases!$E85)&gt;IF(Leases!$H85="",1,Leases!$H85)),IF(Leases!$E85&lt;=IF(Leases!$F85="",DATE(Properties!$C$5,12,31),Leases!$F85),ROUND(Leases!$G85*(DAY(EOMONTH(Leases!$E85,0))-DAY(Leases!$E85)+1)/DAY(EOMONTH(Leases!$E85,0)),2),0),IF(AND(DATE(Properties!$C$5,4,IF(Leases!$H85="",1,Leases!$H85))&gt;=Leases!$E85,DATE(Properties!$C$5,4,IF(Leases!$H85="",1,Leases!$H85))&lt;=IF(Leases!$F85="",DATE(Properties!$C$5,12,31),Leases!$F85)),Leases!$G85,0)))</f>
      </c>
      <c r="F85" s="22">
        <f>IF(OR(Leases!$A85="",Leases!$E85="",Leases!$G85=""),0,IF(AND(YEAR(Leases!$E85)=Properties!$C$5,MONTH(Leases!$E85)=5,DAY(Leases!$E85)&gt;IF(Leases!$H85="",1,Leases!$H85)),IF(Leases!$E85&lt;=IF(Leases!$F85="",DATE(Properties!$C$5,12,31),Leases!$F85),ROUND(Leases!$G85*(DAY(EOMONTH(Leases!$E85,0))-DAY(Leases!$E85)+1)/DAY(EOMONTH(Leases!$E85,0)),2),0),IF(AND(DATE(Properties!$C$5,5,IF(Leases!$H85="",1,Leases!$H85))&gt;=Leases!$E85,DATE(Properties!$C$5,5,IF(Leases!$H85="",1,Leases!$H85))&lt;=IF(Leases!$F85="",DATE(Properties!$C$5,12,31),Leases!$F85)),Leases!$G85,0)))</f>
      </c>
      <c r="G85" s="22">
        <f>IF(OR(Leases!$A85="",Leases!$E85="",Leases!$G85=""),0,IF(AND(YEAR(Leases!$E85)=Properties!$C$5,MONTH(Leases!$E85)=6,DAY(Leases!$E85)&gt;IF(Leases!$H85="",1,Leases!$H85)),IF(Leases!$E85&lt;=IF(Leases!$F85="",DATE(Properties!$C$5,12,31),Leases!$F85),ROUND(Leases!$G85*(DAY(EOMONTH(Leases!$E85,0))-DAY(Leases!$E85)+1)/DAY(EOMONTH(Leases!$E85,0)),2),0),IF(AND(DATE(Properties!$C$5,6,IF(Leases!$H85="",1,Leases!$H85))&gt;=Leases!$E85,DATE(Properties!$C$5,6,IF(Leases!$H85="",1,Leases!$H85))&lt;=IF(Leases!$F85="",DATE(Properties!$C$5,12,31),Leases!$F85)),Leases!$G85,0)))</f>
      </c>
      <c r="H85" s="22">
        <f>IF(OR(Leases!$A85="",Leases!$E85="",Leases!$G85=""),0,IF(AND(YEAR(Leases!$E85)=Properties!$C$5,MONTH(Leases!$E85)=7,DAY(Leases!$E85)&gt;IF(Leases!$H85="",1,Leases!$H85)),IF(Leases!$E85&lt;=IF(Leases!$F85="",DATE(Properties!$C$5,12,31),Leases!$F85),ROUND(Leases!$G85*(DAY(EOMONTH(Leases!$E85,0))-DAY(Leases!$E85)+1)/DAY(EOMONTH(Leases!$E85,0)),2),0),IF(AND(DATE(Properties!$C$5,7,IF(Leases!$H85="",1,Leases!$H85))&gt;=Leases!$E85,DATE(Properties!$C$5,7,IF(Leases!$H85="",1,Leases!$H85))&lt;=IF(Leases!$F85="",DATE(Properties!$C$5,12,31),Leases!$F85)),Leases!$G85,0)))</f>
      </c>
      <c r="I85" s="22">
        <f>IF(OR(Leases!$A85="",Leases!$E85="",Leases!$G85=""),0,IF(AND(YEAR(Leases!$E85)=Properties!$C$5,MONTH(Leases!$E85)=8,DAY(Leases!$E85)&gt;IF(Leases!$H85="",1,Leases!$H85)),IF(Leases!$E85&lt;=IF(Leases!$F85="",DATE(Properties!$C$5,12,31),Leases!$F85),ROUND(Leases!$G85*(DAY(EOMONTH(Leases!$E85,0))-DAY(Leases!$E85)+1)/DAY(EOMONTH(Leases!$E85,0)),2),0),IF(AND(DATE(Properties!$C$5,8,IF(Leases!$H85="",1,Leases!$H85))&gt;=Leases!$E85,DATE(Properties!$C$5,8,IF(Leases!$H85="",1,Leases!$H85))&lt;=IF(Leases!$F85="",DATE(Properties!$C$5,12,31),Leases!$F85)),Leases!$G85,0)))</f>
      </c>
      <c r="J85" s="22">
        <f>IF(OR(Leases!$A85="",Leases!$E85="",Leases!$G85=""),0,IF(AND(YEAR(Leases!$E85)=Properties!$C$5,MONTH(Leases!$E85)=9,DAY(Leases!$E85)&gt;IF(Leases!$H85="",1,Leases!$H85)),IF(Leases!$E85&lt;=IF(Leases!$F85="",DATE(Properties!$C$5,12,31),Leases!$F85),ROUND(Leases!$G85*(DAY(EOMONTH(Leases!$E85,0))-DAY(Leases!$E85)+1)/DAY(EOMONTH(Leases!$E85,0)),2),0),IF(AND(DATE(Properties!$C$5,9,IF(Leases!$H85="",1,Leases!$H85))&gt;=Leases!$E85,DATE(Properties!$C$5,9,IF(Leases!$H85="",1,Leases!$H85))&lt;=IF(Leases!$F85="",DATE(Properties!$C$5,12,31),Leases!$F85)),Leases!$G85,0)))</f>
      </c>
      <c r="K85" s="22">
        <f>IF(OR(Leases!$A85="",Leases!$E85="",Leases!$G85=""),0,IF(AND(YEAR(Leases!$E85)=Properties!$C$5,MONTH(Leases!$E85)=10,DAY(Leases!$E85)&gt;IF(Leases!$H85="",1,Leases!$H85)),IF(Leases!$E85&lt;=IF(Leases!$F85="",DATE(Properties!$C$5,12,31),Leases!$F85),ROUND(Leases!$G85*(DAY(EOMONTH(Leases!$E85,0))-DAY(Leases!$E85)+1)/DAY(EOMONTH(Leases!$E85,0)),2),0),IF(AND(DATE(Properties!$C$5,10,IF(Leases!$H85="",1,Leases!$H85))&gt;=Leases!$E85,DATE(Properties!$C$5,10,IF(Leases!$H85="",1,Leases!$H85))&lt;=IF(Leases!$F85="",DATE(Properties!$C$5,12,31),Leases!$F85)),Leases!$G85,0)))</f>
      </c>
      <c r="L85" s="22">
        <f>IF(OR(Leases!$A85="",Leases!$E85="",Leases!$G85=""),0,IF(AND(YEAR(Leases!$E85)=Properties!$C$5,MONTH(Leases!$E85)=11,DAY(Leases!$E85)&gt;IF(Leases!$H85="",1,Leases!$H85)),IF(Leases!$E85&lt;=IF(Leases!$F85="",DATE(Properties!$C$5,12,31),Leases!$F85),ROUND(Leases!$G85*(DAY(EOMONTH(Leases!$E85,0))-DAY(Leases!$E85)+1)/DAY(EOMONTH(Leases!$E85,0)),2),0),IF(AND(DATE(Properties!$C$5,11,IF(Leases!$H85="",1,Leases!$H85))&gt;=Leases!$E85,DATE(Properties!$C$5,11,IF(Leases!$H85="",1,Leases!$H85))&lt;=IF(Leases!$F85="",DATE(Properties!$C$5,12,31),Leases!$F85)),Leases!$G85,0)))</f>
      </c>
      <c r="M85" s="22">
        <f>IF(OR(Leases!$A85="",Leases!$E85="",Leases!$G85=""),0,IF(AND(YEAR(Leases!$E85)=Properties!$C$5,MONTH(Leases!$E85)=12,DAY(Leases!$E85)&gt;IF(Leases!$H85="",1,Leases!$H85)),IF(Leases!$E85&lt;=IF(Leases!$F85="",DATE(Properties!$C$5,12,31),Leases!$F85),ROUND(Leases!$G85*(DAY(EOMONTH(Leases!$E85,0))-DAY(Leases!$E85)+1)/DAY(EOMONTH(Leases!$E85,0)),2),0),IF(AND(DATE(Properties!$C$5,12,IF(Leases!$H85="",1,Leases!$H85))&gt;=Leases!$E85,DATE(Properties!$C$5,12,IF(Leases!$H85="",1,Leases!$H85))&lt;=IF(Leases!$F85="",DATE(Properties!$C$5,12,31),Leases!$F85)),Leases!$G85,0)))</f>
      </c>
      <c r="N85" s="28">
        <f>IF(B85=0,0,IF(AND(YEAR(Leases!$E85)=Properties!$C$5,MONTH(Leases!$E85)=1,DAY(Leases!$E85)&gt;IF(Leases!$H85="",1,Leases!$H85)),Leases!$E85,DATE(Properties!$C$5,1,IF(Leases!$H85="",1,Leases!$H85))))</f>
      </c>
      <c r="O85" s="28">
        <f>IF(C85=0,0,IF(AND(YEAR(Leases!$E85)=Properties!$C$5,MONTH(Leases!$E85)=2,DAY(Leases!$E85)&gt;IF(Leases!$H85="",1,Leases!$H85)),Leases!$E85,DATE(Properties!$C$5,2,IF(Leases!$H85="",1,Leases!$H85))))</f>
      </c>
      <c r="P85" s="28">
        <f>IF(D85=0,0,IF(AND(YEAR(Leases!$E85)=Properties!$C$5,MONTH(Leases!$E85)=3,DAY(Leases!$E85)&gt;IF(Leases!$H85="",1,Leases!$H85)),Leases!$E85,DATE(Properties!$C$5,3,IF(Leases!$H85="",1,Leases!$H85))))</f>
      </c>
      <c r="Q85" s="28">
        <f>IF(E85=0,0,IF(AND(YEAR(Leases!$E85)=Properties!$C$5,MONTH(Leases!$E85)=4,DAY(Leases!$E85)&gt;IF(Leases!$H85="",1,Leases!$H85)),Leases!$E85,DATE(Properties!$C$5,4,IF(Leases!$H85="",1,Leases!$H85))))</f>
      </c>
      <c r="R85" s="28">
        <f>IF(F85=0,0,IF(AND(YEAR(Leases!$E85)=Properties!$C$5,MONTH(Leases!$E85)=5,DAY(Leases!$E85)&gt;IF(Leases!$H85="",1,Leases!$H85)),Leases!$E85,DATE(Properties!$C$5,5,IF(Leases!$H85="",1,Leases!$H85))))</f>
      </c>
      <c r="S85" s="28">
        <f>IF(G85=0,0,IF(AND(YEAR(Leases!$E85)=Properties!$C$5,MONTH(Leases!$E85)=6,DAY(Leases!$E85)&gt;IF(Leases!$H85="",1,Leases!$H85)),Leases!$E85,DATE(Properties!$C$5,6,IF(Leases!$H85="",1,Leases!$H85))))</f>
      </c>
      <c r="T85" s="28">
        <f>IF(H85=0,0,IF(AND(YEAR(Leases!$E85)=Properties!$C$5,MONTH(Leases!$E85)=7,DAY(Leases!$E85)&gt;IF(Leases!$H85="",1,Leases!$H85)),Leases!$E85,DATE(Properties!$C$5,7,IF(Leases!$H85="",1,Leases!$H85))))</f>
      </c>
      <c r="U85" s="28">
        <f>IF(I85=0,0,IF(AND(YEAR(Leases!$E85)=Properties!$C$5,MONTH(Leases!$E85)=8,DAY(Leases!$E85)&gt;IF(Leases!$H85="",1,Leases!$H85)),Leases!$E85,DATE(Properties!$C$5,8,IF(Leases!$H85="",1,Leases!$H85))))</f>
      </c>
      <c r="V85" s="28">
        <f>IF(J85=0,0,IF(AND(YEAR(Leases!$E85)=Properties!$C$5,MONTH(Leases!$E85)=9,DAY(Leases!$E85)&gt;IF(Leases!$H85="",1,Leases!$H85)),Leases!$E85,DATE(Properties!$C$5,9,IF(Leases!$H85="",1,Leases!$H85))))</f>
      </c>
      <c r="W85" s="28">
        <f>IF(K85=0,0,IF(AND(YEAR(Leases!$E85)=Properties!$C$5,MONTH(Leases!$E85)=10,DAY(Leases!$E85)&gt;IF(Leases!$H85="",1,Leases!$H85)),Leases!$E85,DATE(Properties!$C$5,10,IF(Leases!$H85="",1,Leases!$H85))))</f>
      </c>
      <c r="X85" s="28">
        <f>IF(L85=0,0,IF(AND(YEAR(Leases!$E85)=Properties!$C$5,MONTH(Leases!$E85)=11,DAY(Leases!$E85)&gt;IF(Leases!$H85="",1,Leases!$H85)),Leases!$E85,DATE(Properties!$C$5,11,IF(Leases!$H85="",1,Leases!$H85))))</f>
      </c>
      <c r="Y85" s="28">
        <f>IF(M85=0,0,IF(AND(YEAR(Leases!$E85)=Properties!$C$5,MONTH(Leases!$E85)=12,DAY(Leases!$E85)&gt;IF(Leases!$H85="",1,Leases!$H85)),Leases!$E85,DATE(Properties!$C$5,12,IF(Leases!$H85="",1,Leases!$H85))))</f>
      </c>
      <c r="Z85" s="25">
        <f>SUM(B85:M85)</f>
      </c>
      <c r="AA85" s="22">
        <f>SUMPRODUCT((N85:Y85&lt;='Rent roll'!$C$4)*B85:M85)</f>
      </c>
      <c r="AB85" s="22">
        <f>IF(A85="",0,SUMIFS('Ledger entries'!$H$2:$H$3001,'Ledger entries'!$B$2:$B$3001,A85,'Ledger entries'!$A$2:$A$3001,"&lt;="&amp;'Rent roll'!$C$4))</f>
      </c>
      <c r="AC85" s="22">
        <f>IF(A85="",0,N(Leases!$L85)+AA85+AB85)</f>
      </c>
      <c r="AD85" s="22">
        <f>IF(A85="",0,N(Leases!$K85)+SUMIFS('Ledger entries'!$I$2:$I$3001,'Ledger entries'!$B$2:$B$3001,A85,'Ledger entries'!$A$2:$A$3001,"&lt;="&amp;'Rent roll'!$C$4))</f>
      </c>
    </row>
    <row r="86" spans="1:30" x14ac:dyDescent="0.25">
      <c r="A86" s="13">
        <f>Leases!A86</f>
      </c>
      <c r="B86" s="22">
        <f>IF(OR(Leases!$A86="",Leases!$E86="",Leases!$G86=""),0,IF(AND(YEAR(Leases!$E86)=Properties!$C$5,MONTH(Leases!$E86)=1,DAY(Leases!$E86)&gt;IF(Leases!$H86="",1,Leases!$H86)),IF(Leases!$E86&lt;=IF(Leases!$F86="",DATE(Properties!$C$5,12,31),Leases!$F86),ROUND(Leases!$G86*(DAY(EOMONTH(Leases!$E86,0))-DAY(Leases!$E86)+1)/DAY(EOMONTH(Leases!$E86,0)),2),0),IF(AND(DATE(Properties!$C$5,1,IF(Leases!$H86="",1,Leases!$H86))&gt;=Leases!$E86,DATE(Properties!$C$5,1,IF(Leases!$H86="",1,Leases!$H86))&lt;=IF(Leases!$F86="",DATE(Properties!$C$5,12,31),Leases!$F86)),Leases!$G86,0)))</f>
      </c>
      <c r="C86" s="22">
        <f>IF(OR(Leases!$A86="",Leases!$E86="",Leases!$G86=""),0,IF(AND(YEAR(Leases!$E86)=Properties!$C$5,MONTH(Leases!$E86)=2,DAY(Leases!$E86)&gt;IF(Leases!$H86="",1,Leases!$H86)),IF(Leases!$E86&lt;=IF(Leases!$F86="",DATE(Properties!$C$5,12,31),Leases!$F86),ROUND(Leases!$G86*(DAY(EOMONTH(Leases!$E86,0))-DAY(Leases!$E86)+1)/DAY(EOMONTH(Leases!$E86,0)),2),0),IF(AND(DATE(Properties!$C$5,2,IF(Leases!$H86="",1,Leases!$H86))&gt;=Leases!$E86,DATE(Properties!$C$5,2,IF(Leases!$H86="",1,Leases!$H86))&lt;=IF(Leases!$F86="",DATE(Properties!$C$5,12,31),Leases!$F86)),Leases!$G86,0)))</f>
      </c>
      <c r="D86" s="22">
        <f>IF(OR(Leases!$A86="",Leases!$E86="",Leases!$G86=""),0,IF(AND(YEAR(Leases!$E86)=Properties!$C$5,MONTH(Leases!$E86)=3,DAY(Leases!$E86)&gt;IF(Leases!$H86="",1,Leases!$H86)),IF(Leases!$E86&lt;=IF(Leases!$F86="",DATE(Properties!$C$5,12,31),Leases!$F86),ROUND(Leases!$G86*(DAY(EOMONTH(Leases!$E86,0))-DAY(Leases!$E86)+1)/DAY(EOMONTH(Leases!$E86,0)),2),0),IF(AND(DATE(Properties!$C$5,3,IF(Leases!$H86="",1,Leases!$H86))&gt;=Leases!$E86,DATE(Properties!$C$5,3,IF(Leases!$H86="",1,Leases!$H86))&lt;=IF(Leases!$F86="",DATE(Properties!$C$5,12,31),Leases!$F86)),Leases!$G86,0)))</f>
      </c>
      <c r="E86" s="22">
        <f>IF(OR(Leases!$A86="",Leases!$E86="",Leases!$G86=""),0,IF(AND(YEAR(Leases!$E86)=Properties!$C$5,MONTH(Leases!$E86)=4,DAY(Leases!$E86)&gt;IF(Leases!$H86="",1,Leases!$H86)),IF(Leases!$E86&lt;=IF(Leases!$F86="",DATE(Properties!$C$5,12,31),Leases!$F86),ROUND(Leases!$G86*(DAY(EOMONTH(Leases!$E86,0))-DAY(Leases!$E86)+1)/DAY(EOMONTH(Leases!$E86,0)),2),0),IF(AND(DATE(Properties!$C$5,4,IF(Leases!$H86="",1,Leases!$H86))&gt;=Leases!$E86,DATE(Properties!$C$5,4,IF(Leases!$H86="",1,Leases!$H86))&lt;=IF(Leases!$F86="",DATE(Properties!$C$5,12,31),Leases!$F86)),Leases!$G86,0)))</f>
      </c>
      <c r="F86" s="22">
        <f>IF(OR(Leases!$A86="",Leases!$E86="",Leases!$G86=""),0,IF(AND(YEAR(Leases!$E86)=Properties!$C$5,MONTH(Leases!$E86)=5,DAY(Leases!$E86)&gt;IF(Leases!$H86="",1,Leases!$H86)),IF(Leases!$E86&lt;=IF(Leases!$F86="",DATE(Properties!$C$5,12,31),Leases!$F86),ROUND(Leases!$G86*(DAY(EOMONTH(Leases!$E86,0))-DAY(Leases!$E86)+1)/DAY(EOMONTH(Leases!$E86,0)),2),0),IF(AND(DATE(Properties!$C$5,5,IF(Leases!$H86="",1,Leases!$H86))&gt;=Leases!$E86,DATE(Properties!$C$5,5,IF(Leases!$H86="",1,Leases!$H86))&lt;=IF(Leases!$F86="",DATE(Properties!$C$5,12,31),Leases!$F86)),Leases!$G86,0)))</f>
      </c>
      <c r="G86" s="22">
        <f>IF(OR(Leases!$A86="",Leases!$E86="",Leases!$G86=""),0,IF(AND(YEAR(Leases!$E86)=Properties!$C$5,MONTH(Leases!$E86)=6,DAY(Leases!$E86)&gt;IF(Leases!$H86="",1,Leases!$H86)),IF(Leases!$E86&lt;=IF(Leases!$F86="",DATE(Properties!$C$5,12,31),Leases!$F86),ROUND(Leases!$G86*(DAY(EOMONTH(Leases!$E86,0))-DAY(Leases!$E86)+1)/DAY(EOMONTH(Leases!$E86,0)),2),0),IF(AND(DATE(Properties!$C$5,6,IF(Leases!$H86="",1,Leases!$H86))&gt;=Leases!$E86,DATE(Properties!$C$5,6,IF(Leases!$H86="",1,Leases!$H86))&lt;=IF(Leases!$F86="",DATE(Properties!$C$5,12,31),Leases!$F86)),Leases!$G86,0)))</f>
      </c>
      <c r="H86" s="22">
        <f>IF(OR(Leases!$A86="",Leases!$E86="",Leases!$G86=""),0,IF(AND(YEAR(Leases!$E86)=Properties!$C$5,MONTH(Leases!$E86)=7,DAY(Leases!$E86)&gt;IF(Leases!$H86="",1,Leases!$H86)),IF(Leases!$E86&lt;=IF(Leases!$F86="",DATE(Properties!$C$5,12,31),Leases!$F86),ROUND(Leases!$G86*(DAY(EOMONTH(Leases!$E86,0))-DAY(Leases!$E86)+1)/DAY(EOMONTH(Leases!$E86,0)),2),0),IF(AND(DATE(Properties!$C$5,7,IF(Leases!$H86="",1,Leases!$H86))&gt;=Leases!$E86,DATE(Properties!$C$5,7,IF(Leases!$H86="",1,Leases!$H86))&lt;=IF(Leases!$F86="",DATE(Properties!$C$5,12,31),Leases!$F86)),Leases!$G86,0)))</f>
      </c>
      <c r="I86" s="22">
        <f>IF(OR(Leases!$A86="",Leases!$E86="",Leases!$G86=""),0,IF(AND(YEAR(Leases!$E86)=Properties!$C$5,MONTH(Leases!$E86)=8,DAY(Leases!$E86)&gt;IF(Leases!$H86="",1,Leases!$H86)),IF(Leases!$E86&lt;=IF(Leases!$F86="",DATE(Properties!$C$5,12,31),Leases!$F86),ROUND(Leases!$G86*(DAY(EOMONTH(Leases!$E86,0))-DAY(Leases!$E86)+1)/DAY(EOMONTH(Leases!$E86,0)),2),0),IF(AND(DATE(Properties!$C$5,8,IF(Leases!$H86="",1,Leases!$H86))&gt;=Leases!$E86,DATE(Properties!$C$5,8,IF(Leases!$H86="",1,Leases!$H86))&lt;=IF(Leases!$F86="",DATE(Properties!$C$5,12,31),Leases!$F86)),Leases!$G86,0)))</f>
      </c>
      <c r="J86" s="22">
        <f>IF(OR(Leases!$A86="",Leases!$E86="",Leases!$G86=""),0,IF(AND(YEAR(Leases!$E86)=Properties!$C$5,MONTH(Leases!$E86)=9,DAY(Leases!$E86)&gt;IF(Leases!$H86="",1,Leases!$H86)),IF(Leases!$E86&lt;=IF(Leases!$F86="",DATE(Properties!$C$5,12,31),Leases!$F86),ROUND(Leases!$G86*(DAY(EOMONTH(Leases!$E86,0))-DAY(Leases!$E86)+1)/DAY(EOMONTH(Leases!$E86,0)),2),0),IF(AND(DATE(Properties!$C$5,9,IF(Leases!$H86="",1,Leases!$H86))&gt;=Leases!$E86,DATE(Properties!$C$5,9,IF(Leases!$H86="",1,Leases!$H86))&lt;=IF(Leases!$F86="",DATE(Properties!$C$5,12,31),Leases!$F86)),Leases!$G86,0)))</f>
      </c>
      <c r="K86" s="22">
        <f>IF(OR(Leases!$A86="",Leases!$E86="",Leases!$G86=""),0,IF(AND(YEAR(Leases!$E86)=Properties!$C$5,MONTH(Leases!$E86)=10,DAY(Leases!$E86)&gt;IF(Leases!$H86="",1,Leases!$H86)),IF(Leases!$E86&lt;=IF(Leases!$F86="",DATE(Properties!$C$5,12,31),Leases!$F86),ROUND(Leases!$G86*(DAY(EOMONTH(Leases!$E86,0))-DAY(Leases!$E86)+1)/DAY(EOMONTH(Leases!$E86,0)),2),0),IF(AND(DATE(Properties!$C$5,10,IF(Leases!$H86="",1,Leases!$H86))&gt;=Leases!$E86,DATE(Properties!$C$5,10,IF(Leases!$H86="",1,Leases!$H86))&lt;=IF(Leases!$F86="",DATE(Properties!$C$5,12,31),Leases!$F86)),Leases!$G86,0)))</f>
      </c>
      <c r="L86" s="22">
        <f>IF(OR(Leases!$A86="",Leases!$E86="",Leases!$G86=""),0,IF(AND(YEAR(Leases!$E86)=Properties!$C$5,MONTH(Leases!$E86)=11,DAY(Leases!$E86)&gt;IF(Leases!$H86="",1,Leases!$H86)),IF(Leases!$E86&lt;=IF(Leases!$F86="",DATE(Properties!$C$5,12,31),Leases!$F86),ROUND(Leases!$G86*(DAY(EOMONTH(Leases!$E86,0))-DAY(Leases!$E86)+1)/DAY(EOMONTH(Leases!$E86,0)),2),0),IF(AND(DATE(Properties!$C$5,11,IF(Leases!$H86="",1,Leases!$H86))&gt;=Leases!$E86,DATE(Properties!$C$5,11,IF(Leases!$H86="",1,Leases!$H86))&lt;=IF(Leases!$F86="",DATE(Properties!$C$5,12,31),Leases!$F86)),Leases!$G86,0)))</f>
      </c>
      <c r="M86" s="22">
        <f>IF(OR(Leases!$A86="",Leases!$E86="",Leases!$G86=""),0,IF(AND(YEAR(Leases!$E86)=Properties!$C$5,MONTH(Leases!$E86)=12,DAY(Leases!$E86)&gt;IF(Leases!$H86="",1,Leases!$H86)),IF(Leases!$E86&lt;=IF(Leases!$F86="",DATE(Properties!$C$5,12,31),Leases!$F86),ROUND(Leases!$G86*(DAY(EOMONTH(Leases!$E86,0))-DAY(Leases!$E86)+1)/DAY(EOMONTH(Leases!$E86,0)),2),0),IF(AND(DATE(Properties!$C$5,12,IF(Leases!$H86="",1,Leases!$H86))&gt;=Leases!$E86,DATE(Properties!$C$5,12,IF(Leases!$H86="",1,Leases!$H86))&lt;=IF(Leases!$F86="",DATE(Properties!$C$5,12,31),Leases!$F86)),Leases!$G86,0)))</f>
      </c>
      <c r="N86" s="28">
        <f>IF(B86=0,0,IF(AND(YEAR(Leases!$E86)=Properties!$C$5,MONTH(Leases!$E86)=1,DAY(Leases!$E86)&gt;IF(Leases!$H86="",1,Leases!$H86)),Leases!$E86,DATE(Properties!$C$5,1,IF(Leases!$H86="",1,Leases!$H86))))</f>
      </c>
      <c r="O86" s="28">
        <f>IF(C86=0,0,IF(AND(YEAR(Leases!$E86)=Properties!$C$5,MONTH(Leases!$E86)=2,DAY(Leases!$E86)&gt;IF(Leases!$H86="",1,Leases!$H86)),Leases!$E86,DATE(Properties!$C$5,2,IF(Leases!$H86="",1,Leases!$H86))))</f>
      </c>
      <c r="P86" s="28">
        <f>IF(D86=0,0,IF(AND(YEAR(Leases!$E86)=Properties!$C$5,MONTH(Leases!$E86)=3,DAY(Leases!$E86)&gt;IF(Leases!$H86="",1,Leases!$H86)),Leases!$E86,DATE(Properties!$C$5,3,IF(Leases!$H86="",1,Leases!$H86))))</f>
      </c>
      <c r="Q86" s="28">
        <f>IF(E86=0,0,IF(AND(YEAR(Leases!$E86)=Properties!$C$5,MONTH(Leases!$E86)=4,DAY(Leases!$E86)&gt;IF(Leases!$H86="",1,Leases!$H86)),Leases!$E86,DATE(Properties!$C$5,4,IF(Leases!$H86="",1,Leases!$H86))))</f>
      </c>
      <c r="R86" s="28">
        <f>IF(F86=0,0,IF(AND(YEAR(Leases!$E86)=Properties!$C$5,MONTH(Leases!$E86)=5,DAY(Leases!$E86)&gt;IF(Leases!$H86="",1,Leases!$H86)),Leases!$E86,DATE(Properties!$C$5,5,IF(Leases!$H86="",1,Leases!$H86))))</f>
      </c>
      <c r="S86" s="28">
        <f>IF(G86=0,0,IF(AND(YEAR(Leases!$E86)=Properties!$C$5,MONTH(Leases!$E86)=6,DAY(Leases!$E86)&gt;IF(Leases!$H86="",1,Leases!$H86)),Leases!$E86,DATE(Properties!$C$5,6,IF(Leases!$H86="",1,Leases!$H86))))</f>
      </c>
      <c r="T86" s="28">
        <f>IF(H86=0,0,IF(AND(YEAR(Leases!$E86)=Properties!$C$5,MONTH(Leases!$E86)=7,DAY(Leases!$E86)&gt;IF(Leases!$H86="",1,Leases!$H86)),Leases!$E86,DATE(Properties!$C$5,7,IF(Leases!$H86="",1,Leases!$H86))))</f>
      </c>
      <c r="U86" s="28">
        <f>IF(I86=0,0,IF(AND(YEAR(Leases!$E86)=Properties!$C$5,MONTH(Leases!$E86)=8,DAY(Leases!$E86)&gt;IF(Leases!$H86="",1,Leases!$H86)),Leases!$E86,DATE(Properties!$C$5,8,IF(Leases!$H86="",1,Leases!$H86))))</f>
      </c>
      <c r="V86" s="28">
        <f>IF(J86=0,0,IF(AND(YEAR(Leases!$E86)=Properties!$C$5,MONTH(Leases!$E86)=9,DAY(Leases!$E86)&gt;IF(Leases!$H86="",1,Leases!$H86)),Leases!$E86,DATE(Properties!$C$5,9,IF(Leases!$H86="",1,Leases!$H86))))</f>
      </c>
      <c r="W86" s="28">
        <f>IF(K86=0,0,IF(AND(YEAR(Leases!$E86)=Properties!$C$5,MONTH(Leases!$E86)=10,DAY(Leases!$E86)&gt;IF(Leases!$H86="",1,Leases!$H86)),Leases!$E86,DATE(Properties!$C$5,10,IF(Leases!$H86="",1,Leases!$H86))))</f>
      </c>
      <c r="X86" s="28">
        <f>IF(L86=0,0,IF(AND(YEAR(Leases!$E86)=Properties!$C$5,MONTH(Leases!$E86)=11,DAY(Leases!$E86)&gt;IF(Leases!$H86="",1,Leases!$H86)),Leases!$E86,DATE(Properties!$C$5,11,IF(Leases!$H86="",1,Leases!$H86))))</f>
      </c>
      <c r="Y86" s="28">
        <f>IF(M86=0,0,IF(AND(YEAR(Leases!$E86)=Properties!$C$5,MONTH(Leases!$E86)=12,DAY(Leases!$E86)&gt;IF(Leases!$H86="",1,Leases!$H86)),Leases!$E86,DATE(Properties!$C$5,12,IF(Leases!$H86="",1,Leases!$H86))))</f>
      </c>
      <c r="Z86" s="25">
        <f>SUM(B86:M86)</f>
      </c>
      <c r="AA86" s="22">
        <f>SUMPRODUCT((N86:Y86&lt;='Rent roll'!$C$4)*B86:M86)</f>
      </c>
      <c r="AB86" s="22">
        <f>IF(A86="",0,SUMIFS('Ledger entries'!$H$2:$H$3001,'Ledger entries'!$B$2:$B$3001,A86,'Ledger entries'!$A$2:$A$3001,"&lt;="&amp;'Rent roll'!$C$4))</f>
      </c>
      <c r="AC86" s="22">
        <f>IF(A86="",0,N(Leases!$L86)+AA86+AB86)</f>
      </c>
      <c r="AD86" s="22">
        <f>IF(A86="",0,N(Leases!$K86)+SUMIFS('Ledger entries'!$I$2:$I$3001,'Ledger entries'!$B$2:$B$3001,A86,'Ledger entries'!$A$2:$A$3001,"&lt;="&amp;'Rent roll'!$C$4))</f>
      </c>
    </row>
    <row r="87" spans="1:30" x14ac:dyDescent="0.25">
      <c r="A87" s="13">
        <f>Leases!A87</f>
      </c>
      <c r="B87" s="22">
        <f>IF(OR(Leases!$A87="",Leases!$E87="",Leases!$G87=""),0,IF(AND(YEAR(Leases!$E87)=Properties!$C$5,MONTH(Leases!$E87)=1,DAY(Leases!$E87)&gt;IF(Leases!$H87="",1,Leases!$H87)),IF(Leases!$E87&lt;=IF(Leases!$F87="",DATE(Properties!$C$5,12,31),Leases!$F87),ROUND(Leases!$G87*(DAY(EOMONTH(Leases!$E87,0))-DAY(Leases!$E87)+1)/DAY(EOMONTH(Leases!$E87,0)),2),0),IF(AND(DATE(Properties!$C$5,1,IF(Leases!$H87="",1,Leases!$H87))&gt;=Leases!$E87,DATE(Properties!$C$5,1,IF(Leases!$H87="",1,Leases!$H87))&lt;=IF(Leases!$F87="",DATE(Properties!$C$5,12,31),Leases!$F87)),Leases!$G87,0)))</f>
      </c>
      <c r="C87" s="22">
        <f>IF(OR(Leases!$A87="",Leases!$E87="",Leases!$G87=""),0,IF(AND(YEAR(Leases!$E87)=Properties!$C$5,MONTH(Leases!$E87)=2,DAY(Leases!$E87)&gt;IF(Leases!$H87="",1,Leases!$H87)),IF(Leases!$E87&lt;=IF(Leases!$F87="",DATE(Properties!$C$5,12,31),Leases!$F87),ROUND(Leases!$G87*(DAY(EOMONTH(Leases!$E87,0))-DAY(Leases!$E87)+1)/DAY(EOMONTH(Leases!$E87,0)),2),0),IF(AND(DATE(Properties!$C$5,2,IF(Leases!$H87="",1,Leases!$H87))&gt;=Leases!$E87,DATE(Properties!$C$5,2,IF(Leases!$H87="",1,Leases!$H87))&lt;=IF(Leases!$F87="",DATE(Properties!$C$5,12,31),Leases!$F87)),Leases!$G87,0)))</f>
      </c>
      <c r="D87" s="22">
        <f>IF(OR(Leases!$A87="",Leases!$E87="",Leases!$G87=""),0,IF(AND(YEAR(Leases!$E87)=Properties!$C$5,MONTH(Leases!$E87)=3,DAY(Leases!$E87)&gt;IF(Leases!$H87="",1,Leases!$H87)),IF(Leases!$E87&lt;=IF(Leases!$F87="",DATE(Properties!$C$5,12,31),Leases!$F87),ROUND(Leases!$G87*(DAY(EOMONTH(Leases!$E87,0))-DAY(Leases!$E87)+1)/DAY(EOMONTH(Leases!$E87,0)),2),0),IF(AND(DATE(Properties!$C$5,3,IF(Leases!$H87="",1,Leases!$H87))&gt;=Leases!$E87,DATE(Properties!$C$5,3,IF(Leases!$H87="",1,Leases!$H87))&lt;=IF(Leases!$F87="",DATE(Properties!$C$5,12,31),Leases!$F87)),Leases!$G87,0)))</f>
      </c>
      <c r="E87" s="22">
        <f>IF(OR(Leases!$A87="",Leases!$E87="",Leases!$G87=""),0,IF(AND(YEAR(Leases!$E87)=Properties!$C$5,MONTH(Leases!$E87)=4,DAY(Leases!$E87)&gt;IF(Leases!$H87="",1,Leases!$H87)),IF(Leases!$E87&lt;=IF(Leases!$F87="",DATE(Properties!$C$5,12,31),Leases!$F87),ROUND(Leases!$G87*(DAY(EOMONTH(Leases!$E87,0))-DAY(Leases!$E87)+1)/DAY(EOMONTH(Leases!$E87,0)),2),0),IF(AND(DATE(Properties!$C$5,4,IF(Leases!$H87="",1,Leases!$H87))&gt;=Leases!$E87,DATE(Properties!$C$5,4,IF(Leases!$H87="",1,Leases!$H87))&lt;=IF(Leases!$F87="",DATE(Properties!$C$5,12,31),Leases!$F87)),Leases!$G87,0)))</f>
      </c>
      <c r="F87" s="22">
        <f>IF(OR(Leases!$A87="",Leases!$E87="",Leases!$G87=""),0,IF(AND(YEAR(Leases!$E87)=Properties!$C$5,MONTH(Leases!$E87)=5,DAY(Leases!$E87)&gt;IF(Leases!$H87="",1,Leases!$H87)),IF(Leases!$E87&lt;=IF(Leases!$F87="",DATE(Properties!$C$5,12,31),Leases!$F87),ROUND(Leases!$G87*(DAY(EOMONTH(Leases!$E87,0))-DAY(Leases!$E87)+1)/DAY(EOMONTH(Leases!$E87,0)),2),0),IF(AND(DATE(Properties!$C$5,5,IF(Leases!$H87="",1,Leases!$H87))&gt;=Leases!$E87,DATE(Properties!$C$5,5,IF(Leases!$H87="",1,Leases!$H87))&lt;=IF(Leases!$F87="",DATE(Properties!$C$5,12,31),Leases!$F87)),Leases!$G87,0)))</f>
      </c>
      <c r="G87" s="22">
        <f>IF(OR(Leases!$A87="",Leases!$E87="",Leases!$G87=""),0,IF(AND(YEAR(Leases!$E87)=Properties!$C$5,MONTH(Leases!$E87)=6,DAY(Leases!$E87)&gt;IF(Leases!$H87="",1,Leases!$H87)),IF(Leases!$E87&lt;=IF(Leases!$F87="",DATE(Properties!$C$5,12,31),Leases!$F87),ROUND(Leases!$G87*(DAY(EOMONTH(Leases!$E87,0))-DAY(Leases!$E87)+1)/DAY(EOMONTH(Leases!$E87,0)),2),0),IF(AND(DATE(Properties!$C$5,6,IF(Leases!$H87="",1,Leases!$H87))&gt;=Leases!$E87,DATE(Properties!$C$5,6,IF(Leases!$H87="",1,Leases!$H87))&lt;=IF(Leases!$F87="",DATE(Properties!$C$5,12,31),Leases!$F87)),Leases!$G87,0)))</f>
      </c>
      <c r="H87" s="22">
        <f>IF(OR(Leases!$A87="",Leases!$E87="",Leases!$G87=""),0,IF(AND(YEAR(Leases!$E87)=Properties!$C$5,MONTH(Leases!$E87)=7,DAY(Leases!$E87)&gt;IF(Leases!$H87="",1,Leases!$H87)),IF(Leases!$E87&lt;=IF(Leases!$F87="",DATE(Properties!$C$5,12,31),Leases!$F87),ROUND(Leases!$G87*(DAY(EOMONTH(Leases!$E87,0))-DAY(Leases!$E87)+1)/DAY(EOMONTH(Leases!$E87,0)),2),0),IF(AND(DATE(Properties!$C$5,7,IF(Leases!$H87="",1,Leases!$H87))&gt;=Leases!$E87,DATE(Properties!$C$5,7,IF(Leases!$H87="",1,Leases!$H87))&lt;=IF(Leases!$F87="",DATE(Properties!$C$5,12,31),Leases!$F87)),Leases!$G87,0)))</f>
      </c>
      <c r="I87" s="22">
        <f>IF(OR(Leases!$A87="",Leases!$E87="",Leases!$G87=""),0,IF(AND(YEAR(Leases!$E87)=Properties!$C$5,MONTH(Leases!$E87)=8,DAY(Leases!$E87)&gt;IF(Leases!$H87="",1,Leases!$H87)),IF(Leases!$E87&lt;=IF(Leases!$F87="",DATE(Properties!$C$5,12,31),Leases!$F87),ROUND(Leases!$G87*(DAY(EOMONTH(Leases!$E87,0))-DAY(Leases!$E87)+1)/DAY(EOMONTH(Leases!$E87,0)),2),0),IF(AND(DATE(Properties!$C$5,8,IF(Leases!$H87="",1,Leases!$H87))&gt;=Leases!$E87,DATE(Properties!$C$5,8,IF(Leases!$H87="",1,Leases!$H87))&lt;=IF(Leases!$F87="",DATE(Properties!$C$5,12,31),Leases!$F87)),Leases!$G87,0)))</f>
      </c>
      <c r="J87" s="22">
        <f>IF(OR(Leases!$A87="",Leases!$E87="",Leases!$G87=""),0,IF(AND(YEAR(Leases!$E87)=Properties!$C$5,MONTH(Leases!$E87)=9,DAY(Leases!$E87)&gt;IF(Leases!$H87="",1,Leases!$H87)),IF(Leases!$E87&lt;=IF(Leases!$F87="",DATE(Properties!$C$5,12,31),Leases!$F87),ROUND(Leases!$G87*(DAY(EOMONTH(Leases!$E87,0))-DAY(Leases!$E87)+1)/DAY(EOMONTH(Leases!$E87,0)),2),0),IF(AND(DATE(Properties!$C$5,9,IF(Leases!$H87="",1,Leases!$H87))&gt;=Leases!$E87,DATE(Properties!$C$5,9,IF(Leases!$H87="",1,Leases!$H87))&lt;=IF(Leases!$F87="",DATE(Properties!$C$5,12,31),Leases!$F87)),Leases!$G87,0)))</f>
      </c>
      <c r="K87" s="22">
        <f>IF(OR(Leases!$A87="",Leases!$E87="",Leases!$G87=""),0,IF(AND(YEAR(Leases!$E87)=Properties!$C$5,MONTH(Leases!$E87)=10,DAY(Leases!$E87)&gt;IF(Leases!$H87="",1,Leases!$H87)),IF(Leases!$E87&lt;=IF(Leases!$F87="",DATE(Properties!$C$5,12,31),Leases!$F87),ROUND(Leases!$G87*(DAY(EOMONTH(Leases!$E87,0))-DAY(Leases!$E87)+1)/DAY(EOMONTH(Leases!$E87,0)),2),0),IF(AND(DATE(Properties!$C$5,10,IF(Leases!$H87="",1,Leases!$H87))&gt;=Leases!$E87,DATE(Properties!$C$5,10,IF(Leases!$H87="",1,Leases!$H87))&lt;=IF(Leases!$F87="",DATE(Properties!$C$5,12,31),Leases!$F87)),Leases!$G87,0)))</f>
      </c>
      <c r="L87" s="22">
        <f>IF(OR(Leases!$A87="",Leases!$E87="",Leases!$G87=""),0,IF(AND(YEAR(Leases!$E87)=Properties!$C$5,MONTH(Leases!$E87)=11,DAY(Leases!$E87)&gt;IF(Leases!$H87="",1,Leases!$H87)),IF(Leases!$E87&lt;=IF(Leases!$F87="",DATE(Properties!$C$5,12,31),Leases!$F87),ROUND(Leases!$G87*(DAY(EOMONTH(Leases!$E87,0))-DAY(Leases!$E87)+1)/DAY(EOMONTH(Leases!$E87,0)),2),0),IF(AND(DATE(Properties!$C$5,11,IF(Leases!$H87="",1,Leases!$H87))&gt;=Leases!$E87,DATE(Properties!$C$5,11,IF(Leases!$H87="",1,Leases!$H87))&lt;=IF(Leases!$F87="",DATE(Properties!$C$5,12,31),Leases!$F87)),Leases!$G87,0)))</f>
      </c>
      <c r="M87" s="22">
        <f>IF(OR(Leases!$A87="",Leases!$E87="",Leases!$G87=""),0,IF(AND(YEAR(Leases!$E87)=Properties!$C$5,MONTH(Leases!$E87)=12,DAY(Leases!$E87)&gt;IF(Leases!$H87="",1,Leases!$H87)),IF(Leases!$E87&lt;=IF(Leases!$F87="",DATE(Properties!$C$5,12,31),Leases!$F87),ROUND(Leases!$G87*(DAY(EOMONTH(Leases!$E87,0))-DAY(Leases!$E87)+1)/DAY(EOMONTH(Leases!$E87,0)),2),0),IF(AND(DATE(Properties!$C$5,12,IF(Leases!$H87="",1,Leases!$H87))&gt;=Leases!$E87,DATE(Properties!$C$5,12,IF(Leases!$H87="",1,Leases!$H87))&lt;=IF(Leases!$F87="",DATE(Properties!$C$5,12,31),Leases!$F87)),Leases!$G87,0)))</f>
      </c>
      <c r="N87" s="28">
        <f>IF(B87=0,0,IF(AND(YEAR(Leases!$E87)=Properties!$C$5,MONTH(Leases!$E87)=1,DAY(Leases!$E87)&gt;IF(Leases!$H87="",1,Leases!$H87)),Leases!$E87,DATE(Properties!$C$5,1,IF(Leases!$H87="",1,Leases!$H87))))</f>
      </c>
      <c r="O87" s="28">
        <f>IF(C87=0,0,IF(AND(YEAR(Leases!$E87)=Properties!$C$5,MONTH(Leases!$E87)=2,DAY(Leases!$E87)&gt;IF(Leases!$H87="",1,Leases!$H87)),Leases!$E87,DATE(Properties!$C$5,2,IF(Leases!$H87="",1,Leases!$H87))))</f>
      </c>
      <c r="P87" s="28">
        <f>IF(D87=0,0,IF(AND(YEAR(Leases!$E87)=Properties!$C$5,MONTH(Leases!$E87)=3,DAY(Leases!$E87)&gt;IF(Leases!$H87="",1,Leases!$H87)),Leases!$E87,DATE(Properties!$C$5,3,IF(Leases!$H87="",1,Leases!$H87))))</f>
      </c>
      <c r="Q87" s="28">
        <f>IF(E87=0,0,IF(AND(YEAR(Leases!$E87)=Properties!$C$5,MONTH(Leases!$E87)=4,DAY(Leases!$E87)&gt;IF(Leases!$H87="",1,Leases!$H87)),Leases!$E87,DATE(Properties!$C$5,4,IF(Leases!$H87="",1,Leases!$H87))))</f>
      </c>
      <c r="R87" s="28">
        <f>IF(F87=0,0,IF(AND(YEAR(Leases!$E87)=Properties!$C$5,MONTH(Leases!$E87)=5,DAY(Leases!$E87)&gt;IF(Leases!$H87="",1,Leases!$H87)),Leases!$E87,DATE(Properties!$C$5,5,IF(Leases!$H87="",1,Leases!$H87))))</f>
      </c>
      <c r="S87" s="28">
        <f>IF(G87=0,0,IF(AND(YEAR(Leases!$E87)=Properties!$C$5,MONTH(Leases!$E87)=6,DAY(Leases!$E87)&gt;IF(Leases!$H87="",1,Leases!$H87)),Leases!$E87,DATE(Properties!$C$5,6,IF(Leases!$H87="",1,Leases!$H87))))</f>
      </c>
      <c r="T87" s="28">
        <f>IF(H87=0,0,IF(AND(YEAR(Leases!$E87)=Properties!$C$5,MONTH(Leases!$E87)=7,DAY(Leases!$E87)&gt;IF(Leases!$H87="",1,Leases!$H87)),Leases!$E87,DATE(Properties!$C$5,7,IF(Leases!$H87="",1,Leases!$H87))))</f>
      </c>
      <c r="U87" s="28">
        <f>IF(I87=0,0,IF(AND(YEAR(Leases!$E87)=Properties!$C$5,MONTH(Leases!$E87)=8,DAY(Leases!$E87)&gt;IF(Leases!$H87="",1,Leases!$H87)),Leases!$E87,DATE(Properties!$C$5,8,IF(Leases!$H87="",1,Leases!$H87))))</f>
      </c>
      <c r="V87" s="28">
        <f>IF(J87=0,0,IF(AND(YEAR(Leases!$E87)=Properties!$C$5,MONTH(Leases!$E87)=9,DAY(Leases!$E87)&gt;IF(Leases!$H87="",1,Leases!$H87)),Leases!$E87,DATE(Properties!$C$5,9,IF(Leases!$H87="",1,Leases!$H87))))</f>
      </c>
      <c r="W87" s="28">
        <f>IF(K87=0,0,IF(AND(YEAR(Leases!$E87)=Properties!$C$5,MONTH(Leases!$E87)=10,DAY(Leases!$E87)&gt;IF(Leases!$H87="",1,Leases!$H87)),Leases!$E87,DATE(Properties!$C$5,10,IF(Leases!$H87="",1,Leases!$H87))))</f>
      </c>
      <c r="X87" s="28">
        <f>IF(L87=0,0,IF(AND(YEAR(Leases!$E87)=Properties!$C$5,MONTH(Leases!$E87)=11,DAY(Leases!$E87)&gt;IF(Leases!$H87="",1,Leases!$H87)),Leases!$E87,DATE(Properties!$C$5,11,IF(Leases!$H87="",1,Leases!$H87))))</f>
      </c>
      <c r="Y87" s="28">
        <f>IF(M87=0,0,IF(AND(YEAR(Leases!$E87)=Properties!$C$5,MONTH(Leases!$E87)=12,DAY(Leases!$E87)&gt;IF(Leases!$H87="",1,Leases!$H87)),Leases!$E87,DATE(Properties!$C$5,12,IF(Leases!$H87="",1,Leases!$H87))))</f>
      </c>
      <c r="Z87" s="25">
        <f>SUM(B87:M87)</f>
      </c>
      <c r="AA87" s="22">
        <f>SUMPRODUCT((N87:Y87&lt;='Rent roll'!$C$4)*B87:M87)</f>
      </c>
      <c r="AB87" s="22">
        <f>IF(A87="",0,SUMIFS('Ledger entries'!$H$2:$H$3001,'Ledger entries'!$B$2:$B$3001,A87,'Ledger entries'!$A$2:$A$3001,"&lt;="&amp;'Rent roll'!$C$4))</f>
      </c>
      <c r="AC87" s="22">
        <f>IF(A87="",0,N(Leases!$L87)+AA87+AB87)</f>
      </c>
      <c r="AD87" s="22">
        <f>IF(A87="",0,N(Leases!$K87)+SUMIFS('Ledger entries'!$I$2:$I$3001,'Ledger entries'!$B$2:$B$3001,A87,'Ledger entries'!$A$2:$A$3001,"&lt;="&amp;'Rent roll'!$C$4))</f>
      </c>
    </row>
    <row r="88" spans="1:30" x14ac:dyDescent="0.25">
      <c r="A88" s="13">
        <f>Leases!A88</f>
      </c>
      <c r="B88" s="22">
        <f>IF(OR(Leases!$A88="",Leases!$E88="",Leases!$G88=""),0,IF(AND(YEAR(Leases!$E88)=Properties!$C$5,MONTH(Leases!$E88)=1,DAY(Leases!$E88)&gt;IF(Leases!$H88="",1,Leases!$H88)),IF(Leases!$E88&lt;=IF(Leases!$F88="",DATE(Properties!$C$5,12,31),Leases!$F88),ROUND(Leases!$G88*(DAY(EOMONTH(Leases!$E88,0))-DAY(Leases!$E88)+1)/DAY(EOMONTH(Leases!$E88,0)),2),0),IF(AND(DATE(Properties!$C$5,1,IF(Leases!$H88="",1,Leases!$H88))&gt;=Leases!$E88,DATE(Properties!$C$5,1,IF(Leases!$H88="",1,Leases!$H88))&lt;=IF(Leases!$F88="",DATE(Properties!$C$5,12,31),Leases!$F88)),Leases!$G88,0)))</f>
      </c>
      <c r="C88" s="22">
        <f>IF(OR(Leases!$A88="",Leases!$E88="",Leases!$G88=""),0,IF(AND(YEAR(Leases!$E88)=Properties!$C$5,MONTH(Leases!$E88)=2,DAY(Leases!$E88)&gt;IF(Leases!$H88="",1,Leases!$H88)),IF(Leases!$E88&lt;=IF(Leases!$F88="",DATE(Properties!$C$5,12,31),Leases!$F88),ROUND(Leases!$G88*(DAY(EOMONTH(Leases!$E88,0))-DAY(Leases!$E88)+1)/DAY(EOMONTH(Leases!$E88,0)),2),0),IF(AND(DATE(Properties!$C$5,2,IF(Leases!$H88="",1,Leases!$H88))&gt;=Leases!$E88,DATE(Properties!$C$5,2,IF(Leases!$H88="",1,Leases!$H88))&lt;=IF(Leases!$F88="",DATE(Properties!$C$5,12,31),Leases!$F88)),Leases!$G88,0)))</f>
      </c>
      <c r="D88" s="22">
        <f>IF(OR(Leases!$A88="",Leases!$E88="",Leases!$G88=""),0,IF(AND(YEAR(Leases!$E88)=Properties!$C$5,MONTH(Leases!$E88)=3,DAY(Leases!$E88)&gt;IF(Leases!$H88="",1,Leases!$H88)),IF(Leases!$E88&lt;=IF(Leases!$F88="",DATE(Properties!$C$5,12,31),Leases!$F88),ROUND(Leases!$G88*(DAY(EOMONTH(Leases!$E88,0))-DAY(Leases!$E88)+1)/DAY(EOMONTH(Leases!$E88,0)),2),0),IF(AND(DATE(Properties!$C$5,3,IF(Leases!$H88="",1,Leases!$H88))&gt;=Leases!$E88,DATE(Properties!$C$5,3,IF(Leases!$H88="",1,Leases!$H88))&lt;=IF(Leases!$F88="",DATE(Properties!$C$5,12,31),Leases!$F88)),Leases!$G88,0)))</f>
      </c>
      <c r="E88" s="22">
        <f>IF(OR(Leases!$A88="",Leases!$E88="",Leases!$G88=""),0,IF(AND(YEAR(Leases!$E88)=Properties!$C$5,MONTH(Leases!$E88)=4,DAY(Leases!$E88)&gt;IF(Leases!$H88="",1,Leases!$H88)),IF(Leases!$E88&lt;=IF(Leases!$F88="",DATE(Properties!$C$5,12,31),Leases!$F88),ROUND(Leases!$G88*(DAY(EOMONTH(Leases!$E88,0))-DAY(Leases!$E88)+1)/DAY(EOMONTH(Leases!$E88,0)),2),0),IF(AND(DATE(Properties!$C$5,4,IF(Leases!$H88="",1,Leases!$H88))&gt;=Leases!$E88,DATE(Properties!$C$5,4,IF(Leases!$H88="",1,Leases!$H88))&lt;=IF(Leases!$F88="",DATE(Properties!$C$5,12,31),Leases!$F88)),Leases!$G88,0)))</f>
      </c>
      <c r="F88" s="22">
        <f>IF(OR(Leases!$A88="",Leases!$E88="",Leases!$G88=""),0,IF(AND(YEAR(Leases!$E88)=Properties!$C$5,MONTH(Leases!$E88)=5,DAY(Leases!$E88)&gt;IF(Leases!$H88="",1,Leases!$H88)),IF(Leases!$E88&lt;=IF(Leases!$F88="",DATE(Properties!$C$5,12,31),Leases!$F88),ROUND(Leases!$G88*(DAY(EOMONTH(Leases!$E88,0))-DAY(Leases!$E88)+1)/DAY(EOMONTH(Leases!$E88,0)),2),0),IF(AND(DATE(Properties!$C$5,5,IF(Leases!$H88="",1,Leases!$H88))&gt;=Leases!$E88,DATE(Properties!$C$5,5,IF(Leases!$H88="",1,Leases!$H88))&lt;=IF(Leases!$F88="",DATE(Properties!$C$5,12,31),Leases!$F88)),Leases!$G88,0)))</f>
      </c>
      <c r="G88" s="22">
        <f>IF(OR(Leases!$A88="",Leases!$E88="",Leases!$G88=""),0,IF(AND(YEAR(Leases!$E88)=Properties!$C$5,MONTH(Leases!$E88)=6,DAY(Leases!$E88)&gt;IF(Leases!$H88="",1,Leases!$H88)),IF(Leases!$E88&lt;=IF(Leases!$F88="",DATE(Properties!$C$5,12,31),Leases!$F88),ROUND(Leases!$G88*(DAY(EOMONTH(Leases!$E88,0))-DAY(Leases!$E88)+1)/DAY(EOMONTH(Leases!$E88,0)),2),0),IF(AND(DATE(Properties!$C$5,6,IF(Leases!$H88="",1,Leases!$H88))&gt;=Leases!$E88,DATE(Properties!$C$5,6,IF(Leases!$H88="",1,Leases!$H88))&lt;=IF(Leases!$F88="",DATE(Properties!$C$5,12,31),Leases!$F88)),Leases!$G88,0)))</f>
      </c>
      <c r="H88" s="22">
        <f>IF(OR(Leases!$A88="",Leases!$E88="",Leases!$G88=""),0,IF(AND(YEAR(Leases!$E88)=Properties!$C$5,MONTH(Leases!$E88)=7,DAY(Leases!$E88)&gt;IF(Leases!$H88="",1,Leases!$H88)),IF(Leases!$E88&lt;=IF(Leases!$F88="",DATE(Properties!$C$5,12,31),Leases!$F88),ROUND(Leases!$G88*(DAY(EOMONTH(Leases!$E88,0))-DAY(Leases!$E88)+1)/DAY(EOMONTH(Leases!$E88,0)),2),0),IF(AND(DATE(Properties!$C$5,7,IF(Leases!$H88="",1,Leases!$H88))&gt;=Leases!$E88,DATE(Properties!$C$5,7,IF(Leases!$H88="",1,Leases!$H88))&lt;=IF(Leases!$F88="",DATE(Properties!$C$5,12,31),Leases!$F88)),Leases!$G88,0)))</f>
      </c>
      <c r="I88" s="22">
        <f>IF(OR(Leases!$A88="",Leases!$E88="",Leases!$G88=""),0,IF(AND(YEAR(Leases!$E88)=Properties!$C$5,MONTH(Leases!$E88)=8,DAY(Leases!$E88)&gt;IF(Leases!$H88="",1,Leases!$H88)),IF(Leases!$E88&lt;=IF(Leases!$F88="",DATE(Properties!$C$5,12,31),Leases!$F88),ROUND(Leases!$G88*(DAY(EOMONTH(Leases!$E88,0))-DAY(Leases!$E88)+1)/DAY(EOMONTH(Leases!$E88,0)),2),0),IF(AND(DATE(Properties!$C$5,8,IF(Leases!$H88="",1,Leases!$H88))&gt;=Leases!$E88,DATE(Properties!$C$5,8,IF(Leases!$H88="",1,Leases!$H88))&lt;=IF(Leases!$F88="",DATE(Properties!$C$5,12,31),Leases!$F88)),Leases!$G88,0)))</f>
      </c>
      <c r="J88" s="22">
        <f>IF(OR(Leases!$A88="",Leases!$E88="",Leases!$G88=""),0,IF(AND(YEAR(Leases!$E88)=Properties!$C$5,MONTH(Leases!$E88)=9,DAY(Leases!$E88)&gt;IF(Leases!$H88="",1,Leases!$H88)),IF(Leases!$E88&lt;=IF(Leases!$F88="",DATE(Properties!$C$5,12,31),Leases!$F88),ROUND(Leases!$G88*(DAY(EOMONTH(Leases!$E88,0))-DAY(Leases!$E88)+1)/DAY(EOMONTH(Leases!$E88,0)),2),0),IF(AND(DATE(Properties!$C$5,9,IF(Leases!$H88="",1,Leases!$H88))&gt;=Leases!$E88,DATE(Properties!$C$5,9,IF(Leases!$H88="",1,Leases!$H88))&lt;=IF(Leases!$F88="",DATE(Properties!$C$5,12,31),Leases!$F88)),Leases!$G88,0)))</f>
      </c>
      <c r="K88" s="22">
        <f>IF(OR(Leases!$A88="",Leases!$E88="",Leases!$G88=""),0,IF(AND(YEAR(Leases!$E88)=Properties!$C$5,MONTH(Leases!$E88)=10,DAY(Leases!$E88)&gt;IF(Leases!$H88="",1,Leases!$H88)),IF(Leases!$E88&lt;=IF(Leases!$F88="",DATE(Properties!$C$5,12,31),Leases!$F88),ROUND(Leases!$G88*(DAY(EOMONTH(Leases!$E88,0))-DAY(Leases!$E88)+1)/DAY(EOMONTH(Leases!$E88,0)),2),0),IF(AND(DATE(Properties!$C$5,10,IF(Leases!$H88="",1,Leases!$H88))&gt;=Leases!$E88,DATE(Properties!$C$5,10,IF(Leases!$H88="",1,Leases!$H88))&lt;=IF(Leases!$F88="",DATE(Properties!$C$5,12,31),Leases!$F88)),Leases!$G88,0)))</f>
      </c>
      <c r="L88" s="22">
        <f>IF(OR(Leases!$A88="",Leases!$E88="",Leases!$G88=""),0,IF(AND(YEAR(Leases!$E88)=Properties!$C$5,MONTH(Leases!$E88)=11,DAY(Leases!$E88)&gt;IF(Leases!$H88="",1,Leases!$H88)),IF(Leases!$E88&lt;=IF(Leases!$F88="",DATE(Properties!$C$5,12,31),Leases!$F88),ROUND(Leases!$G88*(DAY(EOMONTH(Leases!$E88,0))-DAY(Leases!$E88)+1)/DAY(EOMONTH(Leases!$E88,0)),2),0),IF(AND(DATE(Properties!$C$5,11,IF(Leases!$H88="",1,Leases!$H88))&gt;=Leases!$E88,DATE(Properties!$C$5,11,IF(Leases!$H88="",1,Leases!$H88))&lt;=IF(Leases!$F88="",DATE(Properties!$C$5,12,31),Leases!$F88)),Leases!$G88,0)))</f>
      </c>
      <c r="M88" s="22">
        <f>IF(OR(Leases!$A88="",Leases!$E88="",Leases!$G88=""),0,IF(AND(YEAR(Leases!$E88)=Properties!$C$5,MONTH(Leases!$E88)=12,DAY(Leases!$E88)&gt;IF(Leases!$H88="",1,Leases!$H88)),IF(Leases!$E88&lt;=IF(Leases!$F88="",DATE(Properties!$C$5,12,31),Leases!$F88),ROUND(Leases!$G88*(DAY(EOMONTH(Leases!$E88,0))-DAY(Leases!$E88)+1)/DAY(EOMONTH(Leases!$E88,0)),2),0),IF(AND(DATE(Properties!$C$5,12,IF(Leases!$H88="",1,Leases!$H88))&gt;=Leases!$E88,DATE(Properties!$C$5,12,IF(Leases!$H88="",1,Leases!$H88))&lt;=IF(Leases!$F88="",DATE(Properties!$C$5,12,31),Leases!$F88)),Leases!$G88,0)))</f>
      </c>
      <c r="N88" s="28">
        <f>IF(B88=0,0,IF(AND(YEAR(Leases!$E88)=Properties!$C$5,MONTH(Leases!$E88)=1,DAY(Leases!$E88)&gt;IF(Leases!$H88="",1,Leases!$H88)),Leases!$E88,DATE(Properties!$C$5,1,IF(Leases!$H88="",1,Leases!$H88))))</f>
      </c>
      <c r="O88" s="28">
        <f>IF(C88=0,0,IF(AND(YEAR(Leases!$E88)=Properties!$C$5,MONTH(Leases!$E88)=2,DAY(Leases!$E88)&gt;IF(Leases!$H88="",1,Leases!$H88)),Leases!$E88,DATE(Properties!$C$5,2,IF(Leases!$H88="",1,Leases!$H88))))</f>
      </c>
      <c r="P88" s="28">
        <f>IF(D88=0,0,IF(AND(YEAR(Leases!$E88)=Properties!$C$5,MONTH(Leases!$E88)=3,DAY(Leases!$E88)&gt;IF(Leases!$H88="",1,Leases!$H88)),Leases!$E88,DATE(Properties!$C$5,3,IF(Leases!$H88="",1,Leases!$H88))))</f>
      </c>
      <c r="Q88" s="28">
        <f>IF(E88=0,0,IF(AND(YEAR(Leases!$E88)=Properties!$C$5,MONTH(Leases!$E88)=4,DAY(Leases!$E88)&gt;IF(Leases!$H88="",1,Leases!$H88)),Leases!$E88,DATE(Properties!$C$5,4,IF(Leases!$H88="",1,Leases!$H88))))</f>
      </c>
      <c r="R88" s="28">
        <f>IF(F88=0,0,IF(AND(YEAR(Leases!$E88)=Properties!$C$5,MONTH(Leases!$E88)=5,DAY(Leases!$E88)&gt;IF(Leases!$H88="",1,Leases!$H88)),Leases!$E88,DATE(Properties!$C$5,5,IF(Leases!$H88="",1,Leases!$H88))))</f>
      </c>
      <c r="S88" s="28">
        <f>IF(G88=0,0,IF(AND(YEAR(Leases!$E88)=Properties!$C$5,MONTH(Leases!$E88)=6,DAY(Leases!$E88)&gt;IF(Leases!$H88="",1,Leases!$H88)),Leases!$E88,DATE(Properties!$C$5,6,IF(Leases!$H88="",1,Leases!$H88))))</f>
      </c>
      <c r="T88" s="28">
        <f>IF(H88=0,0,IF(AND(YEAR(Leases!$E88)=Properties!$C$5,MONTH(Leases!$E88)=7,DAY(Leases!$E88)&gt;IF(Leases!$H88="",1,Leases!$H88)),Leases!$E88,DATE(Properties!$C$5,7,IF(Leases!$H88="",1,Leases!$H88))))</f>
      </c>
      <c r="U88" s="28">
        <f>IF(I88=0,0,IF(AND(YEAR(Leases!$E88)=Properties!$C$5,MONTH(Leases!$E88)=8,DAY(Leases!$E88)&gt;IF(Leases!$H88="",1,Leases!$H88)),Leases!$E88,DATE(Properties!$C$5,8,IF(Leases!$H88="",1,Leases!$H88))))</f>
      </c>
      <c r="V88" s="28">
        <f>IF(J88=0,0,IF(AND(YEAR(Leases!$E88)=Properties!$C$5,MONTH(Leases!$E88)=9,DAY(Leases!$E88)&gt;IF(Leases!$H88="",1,Leases!$H88)),Leases!$E88,DATE(Properties!$C$5,9,IF(Leases!$H88="",1,Leases!$H88))))</f>
      </c>
      <c r="W88" s="28">
        <f>IF(K88=0,0,IF(AND(YEAR(Leases!$E88)=Properties!$C$5,MONTH(Leases!$E88)=10,DAY(Leases!$E88)&gt;IF(Leases!$H88="",1,Leases!$H88)),Leases!$E88,DATE(Properties!$C$5,10,IF(Leases!$H88="",1,Leases!$H88))))</f>
      </c>
      <c r="X88" s="28">
        <f>IF(L88=0,0,IF(AND(YEAR(Leases!$E88)=Properties!$C$5,MONTH(Leases!$E88)=11,DAY(Leases!$E88)&gt;IF(Leases!$H88="",1,Leases!$H88)),Leases!$E88,DATE(Properties!$C$5,11,IF(Leases!$H88="",1,Leases!$H88))))</f>
      </c>
      <c r="Y88" s="28">
        <f>IF(M88=0,0,IF(AND(YEAR(Leases!$E88)=Properties!$C$5,MONTH(Leases!$E88)=12,DAY(Leases!$E88)&gt;IF(Leases!$H88="",1,Leases!$H88)),Leases!$E88,DATE(Properties!$C$5,12,IF(Leases!$H88="",1,Leases!$H88))))</f>
      </c>
      <c r="Z88" s="25">
        <f>SUM(B88:M88)</f>
      </c>
      <c r="AA88" s="22">
        <f>SUMPRODUCT((N88:Y88&lt;='Rent roll'!$C$4)*B88:M88)</f>
      </c>
      <c r="AB88" s="22">
        <f>IF(A88="",0,SUMIFS('Ledger entries'!$H$2:$H$3001,'Ledger entries'!$B$2:$B$3001,A88,'Ledger entries'!$A$2:$A$3001,"&lt;="&amp;'Rent roll'!$C$4))</f>
      </c>
      <c r="AC88" s="22">
        <f>IF(A88="",0,N(Leases!$L88)+AA88+AB88)</f>
      </c>
      <c r="AD88" s="22">
        <f>IF(A88="",0,N(Leases!$K88)+SUMIFS('Ledger entries'!$I$2:$I$3001,'Ledger entries'!$B$2:$B$3001,A88,'Ledger entries'!$A$2:$A$3001,"&lt;="&amp;'Rent roll'!$C$4))</f>
      </c>
    </row>
    <row r="89" spans="1:30" x14ac:dyDescent="0.25">
      <c r="A89" s="13">
        <f>Leases!A89</f>
      </c>
      <c r="B89" s="22">
        <f>IF(OR(Leases!$A89="",Leases!$E89="",Leases!$G89=""),0,IF(AND(YEAR(Leases!$E89)=Properties!$C$5,MONTH(Leases!$E89)=1,DAY(Leases!$E89)&gt;IF(Leases!$H89="",1,Leases!$H89)),IF(Leases!$E89&lt;=IF(Leases!$F89="",DATE(Properties!$C$5,12,31),Leases!$F89),ROUND(Leases!$G89*(DAY(EOMONTH(Leases!$E89,0))-DAY(Leases!$E89)+1)/DAY(EOMONTH(Leases!$E89,0)),2),0),IF(AND(DATE(Properties!$C$5,1,IF(Leases!$H89="",1,Leases!$H89))&gt;=Leases!$E89,DATE(Properties!$C$5,1,IF(Leases!$H89="",1,Leases!$H89))&lt;=IF(Leases!$F89="",DATE(Properties!$C$5,12,31),Leases!$F89)),Leases!$G89,0)))</f>
      </c>
      <c r="C89" s="22">
        <f>IF(OR(Leases!$A89="",Leases!$E89="",Leases!$G89=""),0,IF(AND(YEAR(Leases!$E89)=Properties!$C$5,MONTH(Leases!$E89)=2,DAY(Leases!$E89)&gt;IF(Leases!$H89="",1,Leases!$H89)),IF(Leases!$E89&lt;=IF(Leases!$F89="",DATE(Properties!$C$5,12,31),Leases!$F89),ROUND(Leases!$G89*(DAY(EOMONTH(Leases!$E89,0))-DAY(Leases!$E89)+1)/DAY(EOMONTH(Leases!$E89,0)),2),0),IF(AND(DATE(Properties!$C$5,2,IF(Leases!$H89="",1,Leases!$H89))&gt;=Leases!$E89,DATE(Properties!$C$5,2,IF(Leases!$H89="",1,Leases!$H89))&lt;=IF(Leases!$F89="",DATE(Properties!$C$5,12,31),Leases!$F89)),Leases!$G89,0)))</f>
      </c>
      <c r="D89" s="22">
        <f>IF(OR(Leases!$A89="",Leases!$E89="",Leases!$G89=""),0,IF(AND(YEAR(Leases!$E89)=Properties!$C$5,MONTH(Leases!$E89)=3,DAY(Leases!$E89)&gt;IF(Leases!$H89="",1,Leases!$H89)),IF(Leases!$E89&lt;=IF(Leases!$F89="",DATE(Properties!$C$5,12,31),Leases!$F89),ROUND(Leases!$G89*(DAY(EOMONTH(Leases!$E89,0))-DAY(Leases!$E89)+1)/DAY(EOMONTH(Leases!$E89,0)),2),0),IF(AND(DATE(Properties!$C$5,3,IF(Leases!$H89="",1,Leases!$H89))&gt;=Leases!$E89,DATE(Properties!$C$5,3,IF(Leases!$H89="",1,Leases!$H89))&lt;=IF(Leases!$F89="",DATE(Properties!$C$5,12,31),Leases!$F89)),Leases!$G89,0)))</f>
      </c>
      <c r="E89" s="22">
        <f>IF(OR(Leases!$A89="",Leases!$E89="",Leases!$G89=""),0,IF(AND(YEAR(Leases!$E89)=Properties!$C$5,MONTH(Leases!$E89)=4,DAY(Leases!$E89)&gt;IF(Leases!$H89="",1,Leases!$H89)),IF(Leases!$E89&lt;=IF(Leases!$F89="",DATE(Properties!$C$5,12,31),Leases!$F89),ROUND(Leases!$G89*(DAY(EOMONTH(Leases!$E89,0))-DAY(Leases!$E89)+1)/DAY(EOMONTH(Leases!$E89,0)),2),0),IF(AND(DATE(Properties!$C$5,4,IF(Leases!$H89="",1,Leases!$H89))&gt;=Leases!$E89,DATE(Properties!$C$5,4,IF(Leases!$H89="",1,Leases!$H89))&lt;=IF(Leases!$F89="",DATE(Properties!$C$5,12,31),Leases!$F89)),Leases!$G89,0)))</f>
      </c>
      <c r="F89" s="22">
        <f>IF(OR(Leases!$A89="",Leases!$E89="",Leases!$G89=""),0,IF(AND(YEAR(Leases!$E89)=Properties!$C$5,MONTH(Leases!$E89)=5,DAY(Leases!$E89)&gt;IF(Leases!$H89="",1,Leases!$H89)),IF(Leases!$E89&lt;=IF(Leases!$F89="",DATE(Properties!$C$5,12,31),Leases!$F89),ROUND(Leases!$G89*(DAY(EOMONTH(Leases!$E89,0))-DAY(Leases!$E89)+1)/DAY(EOMONTH(Leases!$E89,0)),2),0),IF(AND(DATE(Properties!$C$5,5,IF(Leases!$H89="",1,Leases!$H89))&gt;=Leases!$E89,DATE(Properties!$C$5,5,IF(Leases!$H89="",1,Leases!$H89))&lt;=IF(Leases!$F89="",DATE(Properties!$C$5,12,31),Leases!$F89)),Leases!$G89,0)))</f>
      </c>
      <c r="G89" s="22">
        <f>IF(OR(Leases!$A89="",Leases!$E89="",Leases!$G89=""),0,IF(AND(YEAR(Leases!$E89)=Properties!$C$5,MONTH(Leases!$E89)=6,DAY(Leases!$E89)&gt;IF(Leases!$H89="",1,Leases!$H89)),IF(Leases!$E89&lt;=IF(Leases!$F89="",DATE(Properties!$C$5,12,31),Leases!$F89),ROUND(Leases!$G89*(DAY(EOMONTH(Leases!$E89,0))-DAY(Leases!$E89)+1)/DAY(EOMONTH(Leases!$E89,0)),2),0),IF(AND(DATE(Properties!$C$5,6,IF(Leases!$H89="",1,Leases!$H89))&gt;=Leases!$E89,DATE(Properties!$C$5,6,IF(Leases!$H89="",1,Leases!$H89))&lt;=IF(Leases!$F89="",DATE(Properties!$C$5,12,31),Leases!$F89)),Leases!$G89,0)))</f>
      </c>
      <c r="H89" s="22">
        <f>IF(OR(Leases!$A89="",Leases!$E89="",Leases!$G89=""),0,IF(AND(YEAR(Leases!$E89)=Properties!$C$5,MONTH(Leases!$E89)=7,DAY(Leases!$E89)&gt;IF(Leases!$H89="",1,Leases!$H89)),IF(Leases!$E89&lt;=IF(Leases!$F89="",DATE(Properties!$C$5,12,31),Leases!$F89),ROUND(Leases!$G89*(DAY(EOMONTH(Leases!$E89,0))-DAY(Leases!$E89)+1)/DAY(EOMONTH(Leases!$E89,0)),2),0),IF(AND(DATE(Properties!$C$5,7,IF(Leases!$H89="",1,Leases!$H89))&gt;=Leases!$E89,DATE(Properties!$C$5,7,IF(Leases!$H89="",1,Leases!$H89))&lt;=IF(Leases!$F89="",DATE(Properties!$C$5,12,31),Leases!$F89)),Leases!$G89,0)))</f>
      </c>
      <c r="I89" s="22">
        <f>IF(OR(Leases!$A89="",Leases!$E89="",Leases!$G89=""),0,IF(AND(YEAR(Leases!$E89)=Properties!$C$5,MONTH(Leases!$E89)=8,DAY(Leases!$E89)&gt;IF(Leases!$H89="",1,Leases!$H89)),IF(Leases!$E89&lt;=IF(Leases!$F89="",DATE(Properties!$C$5,12,31),Leases!$F89),ROUND(Leases!$G89*(DAY(EOMONTH(Leases!$E89,0))-DAY(Leases!$E89)+1)/DAY(EOMONTH(Leases!$E89,0)),2),0),IF(AND(DATE(Properties!$C$5,8,IF(Leases!$H89="",1,Leases!$H89))&gt;=Leases!$E89,DATE(Properties!$C$5,8,IF(Leases!$H89="",1,Leases!$H89))&lt;=IF(Leases!$F89="",DATE(Properties!$C$5,12,31),Leases!$F89)),Leases!$G89,0)))</f>
      </c>
      <c r="J89" s="22">
        <f>IF(OR(Leases!$A89="",Leases!$E89="",Leases!$G89=""),0,IF(AND(YEAR(Leases!$E89)=Properties!$C$5,MONTH(Leases!$E89)=9,DAY(Leases!$E89)&gt;IF(Leases!$H89="",1,Leases!$H89)),IF(Leases!$E89&lt;=IF(Leases!$F89="",DATE(Properties!$C$5,12,31),Leases!$F89),ROUND(Leases!$G89*(DAY(EOMONTH(Leases!$E89,0))-DAY(Leases!$E89)+1)/DAY(EOMONTH(Leases!$E89,0)),2),0),IF(AND(DATE(Properties!$C$5,9,IF(Leases!$H89="",1,Leases!$H89))&gt;=Leases!$E89,DATE(Properties!$C$5,9,IF(Leases!$H89="",1,Leases!$H89))&lt;=IF(Leases!$F89="",DATE(Properties!$C$5,12,31),Leases!$F89)),Leases!$G89,0)))</f>
      </c>
      <c r="K89" s="22">
        <f>IF(OR(Leases!$A89="",Leases!$E89="",Leases!$G89=""),0,IF(AND(YEAR(Leases!$E89)=Properties!$C$5,MONTH(Leases!$E89)=10,DAY(Leases!$E89)&gt;IF(Leases!$H89="",1,Leases!$H89)),IF(Leases!$E89&lt;=IF(Leases!$F89="",DATE(Properties!$C$5,12,31),Leases!$F89),ROUND(Leases!$G89*(DAY(EOMONTH(Leases!$E89,0))-DAY(Leases!$E89)+1)/DAY(EOMONTH(Leases!$E89,0)),2),0),IF(AND(DATE(Properties!$C$5,10,IF(Leases!$H89="",1,Leases!$H89))&gt;=Leases!$E89,DATE(Properties!$C$5,10,IF(Leases!$H89="",1,Leases!$H89))&lt;=IF(Leases!$F89="",DATE(Properties!$C$5,12,31),Leases!$F89)),Leases!$G89,0)))</f>
      </c>
      <c r="L89" s="22">
        <f>IF(OR(Leases!$A89="",Leases!$E89="",Leases!$G89=""),0,IF(AND(YEAR(Leases!$E89)=Properties!$C$5,MONTH(Leases!$E89)=11,DAY(Leases!$E89)&gt;IF(Leases!$H89="",1,Leases!$H89)),IF(Leases!$E89&lt;=IF(Leases!$F89="",DATE(Properties!$C$5,12,31),Leases!$F89),ROUND(Leases!$G89*(DAY(EOMONTH(Leases!$E89,0))-DAY(Leases!$E89)+1)/DAY(EOMONTH(Leases!$E89,0)),2),0),IF(AND(DATE(Properties!$C$5,11,IF(Leases!$H89="",1,Leases!$H89))&gt;=Leases!$E89,DATE(Properties!$C$5,11,IF(Leases!$H89="",1,Leases!$H89))&lt;=IF(Leases!$F89="",DATE(Properties!$C$5,12,31),Leases!$F89)),Leases!$G89,0)))</f>
      </c>
      <c r="M89" s="22">
        <f>IF(OR(Leases!$A89="",Leases!$E89="",Leases!$G89=""),0,IF(AND(YEAR(Leases!$E89)=Properties!$C$5,MONTH(Leases!$E89)=12,DAY(Leases!$E89)&gt;IF(Leases!$H89="",1,Leases!$H89)),IF(Leases!$E89&lt;=IF(Leases!$F89="",DATE(Properties!$C$5,12,31),Leases!$F89),ROUND(Leases!$G89*(DAY(EOMONTH(Leases!$E89,0))-DAY(Leases!$E89)+1)/DAY(EOMONTH(Leases!$E89,0)),2),0),IF(AND(DATE(Properties!$C$5,12,IF(Leases!$H89="",1,Leases!$H89))&gt;=Leases!$E89,DATE(Properties!$C$5,12,IF(Leases!$H89="",1,Leases!$H89))&lt;=IF(Leases!$F89="",DATE(Properties!$C$5,12,31),Leases!$F89)),Leases!$G89,0)))</f>
      </c>
      <c r="N89" s="28">
        <f>IF(B89=0,0,IF(AND(YEAR(Leases!$E89)=Properties!$C$5,MONTH(Leases!$E89)=1,DAY(Leases!$E89)&gt;IF(Leases!$H89="",1,Leases!$H89)),Leases!$E89,DATE(Properties!$C$5,1,IF(Leases!$H89="",1,Leases!$H89))))</f>
      </c>
      <c r="O89" s="28">
        <f>IF(C89=0,0,IF(AND(YEAR(Leases!$E89)=Properties!$C$5,MONTH(Leases!$E89)=2,DAY(Leases!$E89)&gt;IF(Leases!$H89="",1,Leases!$H89)),Leases!$E89,DATE(Properties!$C$5,2,IF(Leases!$H89="",1,Leases!$H89))))</f>
      </c>
      <c r="P89" s="28">
        <f>IF(D89=0,0,IF(AND(YEAR(Leases!$E89)=Properties!$C$5,MONTH(Leases!$E89)=3,DAY(Leases!$E89)&gt;IF(Leases!$H89="",1,Leases!$H89)),Leases!$E89,DATE(Properties!$C$5,3,IF(Leases!$H89="",1,Leases!$H89))))</f>
      </c>
      <c r="Q89" s="28">
        <f>IF(E89=0,0,IF(AND(YEAR(Leases!$E89)=Properties!$C$5,MONTH(Leases!$E89)=4,DAY(Leases!$E89)&gt;IF(Leases!$H89="",1,Leases!$H89)),Leases!$E89,DATE(Properties!$C$5,4,IF(Leases!$H89="",1,Leases!$H89))))</f>
      </c>
      <c r="R89" s="28">
        <f>IF(F89=0,0,IF(AND(YEAR(Leases!$E89)=Properties!$C$5,MONTH(Leases!$E89)=5,DAY(Leases!$E89)&gt;IF(Leases!$H89="",1,Leases!$H89)),Leases!$E89,DATE(Properties!$C$5,5,IF(Leases!$H89="",1,Leases!$H89))))</f>
      </c>
      <c r="S89" s="28">
        <f>IF(G89=0,0,IF(AND(YEAR(Leases!$E89)=Properties!$C$5,MONTH(Leases!$E89)=6,DAY(Leases!$E89)&gt;IF(Leases!$H89="",1,Leases!$H89)),Leases!$E89,DATE(Properties!$C$5,6,IF(Leases!$H89="",1,Leases!$H89))))</f>
      </c>
      <c r="T89" s="28">
        <f>IF(H89=0,0,IF(AND(YEAR(Leases!$E89)=Properties!$C$5,MONTH(Leases!$E89)=7,DAY(Leases!$E89)&gt;IF(Leases!$H89="",1,Leases!$H89)),Leases!$E89,DATE(Properties!$C$5,7,IF(Leases!$H89="",1,Leases!$H89))))</f>
      </c>
      <c r="U89" s="28">
        <f>IF(I89=0,0,IF(AND(YEAR(Leases!$E89)=Properties!$C$5,MONTH(Leases!$E89)=8,DAY(Leases!$E89)&gt;IF(Leases!$H89="",1,Leases!$H89)),Leases!$E89,DATE(Properties!$C$5,8,IF(Leases!$H89="",1,Leases!$H89))))</f>
      </c>
      <c r="V89" s="28">
        <f>IF(J89=0,0,IF(AND(YEAR(Leases!$E89)=Properties!$C$5,MONTH(Leases!$E89)=9,DAY(Leases!$E89)&gt;IF(Leases!$H89="",1,Leases!$H89)),Leases!$E89,DATE(Properties!$C$5,9,IF(Leases!$H89="",1,Leases!$H89))))</f>
      </c>
      <c r="W89" s="28">
        <f>IF(K89=0,0,IF(AND(YEAR(Leases!$E89)=Properties!$C$5,MONTH(Leases!$E89)=10,DAY(Leases!$E89)&gt;IF(Leases!$H89="",1,Leases!$H89)),Leases!$E89,DATE(Properties!$C$5,10,IF(Leases!$H89="",1,Leases!$H89))))</f>
      </c>
      <c r="X89" s="28">
        <f>IF(L89=0,0,IF(AND(YEAR(Leases!$E89)=Properties!$C$5,MONTH(Leases!$E89)=11,DAY(Leases!$E89)&gt;IF(Leases!$H89="",1,Leases!$H89)),Leases!$E89,DATE(Properties!$C$5,11,IF(Leases!$H89="",1,Leases!$H89))))</f>
      </c>
      <c r="Y89" s="28">
        <f>IF(M89=0,0,IF(AND(YEAR(Leases!$E89)=Properties!$C$5,MONTH(Leases!$E89)=12,DAY(Leases!$E89)&gt;IF(Leases!$H89="",1,Leases!$H89)),Leases!$E89,DATE(Properties!$C$5,12,IF(Leases!$H89="",1,Leases!$H89))))</f>
      </c>
      <c r="Z89" s="25">
        <f>SUM(B89:M89)</f>
      </c>
      <c r="AA89" s="22">
        <f>SUMPRODUCT((N89:Y89&lt;='Rent roll'!$C$4)*B89:M89)</f>
      </c>
      <c r="AB89" s="22">
        <f>IF(A89="",0,SUMIFS('Ledger entries'!$H$2:$H$3001,'Ledger entries'!$B$2:$B$3001,A89,'Ledger entries'!$A$2:$A$3001,"&lt;="&amp;'Rent roll'!$C$4))</f>
      </c>
      <c r="AC89" s="22">
        <f>IF(A89="",0,N(Leases!$L89)+AA89+AB89)</f>
      </c>
      <c r="AD89" s="22">
        <f>IF(A89="",0,N(Leases!$K89)+SUMIFS('Ledger entries'!$I$2:$I$3001,'Ledger entries'!$B$2:$B$3001,A89,'Ledger entries'!$A$2:$A$3001,"&lt;="&amp;'Rent roll'!$C$4))</f>
      </c>
    </row>
    <row r="90" spans="1:30" x14ac:dyDescent="0.25">
      <c r="A90" s="13">
        <f>Leases!A90</f>
      </c>
      <c r="B90" s="22">
        <f>IF(OR(Leases!$A90="",Leases!$E90="",Leases!$G90=""),0,IF(AND(YEAR(Leases!$E90)=Properties!$C$5,MONTH(Leases!$E90)=1,DAY(Leases!$E90)&gt;IF(Leases!$H90="",1,Leases!$H90)),IF(Leases!$E90&lt;=IF(Leases!$F90="",DATE(Properties!$C$5,12,31),Leases!$F90),ROUND(Leases!$G90*(DAY(EOMONTH(Leases!$E90,0))-DAY(Leases!$E90)+1)/DAY(EOMONTH(Leases!$E90,0)),2),0),IF(AND(DATE(Properties!$C$5,1,IF(Leases!$H90="",1,Leases!$H90))&gt;=Leases!$E90,DATE(Properties!$C$5,1,IF(Leases!$H90="",1,Leases!$H90))&lt;=IF(Leases!$F90="",DATE(Properties!$C$5,12,31),Leases!$F90)),Leases!$G90,0)))</f>
      </c>
      <c r="C90" s="22">
        <f>IF(OR(Leases!$A90="",Leases!$E90="",Leases!$G90=""),0,IF(AND(YEAR(Leases!$E90)=Properties!$C$5,MONTH(Leases!$E90)=2,DAY(Leases!$E90)&gt;IF(Leases!$H90="",1,Leases!$H90)),IF(Leases!$E90&lt;=IF(Leases!$F90="",DATE(Properties!$C$5,12,31),Leases!$F90),ROUND(Leases!$G90*(DAY(EOMONTH(Leases!$E90,0))-DAY(Leases!$E90)+1)/DAY(EOMONTH(Leases!$E90,0)),2),0),IF(AND(DATE(Properties!$C$5,2,IF(Leases!$H90="",1,Leases!$H90))&gt;=Leases!$E90,DATE(Properties!$C$5,2,IF(Leases!$H90="",1,Leases!$H90))&lt;=IF(Leases!$F90="",DATE(Properties!$C$5,12,31),Leases!$F90)),Leases!$G90,0)))</f>
      </c>
      <c r="D90" s="22">
        <f>IF(OR(Leases!$A90="",Leases!$E90="",Leases!$G90=""),0,IF(AND(YEAR(Leases!$E90)=Properties!$C$5,MONTH(Leases!$E90)=3,DAY(Leases!$E90)&gt;IF(Leases!$H90="",1,Leases!$H90)),IF(Leases!$E90&lt;=IF(Leases!$F90="",DATE(Properties!$C$5,12,31),Leases!$F90),ROUND(Leases!$G90*(DAY(EOMONTH(Leases!$E90,0))-DAY(Leases!$E90)+1)/DAY(EOMONTH(Leases!$E90,0)),2),0),IF(AND(DATE(Properties!$C$5,3,IF(Leases!$H90="",1,Leases!$H90))&gt;=Leases!$E90,DATE(Properties!$C$5,3,IF(Leases!$H90="",1,Leases!$H90))&lt;=IF(Leases!$F90="",DATE(Properties!$C$5,12,31),Leases!$F90)),Leases!$G90,0)))</f>
      </c>
      <c r="E90" s="22">
        <f>IF(OR(Leases!$A90="",Leases!$E90="",Leases!$G90=""),0,IF(AND(YEAR(Leases!$E90)=Properties!$C$5,MONTH(Leases!$E90)=4,DAY(Leases!$E90)&gt;IF(Leases!$H90="",1,Leases!$H90)),IF(Leases!$E90&lt;=IF(Leases!$F90="",DATE(Properties!$C$5,12,31),Leases!$F90),ROUND(Leases!$G90*(DAY(EOMONTH(Leases!$E90,0))-DAY(Leases!$E90)+1)/DAY(EOMONTH(Leases!$E90,0)),2),0),IF(AND(DATE(Properties!$C$5,4,IF(Leases!$H90="",1,Leases!$H90))&gt;=Leases!$E90,DATE(Properties!$C$5,4,IF(Leases!$H90="",1,Leases!$H90))&lt;=IF(Leases!$F90="",DATE(Properties!$C$5,12,31),Leases!$F90)),Leases!$G90,0)))</f>
      </c>
      <c r="F90" s="22">
        <f>IF(OR(Leases!$A90="",Leases!$E90="",Leases!$G90=""),0,IF(AND(YEAR(Leases!$E90)=Properties!$C$5,MONTH(Leases!$E90)=5,DAY(Leases!$E90)&gt;IF(Leases!$H90="",1,Leases!$H90)),IF(Leases!$E90&lt;=IF(Leases!$F90="",DATE(Properties!$C$5,12,31),Leases!$F90),ROUND(Leases!$G90*(DAY(EOMONTH(Leases!$E90,0))-DAY(Leases!$E90)+1)/DAY(EOMONTH(Leases!$E90,0)),2),0),IF(AND(DATE(Properties!$C$5,5,IF(Leases!$H90="",1,Leases!$H90))&gt;=Leases!$E90,DATE(Properties!$C$5,5,IF(Leases!$H90="",1,Leases!$H90))&lt;=IF(Leases!$F90="",DATE(Properties!$C$5,12,31),Leases!$F90)),Leases!$G90,0)))</f>
      </c>
      <c r="G90" s="22">
        <f>IF(OR(Leases!$A90="",Leases!$E90="",Leases!$G90=""),0,IF(AND(YEAR(Leases!$E90)=Properties!$C$5,MONTH(Leases!$E90)=6,DAY(Leases!$E90)&gt;IF(Leases!$H90="",1,Leases!$H90)),IF(Leases!$E90&lt;=IF(Leases!$F90="",DATE(Properties!$C$5,12,31),Leases!$F90),ROUND(Leases!$G90*(DAY(EOMONTH(Leases!$E90,0))-DAY(Leases!$E90)+1)/DAY(EOMONTH(Leases!$E90,0)),2),0),IF(AND(DATE(Properties!$C$5,6,IF(Leases!$H90="",1,Leases!$H90))&gt;=Leases!$E90,DATE(Properties!$C$5,6,IF(Leases!$H90="",1,Leases!$H90))&lt;=IF(Leases!$F90="",DATE(Properties!$C$5,12,31),Leases!$F90)),Leases!$G90,0)))</f>
      </c>
      <c r="H90" s="22">
        <f>IF(OR(Leases!$A90="",Leases!$E90="",Leases!$G90=""),0,IF(AND(YEAR(Leases!$E90)=Properties!$C$5,MONTH(Leases!$E90)=7,DAY(Leases!$E90)&gt;IF(Leases!$H90="",1,Leases!$H90)),IF(Leases!$E90&lt;=IF(Leases!$F90="",DATE(Properties!$C$5,12,31),Leases!$F90),ROUND(Leases!$G90*(DAY(EOMONTH(Leases!$E90,0))-DAY(Leases!$E90)+1)/DAY(EOMONTH(Leases!$E90,0)),2),0),IF(AND(DATE(Properties!$C$5,7,IF(Leases!$H90="",1,Leases!$H90))&gt;=Leases!$E90,DATE(Properties!$C$5,7,IF(Leases!$H90="",1,Leases!$H90))&lt;=IF(Leases!$F90="",DATE(Properties!$C$5,12,31),Leases!$F90)),Leases!$G90,0)))</f>
      </c>
      <c r="I90" s="22">
        <f>IF(OR(Leases!$A90="",Leases!$E90="",Leases!$G90=""),0,IF(AND(YEAR(Leases!$E90)=Properties!$C$5,MONTH(Leases!$E90)=8,DAY(Leases!$E90)&gt;IF(Leases!$H90="",1,Leases!$H90)),IF(Leases!$E90&lt;=IF(Leases!$F90="",DATE(Properties!$C$5,12,31),Leases!$F90),ROUND(Leases!$G90*(DAY(EOMONTH(Leases!$E90,0))-DAY(Leases!$E90)+1)/DAY(EOMONTH(Leases!$E90,0)),2),0),IF(AND(DATE(Properties!$C$5,8,IF(Leases!$H90="",1,Leases!$H90))&gt;=Leases!$E90,DATE(Properties!$C$5,8,IF(Leases!$H90="",1,Leases!$H90))&lt;=IF(Leases!$F90="",DATE(Properties!$C$5,12,31),Leases!$F90)),Leases!$G90,0)))</f>
      </c>
      <c r="J90" s="22">
        <f>IF(OR(Leases!$A90="",Leases!$E90="",Leases!$G90=""),0,IF(AND(YEAR(Leases!$E90)=Properties!$C$5,MONTH(Leases!$E90)=9,DAY(Leases!$E90)&gt;IF(Leases!$H90="",1,Leases!$H90)),IF(Leases!$E90&lt;=IF(Leases!$F90="",DATE(Properties!$C$5,12,31),Leases!$F90),ROUND(Leases!$G90*(DAY(EOMONTH(Leases!$E90,0))-DAY(Leases!$E90)+1)/DAY(EOMONTH(Leases!$E90,0)),2),0),IF(AND(DATE(Properties!$C$5,9,IF(Leases!$H90="",1,Leases!$H90))&gt;=Leases!$E90,DATE(Properties!$C$5,9,IF(Leases!$H90="",1,Leases!$H90))&lt;=IF(Leases!$F90="",DATE(Properties!$C$5,12,31),Leases!$F90)),Leases!$G90,0)))</f>
      </c>
      <c r="K90" s="22">
        <f>IF(OR(Leases!$A90="",Leases!$E90="",Leases!$G90=""),0,IF(AND(YEAR(Leases!$E90)=Properties!$C$5,MONTH(Leases!$E90)=10,DAY(Leases!$E90)&gt;IF(Leases!$H90="",1,Leases!$H90)),IF(Leases!$E90&lt;=IF(Leases!$F90="",DATE(Properties!$C$5,12,31),Leases!$F90),ROUND(Leases!$G90*(DAY(EOMONTH(Leases!$E90,0))-DAY(Leases!$E90)+1)/DAY(EOMONTH(Leases!$E90,0)),2),0),IF(AND(DATE(Properties!$C$5,10,IF(Leases!$H90="",1,Leases!$H90))&gt;=Leases!$E90,DATE(Properties!$C$5,10,IF(Leases!$H90="",1,Leases!$H90))&lt;=IF(Leases!$F90="",DATE(Properties!$C$5,12,31),Leases!$F90)),Leases!$G90,0)))</f>
      </c>
      <c r="L90" s="22">
        <f>IF(OR(Leases!$A90="",Leases!$E90="",Leases!$G90=""),0,IF(AND(YEAR(Leases!$E90)=Properties!$C$5,MONTH(Leases!$E90)=11,DAY(Leases!$E90)&gt;IF(Leases!$H90="",1,Leases!$H90)),IF(Leases!$E90&lt;=IF(Leases!$F90="",DATE(Properties!$C$5,12,31),Leases!$F90),ROUND(Leases!$G90*(DAY(EOMONTH(Leases!$E90,0))-DAY(Leases!$E90)+1)/DAY(EOMONTH(Leases!$E90,0)),2),0),IF(AND(DATE(Properties!$C$5,11,IF(Leases!$H90="",1,Leases!$H90))&gt;=Leases!$E90,DATE(Properties!$C$5,11,IF(Leases!$H90="",1,Leases!$H90))&lt;=IF(Leases!$F90="",DATE(Properties!$C$5,12,31),Leases!$F90)),Leases!$G90,0)))</f>
      </c>
      <c r="M90" s="22">
        <f>IF(OR(Leases!$A90="",Leases!$E90="",Leases!$G90=""),0,IF(AND(YEAR(Leases!$E90)=Properties!$C$5,MONTH(Leases!$E90)=12,DAY(Leases!$E90)&gt;IF(Leases!$H90="",1,Leases!$H90)),IF(Leases!$E90&lt;=IF(Leases!$F90="",DATE(Properties!$C$5,12,31),Leases!$F90),ROUND(Leases!$G90*(DAY(EOMONTH(Leases!$E90,0))-DAY(Leases!$E90)+1)/DAY(EOMONTH(Leases!$E90,0)),2),0),IF(AND(DATE(Properties!$C$5,12,IF(Leases!$H90="",1,Leases!$H90))&gt;=Leases!$E90,DATE(Properties!$C$5,12,IF(Leases!$H90="",1,Leases!$H90))&lt;=IF(Leases!$F90="",DATE(Properties!$C$5,12,31),Leases!$F90)),Leases!$G90,0)))</f>
      </c>
      <c r="N90" s="28">
        <f>IF(B90=0,0,IF(AND(YEAR(Leases!$E90)=Properties!$C$5,MONTH(Leases!$E90)=1,DAY(Leases!$E90)&gt;IF(Leases!$H90="",1,Leases!$H90)),Leases!$E90,DATE(Properties!$C$5,1,IF(Leases!$H90="",1,Leases!$H90))))</f>
      </c>
      <c r="O90" s="28">
        <f>IF(C90=0,0,IF(AND(YEAR(Leases!$E90)=Properties!$C$5,MONTH(Leases!$E90)=2,DAY(Leases!$E90)&gt;IF(Leases!$H90="",1,Leases!$H90)),Leases!$E90,DATE(Properties!$C$5,2,IF(Leases!$H90="",1,Leases!$H90))))</f>
      </c>
      <c r="P90" s="28">
        <f>IF(D90=0,0,IF(AND(YEAR(Leases!$E90)=Properties!$C$5,MONTH(Leases!$E90)=3,DAY(Leases!$E90)&gt;IF(Leases!$H90="",1,Leases!$H90)),Leases!$E90,DATE(Properties!$C$5,3,IF(Leases!$H90="",1,Leases!$H90))))</f>
      </c>
      <c r="Q90" s="28">
        <f>IF(E90=0,0,IF(AND(YEAR(Leases!$E90)=Properties!$C$5,MONTH(Leases!$E90)=4,DAY(Leases!$E90)&gt;IF(Leases!$H90="",1,Leases!$H90)),Leases!$E90,DATE(Properties!$C$5,4,IF(Leases!$H90="",1,Leases!$H90))))</f>
      </c>
      <c r="R90" s="28">
        <f>IF(F90=0,0,IF(AND(YEAR(Leases!$E90)=Properties!$C$5,MONTH(Leases!$E90)=5,DAY(Leases!$E90)&gt;IF(Leases!$H90="",1,Leases!$H90)),Leases!$E90,DATE(Properties!$C$5,5,IF(Leases!$H90="",1,Leases!$H90))))</f>
      </c>
      <c r="S90" s="28">
        <f>IF(G90=0,0,IF(AND(YEAR(Leases!$E90)=Properties!$C$5,MONTH(Leases!$E90)=6,DAY(Leases!$E90)&gt;IF(Leases!$H90="",1,Leases!$H90)),Leases!$E90,DATE(Properties!$C$5,6,IF(Leases!$H90="",1,Leases!$H90))))</f>
      </c>
      <c r="T90" s="28">
        <f>IF(H90=0,0,IF(AND(YEAR(Leases!$E90)=Properties!$C$5,MONTH(Leases!$E90)=7,DAY(Leases!$E90)&gt;IF(Leases!$H90="",1,Leases!$H90)),Leases!$E90,DATE(Properties!$C$5,7,IF(Leases!$H90="",1,Leases!$H90))))</f>
      </c>
      <c r="U90" s="28">
        <f>IF(I90=0,0,IF(AND(YEAR(Leases!$E90)=Properties!$C$5,MONTH(Leases!$E90)=8,DAY(Leases!$E90)&gt;IF(Leases!$H90="",1,Leases!$H90)),Leases!$E90,DATE(Properties!$C$5,8,IF(Leases!$H90="",1,Leases!$H90))))</f>
      </c>
      <c r="V90" s="28">
        <f>IF(J90=0,0,IF(AND(YEAR(Leases!$E90)=Properties!$C$5,MONTH(Leases!$E90)=9,DAY(Leases!$E90)&gt;IF(Leases!$H90="",1,Leases!$H90)),Leases!$E90,DATE(Properties!$C$5,9,IF(Leases!$H90="",1,Leases!$H90))))</f>
      </c>
      <c r="W90" s="28">
        <f>IF(K90=0,0,IF(AND(YEAR(Leases!$E90)=Properties!$C$5,MONTH(Leases!$E90)=10,DAY(Leases!$E90)&gt;IF(Leases!$H90="",1,Leases!$H90)),Leases!$E90,DATE(Properties!$C$5,10,IF(Leases!$H90="",1,Leases!$H90))))</f>
      </c>
      <c r="X90" s="28">
        <f>IF(L90=0,0,IF(AND(YEAR(Leases!$E90)=Properties!$C$5,MONTH(Leases!$E90)=11,DAY(Leases!$E90)&gt;IF(Leases!$H90="",1,Leases!$H90)),Leases!$E90,DATE(Properties!$C$5,11,IF(Leases!$H90="",1,Leases!$H90))))</f>
      </c>
      <c r="Y90" s="28">
        <f>IF(M90=0,0,IF(AND(YEAR(Leases!$E90)=Properties!$C$5,MONTH(Leases!$E90)=12,DAY(Leases!$E90)&gt;IF(Leases!$H90="",1,Leases!$H90)),Leases!$E90,DATE(Properties!$C$5,12,IF(Leases!$H90="",1,Leases!$H90))))</f>
      </c>
      <c r="Z90" s="25">
        <f>SUM(B90:M90)</f>
      </c>
      <c r="AA90" s="22">
        <f>SUMPRODUCT((N90:Y90&lt;='Rent roll'!$C$4)*B90:M90)</f>
      </c>
      <c r="AB90" s="22">
        <f>IF(A90="",0,SUMIFS('Ledger entries'!$H$2:$H$3001,'Ledger entries'!$B$2:$B$3001,A90,'Ledger entries'!$A$2:$A$3001,"&lt;="&amp;'Rent roll'!$C$4))</f>
      </c>
      <c r="AC90" s="22">
        <f>IF(A90="",0,N(Leases!$L90)+AA90+AB90)</f>
      </c>
      <c r="AD90" s="22">
        <f>IF(A90="",0,N(Leases!$K90)+SUMIFS('Ledger entries'!$I$2:$I$3001,'Ledger entries'!$B$2:$B$3001,A90,'Ledger entries'!$A$2:$A$3001,"&lt;="&amp;'Rent roll'!$C$4))</f>
      </c>
    </row>
    <row r="91" spans="1:30" x14ac:dyDescent="0.25">
      <c r="A91" s="13">
        <f>Leases!A91</f>
      </c>
      <c r="B91" s="22">
        <f>IF(OR(Leases!$A91="",Leases!$E91="",Leases!$G91=""),0,IF(AND(YEAR(Leases!$E91)=Properties!$C$5,MONTH(Leases!$E91)=1,DAY(Leases!$E91)&gt;IF(Leases!$H91="",1,Leases!$H91)),IF(Leases!$E91&lt;=IF(Leases!$F91="",DATE(Properties!$C$5,12,31),Leases!$F91),ROUND(Leases!$G91*(DAY(EOMONTH(Leases!$E91,0))-DAY(Leases!$E91)+1)/DAY(EOMONTH(Leases!$E91,0)),2),0),IF(AND(DATE(Properties!$C$5,1,IF(Leases!$H91="",1,Leases!$H91))&gt;=Leases!$E91,DATE(Properties!$C$5,1,IF(Leases!$H91="",1,Leases!$H91))&lt;=IF(Leases!$F91="",DATE(Properties!$C$5,12,31),Leases!$F91)),Leases!$G91,0)))</f>
      </c>
      <c r="C91" s="22">
        <f>IF(OR(Leases!$A91="",Leases!$E91="",Leases!$G91=""),0,IF(AND(YEAR(Leases!$E91)=Properties!$C$5,MONTH(Leases!$E91)=2,DAY(Leases!$E91)&gt;IF(Leases!$H91="",1,Leases!$H91)),IF(Leases!$E91&lt;=IF(Leases!$F91="",DATE(Properties!$C$5,12,31),Leases!$F91),ROUND(Leases!$G91*(DAY(EOMONTH(Leases!$E91,0))-DAY(Leases!$E91)+1)/DAY(EOMONTH(Leases!$E91,0)),2),0),IF(AND(DATE(Properties!$C$5,2,IF(Leases!$H91="",1,Leases!$H91))&gt;=Leases!$E91,DATE(Properties!$C$5,2,IF(Leases!$H91="",1,Leases!$H91))&lt;=IF(Leases!$F91="",DATE(Properties!$C$5,12,31),Leases!$F91)),Leases!$G91,0)))</f>
      </c>
      <c r="D91" s="22">
        <f>IF(OR(Leases!$A91="",Leases!$E91="",Leases!$G91=""),0,IF(AND(YEAR(Leases!$E91)=Properties!$C$5,MONTH(Leases!$E91)=3,DAY(Leases!$E91)&gt;IF(Leases!$H91="",1,Leases!$H91)),IF(Leases!$E91&lt;=IF(Leases!$F91="",DATE(Properties!$C$5,12,31),Leases!$F91),ROUND(Leases!$G91*(DAY(EOMONTH(Leases!$E91,0))-DAY(Leases!$E91)+1)/DAY(EOMONTH(Leases!$E91,0)),2),0),IF(AND(DATE(Properties!$C$5,3,IF(Leases!$H91="",1,Leases!$H91))&gt;=Leases!$E91,DATE(Properties!$C$5,3,IF(Leases!$H91="",1,Leases!$H91))&lt;=IF(Leases!$F91="",DATE(Properties!$C$5,12,31),Leases!$F91)),Leases!$G91,0)))</f>
      </c>
      <c r="E91" s="22">
        <f>IF(OR(Leases!$A91="",Leases!$E91="",Leases!$G91=""),0,IF(AND(YEAR(Leases!$E91)=Properties!$C$5,MONTH(Leases!$E91)=4,DAY(Leases!$E91)&gt;IF(Leases!$H91="",1,Leases!$H91)),IF(Leases!$E91&lt;=IF(Leases!$F91="",DATE(Properties!$C$5,12,31),Leases!$F91),ROUND(Leases!$G91*(DAY(EOMONTH(Leases!$E91,0))-DAY(Leases!$E91)+1)/DAY(EOMONTH(Leases!$E91,0)),2),0),IF(AND(DATE(Properties!$C$5,4,IF(Leases!$H91="",1,Leases!$H91))&gt;=Leases!$E91,DATE(Properties!$C$5,4,IF(Leases!$H91="",1,Leases!$H91))&lt;=IF(Leases!$F91="",DATE(Properties!$C$5,12,31),Leases!$F91)),Leases!$G91,0)))</f>
      </c>
      <c r="F91" s="22">
        <f>IF(OR(Leases!$A91="",Leases!$E91="",Leases!$G91=""),0,IF(AND(YEAR(Leases!$E91)=Properties!$C$5,MONTH(Leases!$E91)=5,DAY(Leases!$E91)&gt;IF(Leases!$H91="",1,Leases!$H91)),IF(Leases!$E91&lt;=IF(Leases!$F91="",DATE(Properties!$C$5,12,31),Leases!$F91),ROUND(Leases!$G91*(DAY(EOMONTH(Leases!$E91,0))-DAY(Leases!$E91)+1)/DAY(EOMONTH(Leases!$E91,0)),2),0),IF(AND(DATE(Properties!$C$5,5,IF(Leases!$H91="",1,Leases!$H91))&gt;=Leases!$E91,DATE(Properties!$C$5,5,IF(Leases!$H91="",1,Leases!$H91))&lt;=IF(Leases!$F91="",DATE(Properties!$C$5,12,31),Leases!$F91)),Leases!$G91,0)))</f>
      </c>
      <c r="G91" s="22">
        <f>IF(OR(Leases!$A91="",Leases!$E91="",Leases!$G91=""),0,IF(AND(YEAR(Leases!$E91)=Properties!$C$5,MONTH(Leases!$E91)=6,DAY(Leases!$E91)&gt;IF(Leases!$H91="",1,Leases!$H91)),IF(Leases!$E91&lt;=IF(Leases!$F91="",DATE(Properties!$C$5,12,31),Leases!$F91),ROUND(Leases!$G91*(DAY(EOMONTH(Leases!$E91,0))-DAY(Leases!$E91)+1)/DAY(EOMONTH(Leases!$E91,0)),2),0),IF(AND(DATE(Properties!$C$5,6,IF(Leases!$H91="",1,Leases!$H91))&gt;=Leases!$E91,DATE(Properties!$C$5,6,IF(Leases!$H91="",1,Leases!$H91))&lt;=IF(Leases!$F91="",DATE(Properties!$C$5,12,31),Leases!$F91)),Leases!$G91,0)))</f>
      </c>
      <c r="H91" s="22">
        <f>IF(OR(Leases!$A91="",Leases!$E91="",Leases!$G91=""),0,IF(AND(YEAR(Leases!$E91)=Properties!$C$5,MONTH(Leases!$E91)=7,DAY(Leases!$E91)&gt;IF(Leases!$H91="",1,Leases!$H91)),IF(Leases!$E91&lt;=IF(Leases!$F91="",DATE(Properties!$C$5,12,31),Leases!$F91),ROUND(Leases!$G91*(DAY(EOMONTH(Leases!$E91,0))-DAY(Leases!$E91)+1)/DAY(EOMONTH(Leases!$E91,0)),2),0),IF(AND(DATE(Properties!$C$5,7,IF(Leases!$H91="",1,Leases!$H91))&gt;=Leases!$E91,DATE(Properties!$C$5,7,IF(Leases!$H91="",1,Leases!$H91))&lt;=IF(Leases!$F91="",DATE(Properties!$C$5,12,31),Leases!$F91)),Leases!$G91,0)))</f>
      </c>
      <c r="I91" s="22">
        <f>IF(OR(Leases!$A91="",Leases!$E91="",Leases!$G91=""),0,IF(AND(YEAR(Leases!$E91)=Properties!$C$5,MONTH(Leases!$E91)=8,DAY(Leases!$E91)&gt;IF(Leases!$H91="",1,Leases!$H91)),IF(Leases!$E91&lt;=IF(Leases!$F91="",DATE(Properties!$C$5,12,31),Leases!$F91),ROUND(Leases!$G91*(DAY(EOMONTH(Leases!$E91,0))-DAY(Leases!$E91)+1)/DAY(EOMONTH(Leases!$E91,0)),2),0),IF(AND(DATE(Properties!$C$5,8,IF(Leases!$H91="",1,Leases!$H91))&gt;=Leases!$E91,DATE(Properties!$C$5,8,IF(Leases!$H91="",1,Leases!$H91))&lt;=IF(Leases!$F91="",DATE(Properties!$C$5,12,31),Leases!$F91)),Leases!$G91,0)))</f>
      </c>
      <c r="J91" s="22">
        <f>IF(OR(Leases!$A91="",Leases!$E91="",Leases!$G91=""),0,IF(AND(YEAR(Leases!$E91)=Properties!$C$5,MONTH(Leases!$E91)=9,DAY(Leases!$E91)&gt;IF(Leases!$H91="",1,Leases!$H91)),IF(Leases!$E91&lt;=IF(Leases!$F91="",DATE(Properties!$C$5,12,31),Leases!$F91),ROUND(Leases!$G91*(DAY(EOMONTH(Leases!$E91,0))-DAY(Leases!$E91)+1)/DAY(EOMONTH(Leases!$E91,0)),2),0),IF(AND(DATE(Properties!$C$5,9,IF(Leases!$H91="",1,Leases!$H91))&gt;=Leases!$E91,DATE(Properties!$C$5,9,IF(Leases!$H91="",1,Leases!$H91))&lt;=IF(Leases!$F91="",DATE(Properties!$C$5,12,31),Leases!$F91)),Leases!$G91,0)))</f>
      </c>
      <c r="K91" s="22">
        <f>IF(OR(Leases!$A91="",Leases!$E91="",Leases!$G91=""),0,IF(AND(YEAR(Leases!$E91)=Properties!$C$5,MONTH(Leases!$E91)=10,DAY(Leases!$E91)&gt;IF(Leases!$H91="",1,Leases!$H91)),IF(Leases!$E91&lt;=IF(Leases!$F91="",DATE(Properties!$C$5,12,31),Leases!$F91),ROUND(Leases!$G91*(DAY(EOMONTH(Leases!$E91,0))-DAY(Leases!$E91)+1)/DAY(EOMONTH(Leases!$E91,0)),2),0),IF(AND(DATE(Properties!$C$5,10,IF(Leases!$H91="",1,Leases!$H91))&gt;=Leases!$E91,DATE(Properties!$C$5,10,IF(Leases!$H91="",1,Leases!$H91))&lt;=IF(Leases!$F91="",DATE(Properties!$C$5,12,31),Leases!$F91)),Leases!$G91,0)))</f>
      </c>
      <c r="L91" s="22">
        <f>IF(OR(Leases!$A91="",Leases!$E91="",Leases!$G91=""),0,IF(AND(YEAR(Leases!$E91)=Properties!$C$5,MONTH(Leases!$E91)=11,DAY(Leases!$E91)&gt;IF(Leases!$H91="",1,Leases!$H91)),IF(Leases!$E91&lt;=IF(Leases!$F91="",DATE(Properties!$C$5,12,31),Leases!$F91),ROUND(Leases!$G91*(DAY(EOMONTH(Leases!$E91,0))-DAY(Leases!$E91)+1)/DAY(EOMONTH(Leases!$E91,0)),2),0),IF(AND(DATE(Properties!$C$5,11,IF(Leases!$H91="",1,Leases!$H91))&gt;=Leases!$E91,DATE(Properties!$C$5,11,IF(Leases!$H91="",1,Leases!$H91))&lt;=IF(Leases!$F91="",DATE(Properties!$C$5,12,31),Leases!$F91)),Leases!$G91,0)))</f>
      </c>
      <c r="M91" s="22">
        <f>IF(OR(Leases!$A91="",Leases!$E91="",Leases!$G91=""),0,IF(AND(YEAR(Leases!$E91)=Properties!$C$5,MONTH(Leases!$E91)=12,DAY(Leases!$E91)&gt;IF(Leases!$H91="",1,Leases!$H91)),IF(Leases!$E91&lt;=IF(Leases!$F91="",DATE(Properties!$C$5,12,31),Leases!$F91),ROUND(Leases!$G91*(DAY(EOMONTH(Leases!$E91,0))-DAY(Leases!$E91)+1)/DAY(EOMONTH(Leases!$E91,0)),2),0),IF(AND(DATE(Properties!$C$5,12,IF(Leases!$H91="",1,Leases!$H91))&gt;=Leases!$E91,DATE(Properties!$C$5,12,IF(Leases!$H91="",1,Leases!$H91))&lt;=IF(Leases!$F91="",DATE(Properties!$C$5,12,31),Leases!$F91)),Leases!$G91,0)))</f>
      </c>
      <c r="N91" s="28">
        <f>IF(B91=0,0,IF(AND(YEAR(Leases!$E91)=Properties!$C$5,MONTH(Leases!$E91)=1,DAY(Leases!$E91)&gt;IF(Leases!$H91="",1,Leases!$H91)),Leases!$E91,DATE(Properties!$C$5,1,IF(Leases!$H91="",1,Leases!$H91))))</f>
      </c>
      <c r="O91" s="28">
        <f>IF(C91=0,0,IF(AND(YEAR(Leases!$E91)=Properties!$C$5,MONTH(Leases!$E91)=2,DAY(Leases!$E91)&gt;IF(Leases!$H91="",1,Leases!$H91)),Leases!$E91,DATE(Properties!$C$5,2,IF(Leases!$H91="",1,Leases!$H91))))</f>
      </c>
      <c r="P91" s="28">
        <f>IF(D91=0,0,IF(AND(YEAR(Leases!$E91)=Properties!$C$5,MONTH(Leases!$E91)=3,DAY(Leases!$E91)&gt;IF(Leases!$H91="",1,Leases!$H91)),Leases!$E91,DATE(Properties!$C$5,3,IF(Leases!$H91="",1,Leases!$H91))))</f>
      </c>
      <c r="Q91" s="28">
        <f>IF(E91=0,0,IF(AND(YEAR(Leases!$E91)=Properties!$C$5,MONTH(Leases!$E91)=4,DAY(Leases!$E91)&gt;IF(Leases!$H91="",1,Leases!$H91)),Leases!$E91,DATE(Properties!$C$5,4,IF(Leases!$H91="",1,Leases!$H91))))</f>
      </c>
      <c r="R91" s="28">
        <f>IF(F91=0,0,IF(AND(YEAR(Leases!$E91)=Properties!$C$5,MONTH(Leases!$E91)=5,DAY(Leases!$E91)&gt;IF(Leases!$H91="",1,Leases!$H91)),Leases!$E91,DATE(Properties!$C$5,5,IF(Leases!$H91="",1,Leases!$H91))))</f>
      </c>
      <c r="S91" s="28">
        <f>IF(G91=0,0,IF(AND(YEAR(Leases!$E91)=Properties!$C$5,MONTH(Leases!$E91)=6,DAY(Leases!$E91)&gt;IF(Leases!$H91="",1,Leases!$H91)),Leases!$E91,DATE(Properties!$C$5,6,IF(Leases!$H91="",1,Leases!$H91))))</f>
      </c>
      <c r="T91" s="28">
        <f>IF(H91=0,0,IF(AND(YEAR(Leases!$E91)=Properties!$C$5,MONTH(Leases!$E91)=7,DAY(Leases!$E91)&gt;IF(Leases!$H91="",1,Leases!$H91)),Leases!$E91,DATE(Properties!$C$5,7,IF(Leases!$H91="",1,Leases!$H91))))</f>
      </c>
      <c r="U91" s="28">
        <f>IF(I91=0,0,IF(AND(YEAR(Leases!$E91)=Properties!$C$5,MONTH(Leases!$E91)=8,DAY(Leases!$E91)&gt;IF(Leases!$H91="",1,Leases!$H91)),Leases!$E91,DATE(Properties!$C$5,8,IF(Leases!$H91="",1,Leases!$H91))))</f>
      </c>
      <c r="V91" s="28">
        <f>IF(J91=0,0,IF(AND(YEAR(Leases!$E91)=Properties!$C$5,MONTH(Leases!$E91)=9,DAY(Leases!$E91)&gt;IF(Leases!$H91="",1,Leases!$H91)),Leases!$E91,DATE(Properties!$C$5,9,IF(Leases!$H91="",1,Leases!$H91))))</f>
      </c>
      <c r="W91" s="28">
        <f>IF(K91=0,0,IF(AND(YEAR(Leases!$E91)=Properties!$C$5,MONTH(Leases!$E91)=10,DAY(Leases!$E91)&gt;IF(Leases!$H91="",1,Leases!$H91)),Leases!$E91,DATE(Properties!$C$5,10,IF(Leases!$H91="",1,Leases!$H91))))</f>
      </c>
      <c r="X91" s="28">
        <f>IF(L91=0,0,IF(AND(YEAR(Leases!$E91)=Properties!$C$5,MONTH(Leases!$E91)=11,DAY(Leases!$E91)&gt;IF(Leases!$H91="",1,Leases!$H91)),Leases!$E91,DATE(Properties!$C$5,11,IF(Leases!$H91="",1,Leases!$H91))))</f>
      </c>
      <c r="Y91" s="28">
        <f>IF(M91=0,0,IF(AND(YEAR(Leases!$E91)=Properties!$C$5,MONTH(Leases!$E91)=12,DAY(Leases!$E91)&gt;IF(Leases!$H91="",1,Leases!$H91)),Leases!$E91,DATE(Properties!$C$5,12,IF(Leases!$H91="",1,Leases!$H91))))</f>
      </c>
      <c r="Z91" s="25">
        <f>SUM(B91:M91)</f>
      </c>
      <c r="AA91" s="22">
        <f>SUMPRODUCT((N91:Y91&lt;='Rent roll'!$C$4)*B91:M91)</f>
      </c>
      <c r="AB91" s="22">
        <f>IF(A91="",0,SUMIFS('Ledger entries'!$H$2:$H$3001,'Ledger entries'!$B$2:$B$3001,A91,'Ledger entries'!$A$2:$A$3001,"&lt;="&amp;'Rent roll'!$C$4))</f>
      </c>
      <c r="AC91" s="22">
        <f>IF(A91="",0,N(Leases!$L91)+AA91+AB91)</f>
      </c>
      <c r="AD91" s="22">
        <f>IF(A91="",0,N(Leases!$K91)+SUMIFS('Ledger entries'!$I$2:$I$3001,'Ledger entries'!$B$2:$B$3001,A91,'Ledger entries'!$A$2:$A$3001,"&lt;="&amp;'Rent roll'!$C$4))</f>
      </c>
    </row>
    <row r="92" spans="1:30" x14ac:dyDescent="0.25">
      <c r="A92" s="13">
        <f>Leases!A92</f>
      </c>
      <c r="B92" s="22">
        <f>IF(OR(Leases!$A92="",Leases!$E92="",Leases!$G92=""),0,IF(AND(YEAR(Leases!$E92)=Properties!$C$5,MONTH(Leases!$E92)=1,DAY(Leases!$E92)&gt;IF(Leases!$H92="",1,Leases!$H92)),IF(Leases!$E92&lt;=IF(Leases!$F92="",DATE(Properties!$C$5,12,31),Leases!$F92),ROUND(Leases!$G92*(DAY(EOMONTH(Leases!$E92,0))-DAY(Leases!$E92)+1)/DAY(EOMONTH(Leases!$E92,0)),2),0),IF(AND(DATE(Properties!$C$5,1,IF(Leases!$H92="",1,Leases!$H92))&gt;=Leases!$E92,DATE(Properties!$C$5,1,IF(Leases!$H92="",1,Leases!$H92))&lt;=IF(Leases!$F92="",DATE(Properties!$C$5,12,31),Leases!$F92)),Leases!$G92,0)))</f>
      </c>
      <c r="C92" s="22">
        <f>IF(OR(Leases!$A92="",Leases!$E92="",Leases!$G92=""),0,IF(AND(YEAR(Leases!$E92)=Properties!$C$5,MONTH(Leases!$E92)=2,DAY(Leases!$E92)&gt;IF(Leases!$H92="",1,Leases!$H92)),IF(Leases!$E92&lt;=IF(Leases!$F92="",DATE(Properties!$C$5,12,31),Leases!$F92),ROUND(Leases!$G92*(DAY(EOMONTH(Leases!$E92,0))-DAY(Leases!$E92)+1)/DAY(EOMONTH(Leases!$E92,0)),2),0),IF(AND(DATE(Properties!$C$5,2,IF(Leases!$H92="",1,Leases!$H92))&gt;=Leases!$E92,DATE(Properties!$C$5,2,IF(Leases!$H92="",1,Leases!$H92))&lt;=IF(Leases!$F92="",DATE(Properties!$C$5,12,31),Leases!$F92)),Leases!$G92,0)))</f>
      </c>
      <c r="D92" s="22">
        <f>IF(OR(Leases!$A92="",Leases!$E92="",Leases!$G92=""),0,IF(AND(YEAR(Leases!$E92)=Properties!$C$5,MONTH(Leases!$E92)=3,DAY(Leases!$E92)&gt;IF(Leases!$H92="",1,Leases!$H92)),IF(Leases!$E92&lt;=IF(Leases!$F92="",DATE(Properties!$C$5,12,31),Leases!$F92),ROUND(Leases!$G92*(DAY(EOMONTH(Leases!$E92,0))-DAY(Leases!$E92)+1)/DAY(EOMONTH(Leases!$E92,0)),2),0),IF(AND(DATE(Properties!$C$5,3,IF(Leases!$H92="",1,Leases!$H92))&gt;=Leases!$E92,DATE(Properties!$C$5,3,IF(Leases!$H92="",1,Leases!$H92))&lt;=IF(Leases!$F92="",DATE(Properties!$C$5,12,31),Leases!$F92)),Leases!$G92,0)))</f>
      </c>
      <c r="E92" s="22">
        <f>IF(OR(Leases!$A92="",Leases!$E92="",Leases!$G92=""),0,IF(AND(YEAR(Leases!$E92)=Properties!$C$5,MONTH(Leases!$E92)=4,DAY(Leases!$E92)&gt;IF(Leases!$H92="",1,Leases!$H92)),IF(Leases!$E92&lt;=IF(Leases!$F92="",DATE(Properties!$C$5,12,31),Leases!$F92),ROUND(Leases!$G92*(DAY(EOMONTH(Leases!$E92,0))-DAY(Leases!$E92)+1)/DAY(EOMONTH(Leases!$E92,0)),2),0),IF(AND(DATE(Properties!$C$5,4,IF(Leases!$H92="",1,Leases!$H92))&gt;=Leases!$E92,DATE(Properties!$C$5,4,IF(Leases!$H92="",1,Leases!$H92))&lt;=IF(Leases!$F92="",DATE(Properties!$C$5,12,31),Leases!$F92)),Leases!$G92,0)))</f>
      </c>
      <c r="F92" s="22">
        <f>IF(OR(Leases!$A92="",Leases!$E92="",Leases!$G92=""),0,IF(AND(YEAR(Leases!$E92)=Properties!$C$5,MONTH(Leases!$E92)=5,DAY(Leases!$E92)&gt;IF(Leases!$H92="",1,Leases!$H92)),IF(Leases!$E92&lt;=IF(Leases!$F92="",DATE(Properties!$C$5,12,31),Leases!$F92),ROUND(Leases!$G92*(DAY(EOMONTH(Leases!$E92,0))-DAY(Leases!$E92)+1)/DAY(EOMONTH(Leases!$E92,0)),2),0),IF(AND(DATE(Properties!$C$5,5,IF(Leases!$H92="",1,Leases!$H92))&gt;=Leases!$E92,DATE(Properties!$C$5,5,IF(Leases!$H92="",1,Leases!$H92))&lt;=IF(Leases!$F92="",DATE(Properties!$C$5,12,31),Leases!$F92)),Leases!$G92,0)))</f>
      </c>
      <c r="G92" s="22">
        <f>IF(OR(Leases!$A92="",Leases!$E92="",Leases!$G92=""),0,IF(AND(YEAR(Leases!$E92)=Properties!$C$5,MONTH(Leases!$E92)=6,DAY(Leases!$E92)&gt;IF(Leases!$H92="",1,Leases!$H92)),IF(Leases!$E92&lt;=IF(Leases!$F92="",DATE(Properties!$C$5,12,31),Leases!$F92),ROUND(Leases!$G92*(DAY(EOMONTH(Leases!$E92,0))-DAY(Leases!$E92)+1)/DAY(EOMONTH(Leases!$E92,0)),2),0),IF(AND(DATE(Properties!$C$5,6,IF(Leases!$H92="",1,Leases!$H92))&gt;=Leases!$E92,DATE(Properties!$C$5,6,IF(Leases!$H92="",1,Leases!$H92))&lt;=IF(Leases!$F92="",DATE(Properties!$C$5,12,31),Leases!$F92)),Leases!$G92,0)))</f>
      </c>
      <c r="H92" s="22">
        <f>IF(OR(Leases!$A92="",Leases!$E92="",Leases!$G92=""),0,IF(AND(YEAR(Leases!$E92)=Properties!$C$5,MONTH(Leases!$E92)=7,DAY(Leases!$E92)&gt;IF(Leases!$H92="",1,Leases!$H92)),IF(Leases!$E92&lt;=IF(Leases!$F92="",DATE(Properties!$C$5,12,31),Leases!$F92),ROUND(Leases!$G92*(DAY(EOMONTH(Leases!$E92,0))-DAY(Leases!$E92)+1)/DAY(EOMONTH(Leases!$E92,0)),2),0),IF(AND(DATE(Properties!$C$5,7,IF(Leases!$H92="",1,Leases!$H92))&gt;=Leases!$E92,DATE(Properties!$C$5,7,IF(Leases!$H92="",1,Leases!$H92))&lt;=IF(Leases!$F92="",DATE(Properties!$C$5,12,31),Leases!$F92)),Leases!$G92,0)))</f>
      </c>
      <c r="I92" s="22">
        <f>IF(OR(Leases!$A92="",Leases!$E92="",Leases!$G92=""),0,IF(AND(YEAR(Leases!$E92)=Properties!$C$5,MONTH(Leases!$E92)=8,DAY(Leases!$E92)&gt;IF(Leases!$H92="",1,Leases!$H92)),IF(Leases!$E92&lt;=IF(Leases!$F92="",DATE(Properties!$C$5,12,31),Leases!$F92),ROUND(Leases!$G92*(DAY(EOMONTH(Leases!$E92,0))-DAY(Leases!$E92)+1)/DAY(EOMONTH(Leases!$E92,0)),2),0),IF(AND(DATE(Properties!$C$5,8,IF(Leases!$H92="",1,Leases!$H92))&gt;=Leases!$E92,DATE(Properties!$C$5,8,IF(Leases!$H92="",1,Leases!$H92))&lt;=IF(Leases!$F92="",DATE(Properties!$C$5,12,31),Leases!$F92)),Leases!$G92,0)))</f>
      </c>
      <c r="J92" s="22">
        <f>IF(OR(Leases!$A92="",Leases!$E92="",Leases!$G92=""),0,IF(AND(YEAR(Leases!$E92)=Properties!$C$5,MONTH(Leases!$E92)=9,DAY(Leases!$E92)&gt;IF(Leases!$H92="",1,Leases!$H92)),IF(Leases!$E92&lt;=IF(Leases!$F92="",DATE(Properties!$C$5,12,31),Leases!$F92),ROUND(Leases!$G92*(DAY(EOMONTH(Leases!$E92,0))-DAY(Leases!$E92)+1)/DAY(EOMONTH(Leases!$E92,0)),2),0),IF(AND(DATE(Properties!$C$5,9,IF(Leases!$H92="",1,Leases!$H92))&gt;=Leases!$E92,DATE(Properties!$C$5,9,IF(Leases!$H92="",1,Leases!$H92))&lt;=IF(Leases!$F92="",DATE(Properties!$C$5,12,31),Leases!$F92)),Leases!$G92,0)))</f>
      </c>
      <c r="K92" s="22">
        <f>IF(OR(Leases!$A92="",Leases!$E92="",Leases!$G92=""),0,IF(AND(YEAR(Leases!$E92)=Properties!$C$5,MONTH(Leases!$E92)=10,DAY(Leases!$E92)&gt;IF(Leases!$H92="",1,Leases!$H92)),IF(Leases!$E92&lt;=IF(Leases!$F92="",DATE(Properties!$C$5,12,31),Leases!$F92),ROUND(Leases!$G92*(DAY(EOMONTH(Leases!$E92,0))-DAY(Leases!$E92)+1)/DAY(EOMONTH(Leases!$E92,0)),2),0),IF(AND(DATE(Properties!$C$5,10,IF(Leases!$H92="",1,Leases!$H92))&gt;=Leases!$E92,DATE(Properties!$C$5,10,IF(Leases!$H92="",1,Leases!$H92))&lt;=IF(Leases!$F92="",DATE(Properties!$C$5,12,31),Leases!$F92)),Leases!$G92,0)))</f>
      </c>
      <c r="L92" s="22">
        <f>IF(OR(Leases!$A92="",Leases!$E92="",Leases!$G92=""),0,IF(AND(YEAR(Leases!$E92)=Properties!$C$5,MONTH(Leases!$E92)=11,DAY(Leases!$E92)&gt;IF(Leases!$H92="",1,Leases!$H92)),IF(Leases!$E92&lt;=IF(Leases!$F92="",DATE(Properties!$C$5,12,31),Leases!$F92),ROUND(Leases!$G92*(DAY(EOMONTH(Leases!$E92,0))-DAY(Leases!$E92)+1)/DAY(EOMONTH(Leases!$E92,0)),2),0),IF(AND(DATE(Properties!$C$5,11,IF(Leases!$H92="",1,Leases!$H92))&gt;=Leases!$E92,DATE(Properties!$C$5,11,IF(Leases!$H92="",1,Leases!$H92))&lt;=IF(Leases!$F92="",DATE(Properties!$C$5,12,31),Leases!$F92)),Leases!$G92,0)))</f>
      </c>
      <c r="M92" s="22">
        <f>IF(OR(Leases!$A92="",Leases!$E92="",Leases!$G92=""),0,IF(AND(YEAR(Leases!$E92)=Properties!$C$5,MONTH(Leases!$E92)=12,DAY(Leases!$E92)&gt;IF(Leases!$H92="",1,Leases!$H92)),IF(Leases!$E92&lt;=IF(Leases!$F92="",DATE(Properties!$C$5,12,31),Leases!$F92),ROUND(Leases!$G92*(DAY(EOMONTH(Leases!$E92,0))-DAY(Leases!$E92)+1)/DAY(EOMONTH(Leases!$E92,0)),2),0),IF(AND(DATE(Properties!$C$5,12,IF(Leases!$H92="",1,Leases!$H92))&gt;=Leases!$E92,DATE(Properties!$C$5,12,IF(Leases!$H92="",1,Leases!$H92))&lt;=IF(Leases!$F92="",DATE(Properties!$C$5,12,31),Leases!$F92)),Leases!$G92,0)))</f>
      </c>
      <c r="N92" s="28">
        <f>IF(B92=0,0,IF(AND(YEAR(Leases!$E92)=Properties!$C$5,MONTH(Leases!$E92)=1,DAY(Leases!$E92)&gt;IF(Leases!$H92="",1,Leases!$H92)),Leases!$E92,DATE(Properties!$C$5,1,IF(Leases!$H92="",1,Leases!$H92))))</f>
      </c>
      <c r="O92" s="28">
        <f>IF(C92=0,0,IF(AND(YEAR(Leases!$E92)=Properties!$C$5,MONTH(Leases!$E92)=2,DAY(Leases!$E92)&gt;IF(Leases!$H92="",1,Leases!$H92)),Leases!$E92,DATE(Properties!$C$5,2,IF(Leases!$H92="",1,Leases!$H92))))</f>
      </c>
      <c r="P92" s="28">
        <f>IF(D92=0,0,IF(AND(YEAR(Leases!$E92)=Properties!$C$5,MONTH(Leases!$E92)=3,DAY(Leases!$E92)&gt;IF(Leases!$H92="",1,Leases!$H92)),Leases!$E92,DATE(Properties!$C$5,3,IF(Leases!$H92="",1,Leases!$H92))))</f>
      </c>
      <c r="Q92" s="28">
        <f>IF(E92=0,0,IF(AND(YEAR(Leases!$E92)=Properties!$C$5,MONTH(Leases!$E92)=4,DAY(Leases!$E92)&gt;IF(Leases!$H92="",1,Leases!$H92)),Leases!$E92,DATE(Properties!$C$5,4,IF(Leases!$H92="",1,Leases!$H92))))</f>
      </c>
      <c r="R92" s="28">
        <f>IF(F92=0,0,IF(AND(YEAR(Leases!$E92)=Properties!$C$5,MONTH(Leases!$E92)=5,DAY(Leases!$E92)&gt;IF(Leases!$H92="",1,Leases!$H92)),Leases!$E92,DATE(Properties!$C$5,5,IF(Leases!$H92="",1,Leases!$H92))))</f>
      </c>
      <c r="S92" s="28">
        <f>IF(G92=0,0,IF(AND(YEAR(Leases!$E92)=Properties!$C$5,MONTH(Leases!$E92)=6,DAY(Leases!$E92)&gt;IF(Leases!$H92="",1,Leases!$H92)),Leases!$E92,DATE(Properties!$C$5,6,IF(Leases!$H92="",1,Leases!$H92))))</f>
      </c>
      <c r="T92" s="28">
        <f>IF(H92=0,0,IF(AND(YEAR(Leases!$E92)=Properties!$C$5,MONTH(Leases!$E92)=7,DAY(Leases!$E92)&gt;IF(Leases!$H92="",1,Leases!$H92)),Leases!$E92,DATE(Properties!$C$5,7,IF(Leases!$H92="",1,Leases!$H92))))</f>
      </c>
      <c r="U92" s="28">
        <f>IF(I92=0,0,IF(AND(YEAR(Leases!$E92)=Properties!$C$5,MONTH(Leases!$E92)=8,DAY(Leases!$E92)&gt;IF(Leases!$H92="",1,Leases!$H92)),Leases!$E92,DATE(Properties!$C$5,8,IF(Leases!$H92="",1,Leases!$H92))))</f>
      </c>
      <c r="V92" s="28">
        <f>IF(J92=0,0,IF(AND(YEAR(Leases!$E92)=Properties!$C$5,MONTH(Leases!$E92)=9,DAY(Leases!$E92)&gt;IF(Leases!$H92="",1,Leases!$H92)),Leases!$E92,DATE(Properties!$C$5,9,IF(Leases!$H92="",1,Leases!$H92))))</f>
      </c>
      <c r="W92" s="28">
        <f>IF(K92=0,0,IF(AND(YEAR(Leases!$E92)=Properties!$C$5,MONTH(Leases!$E92)=10,DAY(Leases!$E92)&gt;IF(Leases!$H92="",1,Leases!$H92)),Leases!$E92,DATE(Properties!$C$5,10,IF(Leases!$H92="",1,Leases!$H92))))</f>
      </c>
      <c r="X92" s="28">
        <f>IF(L92=0,0,IF(AND(YEAR(Leases!$E92)=Properties!$C$5,MONTH(Leases!$E92)=11,DAY(Leases!$E92)&gt;IF(Leases!$H92="",1,Leases!$H92)),Leases!$E92,DATE(Properties!$C$5,11,IF(Leases!$H92="",1,Leases!$H92))))</f>
      </c>
      <c r="Y92" s="28">
        <f>IF(M92=0,0,IF(AND(YEAR(Leases!$E92)=Properties!$C$5,MONTH(Leases!$E92)=12,DAY(Leases!$E92)&gt;IF(Leases!$H92="",1,Leases!$H92)),Leases!$E92,DATE(Properties!$C$5,12,IF(Leases!$H92="",1,Leases!$H92))))</f>
      </c>
      <c r="Z92" s="25">
        <f>SUM(B92:M92)</f>
      </c>
      <c r="AA92" s="22">
        <f>SUMPRODUCT((N92:Y92&lt;='Rent roll'!$C$4)*B92:M92)</f>
      </c>
      <c r="AB92" s="22">
        <f>IF(A92="",0,SUMIFS('Ledger entries'!$H$2:$H$3001,'Ledger entries'!$B$2:$B$3001,A92,'Ledger entries'!$A$2:$A$3001,"&lt;="&amp;'Rent roll'!$C$4))</f>
      </c>
      <c r="AC92" s="22">
        <f>IF(A92="",0,N(Leases!$L92)+AA92+AB92)</f>
      </c>
      <c r="AD92" s="22">
        <f>IF(A92="",0,N(Leases!$K92)+SUMIFS('Ledger entries'!$I$2:$I$3001,'Ledger entries'!$B$2:$B$3001,A92,'Ledger entries'!$A$2:$A$3001,"&lt;="&amp;'Rent roll'!$C$4))</f>
      </c>
    </row>
    <row r="93" spans="1:30" x14ac:dyDescent="0.25">
      <c r="A93" s="13">
        <f>Leases!A93</f>
      </c>
      <c r="B93" s="22">
        <f>IF(OR(Leases!$A93="",Leases!$E93="",Leases!$G93=""),0,IF(AND(YEAR(Leases!$E93)=Properties!$C$5,MONTH(Leases!$E93)=1,DAY(Leases!$E93)&gt;IF(Leases!$H93="",1,Leases!$H93)),IF(Leases!$E93&lt;=IF(Leases!$F93="",DATE(Properties!$C$5,12,31),Leases!$F93),ROUND(Leases!$G93*(DAY(EOMONTH(Leases!$E93,0))-DAY(Leases!$E93)+1)/DAY(EOMONTH(Leases!$E93,0)),2),0),IF(AND(DATE(Properties!$C$5,1,IF(Leases!$H93="",1,Leases!$H93))&gt;=Leases!$E93,DATE(Properties!$C$5,1,IF(Leases!$H93="",1,Leases!$H93))&lt;=IF(Leases!$F93="",DATE(Properties!$C$5,12,31),Leases!$F93)),Leases!$G93,0)))</f>
      </c>
      <c r="C93" s="22">
        <f>IF(OR(Leases!$A93="",Leases!$E93="",Leases!$G93=""),0,IF(AND(YEAR(Leases!$E93)=Properties!$C$5,MONTH(Leases!$E93)=2,DAY(Leases!$E93)&gt;IF(Leases!$H93="",1,Leases!$H93)),IF(Leases!$E93&lt;=IF(Leases!$F93="",DATE(Properties!$C$5,12,31),Leases!$F93),ROUND(Leases!$G93*(DAY(EOMONTH(Leases!$E93,0))-DAY(Leases!$E93)+1)/DAY(EOMONTH(Leases!$E93,0)),2),0),IF(AND(DATE(Properties!$C$5,2,IF(Leases!$H93="",1,Leases!$H93))&gt;=Leases!$E93,DATE(Properties!$C$5,2,IF(Leases!$H93="",1,Leases!$H93))&lt;=IF(Leases!$F93="",DATE(Properties!$C$5,12,31),Leases!$F93)),Leases!$G93,0)))</f>
      </c>
      <c r="D93" s="22">
        <f>IF(OR(Leases!$A93="",Leases!$E93="",Leases!$G93=""),0,IF(AND(YEAR(Leases!$E93)=Properties!$C$5,MONTH(Leases!$E93)=3,DAY(Leases!$E93)&gt;IF(Leases!$H93="",1,Leases!$H93)),IF(Leases!$E93&lt;=IF(Leases!$F93="",DATE(Properties!$C$5,12,31),Leases!$F93),ROUND(Leases!$G93*(DAY(EOMONTH(Leases!$E93,0))-DAY(Leases!$E93)+1)/DAY(EOMONTH(Leases!$E93,0)),2),0),IF(AND(DATE(Properties!$C$5,3,IF(Leases!$H93="",1,Leases!$H93))&gt;=Leases!$E93,DATE(Properties!$C$5,3,IF(Leases!$H93="",1,Leases!$H93))&lt;=IF(Leases!$F93="",DATE(Properties!$C$5,12,31),Leases!$F93)),Leases!$G93,0)))</f>
      </c>
      <c r="E93" s="22">
        <f>IF(OR(Leases!$A93="",Leases!$E93="",Leases!$G93=""),0,IF(AND(YEAR(Leases!$E93)=Properties!$C$5,MONTH(Leases!$E93)=4,DAY(Leases!$E93)&gt;IF(Leases!$H93="",1,Leases!$H93)),IF(Leases!$E93&lt;=IF(Leases!$F93="",DATE(Properties!$C$5,12,31),Leases!$F93),ROUND(Leases!$G93*(DAY(EOMONTH(Leases!$E93,0))-DAY(Leases!$E93)+1)/DAY(EOMONTH(Leases!$E93,0)),2),0),IF(AND(DATE(Properties!$C$5,4,IF(Leases!$H93="",1,Leases!$H93))&gt;=Leases!$E93,DATE(Properties!$C$5,4,IF(Leases!$H93="",1,Leases!$H93))&lt;=IF(Leases!$F93="",DATE(Properties!$C$5,12,31),Leases!$F93)),Leases!$G93,0)))</f>
      </c>
      <c r="F93" s="22">
        <f>IF(OR(Leases!$A93="",Leases!$E93="",Leases!$G93=""),0,IF(AND(YEAR(Leases!$E93)=Properties!$C$5,MONTH(Leases!$E93)=5,DAY(Leases!$E93)&gt;IF(Leases!$H93="",1,Leases!$H93)),IF(Leases!$E93&lt;=IF(Leases!$F93="",DATE(Properties!$C$5,12,31),Leases!$F93),ROUND(Leases!$G93*(DAY(EOMONTH(Leases!$E93,0))-DAY(Leases!$E93)+1)/DAY(EOMONTH(Leases!$E93,0)),2),0),IF(AND(DATE(Properties!$C$5,5,IF(Leases!$H93="",1,Leases!$H93))&gt;=Leases!$E93,DATE(Properties!$C$5,5,IF(Leases!$H93="",1,Leases!$H93))&lt;=IF(Leases!$F93="",DATE(Properties!$C$5,12,31),Leases!$F93)),Leases!$G93,0)))</f>
      </c>
      <c r="G93" s="22">
        <f>IF(OR(Leases!$A93="",Leases!$E93="",Leases!$G93=""),0,IF(AND(YEAR(Leases!$E93)=Properties!$C$5,MONTH(Leases!$E93)=6,DAY(Leases!$E93)&gt;IF(Leases!$H93="",1,Leases!$H93)),IF(Leases!$E93&lt;=IF(Leases!$F93="",DATE(Properties!$C$5,12,31),Leases!$F93),ROUND(Leases!$G93*(DAY(EOMONTH(Leases!$E93,0))-DAY(Leases!$E93)+1)/DAY(EOMONTH(Leases!$E93,0)),2),0),IF(AND(DATE(Properties!$C$5,6,IF(Leases!$H93="",1,Leases!$H93))&gt;=Leases!$E93,DATE(Properties!$C$5,6,IF(Leases!$H93="",1,Leases!$H93))&lt;=IF(Leases!$F93="",DATE(Properties!$C$5,12,31),Leases!$F93)),Leases!$G93,0)))</f>
      </c>
      <c r="H93" s="22">
        <f>IF(OR(Leases!$A93="",Leases!$E93="",Leases!$G93=""),0,IF(AND(YEAR(Leases!$E93)=Properties!$C$5,MONTH(Leases!$E93)=7,DAY(Leases!$E93)&gt;IF(Leases!$H93="",1,Leases!$H93)),IF(Leases!$E93&lt;=IF(Leases!$F93="",DATE(Properties!$C$5,12,31),Leases!$F93),ROUND(Leases!$G93*(DAY(EOMONTH(Leases!$E93,0))-DAY(Leases!$E93)+1)/DAY(EOMONTH(Leases!$E93,0)),2),0),IF(AND(DATE(Properties!$C$5,7,IF(Leases!$H93="",1,Leases!$H93))&gt;=Leases!$E93,DATE(Properties!$C$5,7,IF(Leases!$H93="",1,Leases!$H93))&lt;=IF(Leases!$F93="",DATE(Properties!$C$5,12,31),Leases!$F93)),Leases!$G93,0)))</f>
      </c>
      <c r="I93" s="22">
        <f>IF(OR(Leases!$A93="",Leases!$E93="",Leases!$G93=""),0,IF(AND(YEAR(Leases!$E93)=Properties!$C$5,MONTH(Leases!$E93)=8,DAY(Leases!$E93)&gt;IF(Leases!$H93="",1,Leases!$H93)),IF(Leases!$E93&lt;=IF(Leases!$F93="",DATE(Properties!$C$5,12,31),Leases!$F93),ROUND(Leases!$G93*(DAY(EOMONTH(Leases!$E93,0))-DAY(Leases!$E93)+1)/DAY(EOMONTH(Leases!$E93,0)),2),0),IF(AND(DATE(Properties!$C$5,8,IF(Leases!$H93="",1,Leases!$H93))&gt;=Leases!$E93,DATE(Properties!$C$5,8,IF(Leases!$H93="",1,Leases!$H93))&lt;=IF(Leases!$F93="",DATE(Properties!$C$5,12,31),Leases!$F93)),Leases!$G93,0)))</f>
      </c>
      <c r="J93" s="22">
        <f>IF(OR(Leases!$A93="",Leases!$E93="",Leases!$G93=""),0,IF(AND(YEAR(Leases!$E93)=Properties!$C$5,MONTH(Leases!$E93)=9,DAY(Leases!$E93)&gt;IF(Leases!$H93="",1,Leases!$H93)),IF(Leases!$E93&lt;=IF(Leases!$F93="",DATE(Properties!$C$5,12,31),Leases!$F93),ROUND(Leases!$G93*(DAY(EOMONTH(Leases!$E93,0))-DAY(Leases!$E93)+1)/DAY(EOMONTH(Leases!$E93,0)),2),0),IF(AND(DATE(Properties!$C$5,9,IF(Leases!$H93="",1,Leases!$H93))&gt;=Leases!$E93,DATE(Properties!$C$5,9,IF(Leases!$H93="",1,Leases!$H93))&lt;=IF(Leases!$F93="",DATE(Properties!$C$5,12,31),Leases!$F93)),Leases!$G93,0)))</f>
      </c>
      <c r="K93" s="22">
        <f>IF(OR(Leases!$A93="",Leases!$E93="",Leases!$G93=""),0,IF(AND(YEAR(Leases!$E93)=Properties!$C$5,MONTH(Leases!$E93)=10,DAY(Leases!$E93)&gt;IF(Leases!$H93="",1,Leases!$H93)),IF(Leases!$E93&lt;=IF(Leases!$F93="",DATE(Properties!$C$5,12,31),Leases!$F93),ROUND(Leases!$G93*(DAY(EOMONTH(Leases!$E93,0))-DAY(Leases!$E93)+1)/DAY(EOMONTH(Leases!$E93,0)),2),0),IF(AND(DATE(Properties!$C$5,10,IF(Leases!$H93="",1,Leases!$H93))&gt;=Leases!$E93,DATE(Properties!$C$5,10,IF(Leases!$H93="",1,Leases!$H93))&lt;=IF(Leases!$F93="",DATE(Properties!$C$5,12,31),Leases!$F93)),Leases!$G93,0)))</f>
      </c>
      <c r="L93" s="22">
        <f>IF(OR(Leases!$A93="",Leases!$E93="",Leases!$G93=""),0,IF(AND(YEAR(Leases!$E93)=Properties!$C$5,MONTH(Leases!$E93)=11,DAY(Leases!$E93)&gt;IF(Leases!$H93="",1,Leases!$H93)),IF(Leases!$E93&lt;=IF(Leases!$F93="",DATE(Properties!$C$5,12,31),Leases!$F93),ROUND(Leases!$G93*(DAY(EOMONTH(Leases!$E93,0))-DAY(Leases!$E93)+1)/DAY(EOMONTH(Leases!$E93,0)),2),0),IF(AND(DATE(Properties!$C$5,11,IF(Leases!$H93="",1,Leases!$H93))&gt;=Leases!$E93,DATE(Properties!$C$5,11,IF(Leases!$H93="",1,Leases!$H93))&lt;=IF(Leases!$F93="",DATE(Properties!$C$5,12,31),Leases!$F93)),Leases!$G93,0)))</f>
      </c>
      <c r="M93" s="22">
        <f>IF(OR(Leases!$A93="",Leases!$E93="",Leases!$G93=""),0,IF(AND(YEAR(Leases!$E93)=Properties!$C$5,MONTH(Leases!$E93)=12,DAY(Leases!$E93)&gt;IF(Leases!$H93="",1,Leases!$H93)),IF(Leases!$E93&lt;=IF(Leases!$F93="",DATE(Properties!$C$5,12,31),Leases!$F93),ROUND(Leases!$G93*(DAY(EOMONTH(Leases!$E93,0))-DAY(Leases!$E93)+1)/DAY(EOMONTH(Leases!$E93,0)),2),0),IF(AND(DATE(Properties!$C$5,12,IF(Leases!$H93="",1,Leases!$H93))&gt;=Leases!$E93,DATE(Properties!$C$5,12,IF(Leases!$H93="",1,Leases!$H93))&lt;=IF(Leases!$F93="",DATE(Properties!$C$5,12,31),Leases!$F93)),Leases!$G93,0)))</f>
      </c>
      <c r="N93" s="28">
        <f>IF(B93=0,0,IF(AND(YEAR(Leases!$E93)=Properties!$C$5,MONTH(Leases!$E93)=1,DAY(Leases!$E93)&gt;IF(Leases!$H93="",1,Leases!$H93)),Leases!$E93,DATE(Properties!$C$5,1,IF(Leases!$H93="",1,Leases!$H93))))</f>
      </c>
      <c r="O93" s="28">
        <f>IF(C93=0,0,IF(AND(YEAR(Leases!$E93)=Properties!$C$5,MONTH(Leases!$E93)=2,DAY(Leases!$E93)&gt;IF(Leases!$H93="",1,Leases!$H93)),Leases!$E93,DATE(Properties!$C$5,2,IF(Leases!$H93="",1,Leases!$H93))))</f>
      </c>
      <c r="P93" s="28">
        <f>IF(D93=0,0,IF(AND(YEAR(Leases!$E93)=Properties!$C$5,MONTH(Leases!$E93)=3,DAY(Leases!$E93)&gt;IF(Leases!$H93="",1,Leases!$H93)),Leases!$E93,DATE(Properties!$C$5,3,IF(Leases!$H93="",1,Leases!$H93))))</f>
      </c>
      <c r="Q93" s="28">
        <f>IF(E93=0,0,IF(AND(YEAR(Leases!$E93)=Properties!$C$5,MONTH(Leases!$E93)=4,DAY(Leases!$E93)&gt;IF(Leases!$H93="",1,Leases!$H93)),Leases!$E93,DATE(Properties!$C$5,4,IF(Leases!$H93="",1,Leases!$H93))))</f>
      </c>
      <c r="R93" s="28">
        <f>IF(F93=0,0,IF(AND(YEAR(Leases!$E93)=Properties!$C$5,MONTH(Leases!$E93)=5,DAY(Leases!$E93)&gt;IF(Leases!$H93="",1,Leases!$H93)),Leases!$E93,DATE(Properties!$C$5,5,IF(Leases!$H93="",1,Leases!$H93))))</f>
      </c>
      <c r="S93" s="28">
        <f>IF(G93=0,0,IF(AND(YEAR(Leases!$E93)=Properties!$C$5,MONTH(Leases!$E93)=6,DAY(Leases!$E93)&gt;IF(Leases!$H93="",1,Leases!$H93)),Leases!$E93,DATE(Properties!$C$5,6,IF(Leases!$H93="",1,Leases!$H93))))</f>
      </c>
      <c r="T93" s="28">
        <f>IF(H93=0,0,IF(AND(YEAR(Leases!$E93)=Properties!$C$5,MONTH(Leases!$E93)=7,DAY(Leases!$E93)&gt;IF(Leases!$H93="",1,Leases!$H93)),Leases!$E93,DATE(Properties!$C$5,7,IF(Leases!$H93="",1,Leases!$H93))))</f>
      </c>
      <c r="U93" s="28">
        <f>IF(I93=0,0,IF(AND(YEAR(Leases!$E93)=Properties!$C$5,MONTH(Leases!$E93)=8,DAY(Leases!$E93)&gt;IF(Leases!$H93="",1,Leases!$H93)),Leases!$E93,DATE(Properties!$C$5,8,IF(Leases!$H93="",1,Leases!$H93))))</f>
      </c>
      <c r="V93" s="28">
        <f>IF(J93=0,0,IF(AND(YEAR(Leases!$E93)=Properties!$C$5,MONTH(Leases!$E93)=9,DAY(Leases!$E93)&gt;IF(Leases!$H93="",1,Leases!$H93)),Leases!$E93,DATE(Properties!$C$5,9,IF(Leases!$H93="",1,Leases!$H93))))</f>
      </c>
      <c r="W93" s="28">
        <f>IF(K93=0,0,IF(AND(YEAR(Leases!$E93)=Properties!$C$5,MONTH(Leases!$E93)=10,DAY(Leases!$E93)&gt;IF(Leases!$H93="",1,Leases!$H93)),Leases!$E93,DATE(Properties!$C$5,10,IF(Leases!$H93="",1,Leases!$H93))))</f>
      </c>
      <c r="X93" s="28">
        <f>IF(L93=0,0,IF(AND(YEAR(Leases!$E93)=Properties!$C$5,MONTH(Leases!$E93)=11,DAY(Leases!$E93)&gt;IF(Leases!$H93="",1,Leases!$H93)),Leases!$E93,DATE(Properties!$C$5,11,IF(Leases!$H93="",1,Leases!$H93))))</f>
      </c>
      <c r="Y93" s="28">
        <f>IF(M93=0,0,IF(AND(YEAR(Leases!$E93)=Properties!$C$5,MONTH(Leases!$E93)=12,DAY(Leases!$E93)&gt;IF(Leases!$H93="",1,Leases!$H93)),Leases!$E93,DATE(Properties!$C$5,12,IF(Leases!$H93="",1,Leases!$H93))))</f>
      </c>
      <c r="Z93" s="25">
        <f>SUM(B93:M93)</f>
      </c>
      <c r="AA93" s="22">
        <f>SUMPRODUCT((N93:Y93&lt;='Rent roll'!$C$4)*B93:M93)</f>
      </c>
      <c r="AB93" s="22">
        <f>IF(A93="",0,SUMIFS('Ledger entries'!$H$2:$H$3001,'Ledger entries'!$B$2:$B$3001,A93,'Ledger entries'!$A$2:$A$3001,"&lt;="&amp;'Rent roll'!$C$4))</f>
      </c>
      <c r="AC93" s="22">
        <f>IF(A93="",0,N(Leases!$L93)+AA93+AB93)</f>
      </c>
      <c r="AD93" s="22">
        <f>IF(A93="",0,N(Leases!$K93)+SUMIFS('Ledger entries'!$I$2:$I$3001,'Ledger entries'!$B$2:$B$3001,A93,'Ledger entries'!$A$2:$A$3001,"&lt;="&amp;'Rent roll'!$C$4))</f>
      </c>
    </row>
    <row r="94" spans="1:30" x14ac:dyDescent="0.25">
      <c r="A94" s="13">
        <f>Leases!A94</f>
      </c>
      <c r="B94" s="22">
        <f>IF(OR(Leases!$A94="",Leases!$E94="",Leases!$G94=""),0,IF(AND(YEAR(Leases!$E94)=Properties!$C$5,MONTH(Leases!$E94)=1,DAY(Leases!$E94)&gt;IF(Leases!$H94="",1,Leases!$H94)),IF(Leases!$E94&lt;=IF(Leases!$F94="",DATE(Properties!$C$5,12,31),Leases!$F94),ROUND(Leases!$G94*(DAY(EOMONTH(Leases!$E94,0))-DAY(Leases!$E94)+1)/DAY(EOMONTH(Leases!$E94,0)),2),0),IF(AND(DATE(Properties!$C$5,1,IF(Leases!$H94="",1,Leases!$H94))&gt;=Leases!$E94,DATE(Properties!$C$5,1,IF(Leases!$H94="",1,Leases!$H94))&lt;=IF(Leases!$F94="",DATE(Properties!$C$5,12,31),Leases!$F94)),Leases!$G94,0)))</f>
      </c>
      <c r="C94" s="22">
        <f>IF(OR(Leases!$A94="",Leases!$E94="",Leases!$G94=""),0,IF(AND(YEAR(Leases!$E94)=Properties!$C$5,MONTH(Leases!$E94)=2,DAY(Leases!$E94)&gt;IF(Leases!$H94="",1,Leases!$H94)),IF(Leases!$E94&lt;=IF(Leases!$F94="",DATE(Properties!$C$5,12,31),Leases!$F94),ROUND(Leases!$G94*(DAY(EOMONTH(Leases!$E94,0))-DAY(Leases!$E94)+1)/DAY(EOMONTH(Leases!$E94,0)),2),0),IF(AND(DATE(Properties!$C$5,2,IF(Leases!$H94="",1,Leases!$H94))&gt;=Leases!$E94,DATE(Properties!$C$5,2,IF(Leases!$H94="",1,Leases!$H94))&lt;=IF(Leases!$F94="",DATE(Properties!$C$5,12,31),Leases!$F94)),Leases!$G94,0)))</f>
      </c>
      <c r="D94" s="22">
        <f>IF(OR(Leases!$A94="",Leases!$E94="",Leases!$G94=""),0,IF(AND(YEAR(Leases!$E94)=Properties!$C$5,MONTH(Leases!$E94)=3,DAY(Leases!$E94)&gt;IF(Leases!$H94="",1,Leases!$H94)),IF(Leases!$E94&lt;=IF(Leases!$F94="",DATE(Properties!$C$5,12,31),Leases!$F94),ROUND(Leases!$G94*(DAY(EOMONTH(Leases!$E94,0))-DAY(Leases!$E94)+1)/DAY(EOMONTH(Leases!$E94,0)),2),0),IF(AND(DATE(Properties!$C$5,3,IF(Leases!$H94="",1,Leases!$H94))&gt;=Leases!$E94,DATE(Properties!$C$5,3,IF(Leases!$H94="",1,Leases!$H94))&lt;=IF(Leases!$F94="",DATE(Properties!$C$5,12,31),Leases!$F94)),Leases!$G94,0)))</f>
      </c>
      <c r="E94" s="22">
        <f>IF(OR(Leases!$A94="",Leases!$E94="",Leases!$G94=""),0,IF(AND(YEAR(Leases!$E94)=Properties!$C$5,MONTH(Leases!$E94)=4,DAY(Leases!$E94)&gt;IF(Leases!$H94="",1,Leases!$H94)),IF(Leases!$E94&lt;=IF(Leases!$F94="",DATE(Properties!$C$5,12,31),Leases!$F94),ROUND(Leases!$G94*(DAY(EOMONTH(Leases!$E94,0))-DAY(Leases!$E94)+1)/DAY(EOMONTH(Leases!$E94,0)),2),0),IF(AND(DATE(Properties!$C$5,4,IF(Leases!$H94="",1,Leases!$H94))&gt;=Leases!$E94,DATE(Properties!$C$5,4,IF(Leases!$H94="",1,Leases!$H94))&lt;=IF(Leases!$F94="",DATE(Properties!$C$5,12,31),Leases!$F94)),Leases!$G94,0)))</f>
      </c>
      <c r="F94" s="22">
        <f>IF(OR(Leases!$A94="",Leases!$E94="",Leases!$G94=""),0,IF(AND(YEAR(Leases!$E94)=Properties!$C$5,MONTH(Leases!$E94)=5,DAY(Leases!$E94)&gt;IF(Leases!$H94="",1,Leases!$H94)),IF(Leases!$E94&lt;=IF(Leases!$F94="",DATE(Properties!$C$5,12,31),Leases!$F94),ROUND(Leases!$G94*(DAY(EOMONTH(Leases!$E94,0))-DAY(Leases!$E94)+1)/DAY(EOMONTH(Leases!$E94,0)),2),0),IF(AND(DATE(Properties!$C$5,5,IF(Leases!$H94="",1,Leases!$H94))&gt;=Leases!$E94,DATE(Properties!$C$5,5,IF(Leases!$H94="",1,Leases!$H94))&lt;=IF(Leases!$F94="",DATE(Properties!$C$5,12,31),Leases!$F94)),Leases!$G94,0)))</f>
      </c>
      <c r="G94" s="22">
        <f>IF(OR(Leases!$A94="",Leases!$E94="",Leases!$G94=""),0,IF(AND(YEAR(Leases!$E94)=Properties!$C$5,MONTH(Leases!$E94)=6,DAY(Leases!$E94)&gt;IF(Leases!$H94="",1,Leases!$H94)),IF(Leases!$E94&lt;=IF(Leases!$F94="",DATE(Properties!$C$5,12,31),Leases!$F94),ROUND(Leases!$G94*(DAY(EOMONTH(Leases!$E94,0))-DAY(Leases!$E94)+1)/DAY(EOMONTH(Leases!$E94,0)),2),0),IF(AND(DATE(Properties!$C$5,6,IF(Leases!$H94="",1,Leases!$H94))&gt;=Leases!$E94,DATE(Properties!$C$5,6,IF(Leases!$H94="",1,Leases!$H94))&lt;=IF(Leases!$F94="",DATE(Properties!$C$5,12,31),Leases!$F94)),Leases!$G94,0)))</f>
      </c>
      <c r="H94" s="22">
        <f>IF(OR(Leases!$A94="",Leases!$E94="",Leases!$G94=""),0,IF(AND(YEAR(Leases!$E94)=Properties!$C$5,MONTH(Leases!$E94)=7,DAY(Leases!$E94)&gt;IF(Leases!$H94="",1,Leases!$H94)),IF(Leases!$E94&lt;=IF(Leases!$F94="",DATE(Properties!$C$5,12,31),Leases!$F94),ROUND(Leases!$G94*(DAY(EOMONTH(Leases!$E94,0))-DAY(Leases!$E94)+1)/DAY(EOMONTH(Leases!$E94,0)),2),0),IF(AND(DATE(Properties!$C$5,7,IF(Leases!$H94="",1,Leases!$H94))&gt;=Leases!$E94,DATE(Properties!$C$5,7,IF(Leases!$H94="",1,Leases!$H94))&lt;=IF(Leases!$F94="",DATE(Properties!$C$5,12,31),Leases!$F94)),Leases!$G94,0)))</f>
      </c>
      <c r="I94" s="22">
        <f>IF(OR(Leases!$A94="",Leases!$E94="",Leases!$G94=""),0,IF(AND(YEAR(Leases!$E94)=Properties!$C$5,MONTH(Leases!$E94)=8,DAY(Leases!$E94)&gt;IF(Leases!$H94="",1,Leases!$H94)),IF(Leases!$E94&lt;=IF(Leases!$F94="",DATE(Properties!$C$5,12,31),Leases!$F94),ROUND(Leases!$G94*(DAY(EOMONTH(Leases!$E94,0))-DAY(Leases!$E94)+1)/DAY(EOMONTH(Leases!$E94,0)),2),0),IF(AND(DATE(Properties!$C$5,8,IF(Leases!$H94="",1,Leases!$H94))&gt;=Leases!$E94,DATE(Properties!$C$5,8,IF(Leases!$H94="",1,Leases!$H94))&lt;=IF(Leases!$F94="",DATE(Properties!$C$5,12,31),Leases!$F94)),Leases!$G94,0)))</f>
      </c>
      <c r="J94" s="22">
        <f>IF(OR(Leases!$A94="",Leases!$E94="",Leases!$G94=""),0,IF(AND(YEAR(Leases!$E94)=Properties!$C$5,MONTH(Leases!$E94)=9,DAY(Leases!$E94)&gt;IF(Leases!$H94="",1,Leases!$H94)),IF(Leases!$E94&lt;=IF(Leases!$F94="",DATE(Properties!$C$5,12,31),Leases!$F94),ROUND(Leases!$G94*(DAY(EOMONTH(Leases!$E94,0))-DAY(Leases!$E94)+1)/DAY(EOMONTH(Leases!$E94,0)),2),0),IF(AND(DATE(Properties!$C$5,9,IF(Leases!$H94="",1,Leases!$H94))&gt;=Leases!$E94,DATE(Properties!$C$5,9,IF(Leases!$H94="",1,Leases!$H94))&lt;=IF(Leases!$F94="",DATE(Properties!$C$5,12,31),Leases!$F94)),Leases!$G94,0)))</f>
      </c>
      <c r="K94" s="22">
        <f>IF(OR(Leases!$A94="",Leases!$E94="",Leases!$G94=""),0,IF(AND(YEAR(Leases!$E94)=Properties!$C$5,MONTH(Leases!$E94)=10,DAY(Leases!$E94)&gt;IF(Leases!$H94="",1,Leases!$H94)),IF(Leases!$E94&lt;=IF(Leases!$F94="",DATE(Properties!$C$5,12,31),Leases!$F94),ROUND(Leases!$G94*(DAY(EOMONTH(Leases!$E94,0))-DAY(Leases!$E94)+1)/DAY(EOMONTH(Leases!$E94,0)),2),0),IF(AND(DATE(Properties!$C$5,10,IF(Leases!$H94="",1,Leases!$H94))&gt;=Leases!$E94,DATE(Properties!$C$5,10,IF(Leases!$H94="",1,Leases!$H94))&lt;=IF(Leases!$F94="",DATE(Properties!$C$5,12,31),Leases!$F94)),Leases!$G94,0)))</f>
      </c>
      <c r="L94" s="22">
        <f>IF(OR(Leases!$A94="",Leases!$E94="",Leases!$G94=""),0,IF(AND(YEAR(Leases!$E94)=Properties!$C$5,MONTH(Leases!$E94)=11,DAY(Leases!$E94)&gt;IF(Leases!$H94="",1,Leases!$H94)),IF(Leases!$E94&lt;=IF(Leases!$F94="",DATE(Properties!$C$5,12,31),Leases!$F94),ROUND(Leases!$G94*(DAY(EOMONTH(Leases!$E94,0))-DAY(Leases!$E94)+1)/DAY(EOMONTH(Leases!$E94,0)),2),0),IF(AND(DATE(Properties!$C$5,11,IF(Leases!$H94="",1,Leases!$H94))&gt;=Leases!$E94,DATE(Properties!$C$5,11,IF(Leases!$H94="",1,Leases!$H94))&lt;=IF(Leases!$F94="",DATE(Properties!$C$5,12,31),Leases!$F94)),Leases!$G94,0)))</f>
      </c>
      <c r="M94" s="22">
        <f>IF(OR(Leases!$A94="",Leases!$E94="",Leases!$G94=""),0,IF(AND(YEAR(Leases!$E94)=Properties!$C$5,MONTH(Leases!$E94)=12,DAY(Leases!$E94)&gt;IF(Leases!$H94="",1,Leases!$H94)),IF(Leases!$E94&lt;=IF(Leases!$F94="",DATE(Properties!$C$5,12,31),Leases!$F94),ROUND(Leases!$G94*(DAY(EOMONTH(Leases!$E94,0))-DAY(Leases!$E94)+1)/DAY(EOMONTH(Leases!$E94,0)),2),0),IF(AND(DATE(Properties!$C$5,12,IF(Leases!$H94="",1,Leases!$H94))&gt;=Leases!$E94,DATE(Properties!$C$5,12,IF(Leases!$H94="",1,Leases!$H94))&lt;=IF(Leases!$F94="",DATE(Properties!$C$5,12,31),Leases!$F94)),Leases!$G94,0)))</f>
      </c>
      <c r="N94" s="28">
        <f>IF(B94=0,0,IF(AND(YEAR(Leases!$E94)=Properties!$C$5,MONTH(Leases!$E94)=1,DAY(Leases!$E94)&gt;IF(Leases!$H94="",1,Leases!$H94)),Leases!$E94,DATE(Properties!$C$5,1,IF(Leases!$H94="",1,Leases!$H94))))</f>
      </c>
      <c r="O94" s="28">
        <f>IF(C94=0,0,IF(AND(YEAR(Leases!$E94)=Properties!$C$5,MONTH(Leases!$E94)=2,DAY(Leases!$E94)&gt;IF(Leases!$H94="",1,Leases!$H94)),Leases!$E94,DATE(Properties!$C$5,2,IF(Leases!$H94="",1,Leases!$H94))))</f>
      </c>
      <c r="P94" s="28">
        <f>IF(D94=0,0,IF(AND(YEAR(Leases!$E94)=Properties!$C$5,MONTH(Leases!$E94)=3,DAY(Leases!$E94)&gt;IF(Leases!$H94="",1,Leases!$H94)),Leases!$E94,DATE(Properties!$C$5,3,IF(Leases!$H94="",1,Leases!$H94))))</f>
      </c>
      <c r="Q94" s="28">
        <f>IF(E94=0,0,IF(AND(YEAR(Leases!$E94)=Properties!$C$5,MONTH(Leases!$E94)=4,DAY(Leases!$E94)&gt;IF(Leases!$H94="",1,Leases!$H94)),Leases!$E94,DATE(Properties!$C$5,4,IF(Leases!$H94="",1,Leases!$H94))))</f>
      </c>
      <c r="R94" s="28">
        <f>IF(F94=0,0,IF(AND(YEAR(Leases!$E94)=Properties!$C$5,MONTH(Leases!$E94)=5,DAY(Leases!$E94)&gt;IF(Leases!$H94="",1,Leases!$H94)),Leases!$E94,DATE(Properties!$C$5,5,IF(Leases!$H94="",1,Leases!$H94))))</f>
      </c>
      <c r="S94" s="28">
        <f>IF(G94=0,0,IF(AND(YEAR(Leases!$E94)=Properties!$C$5,MONTH(Leases!$E94)=6,DAY(Leases!$E94)&gt;IF(Leases!$H94="",1,Leases!$H94)),Leases!$E94,DATE(Properties!$C$5,6,IF(Leases!$H94="",1,Leases!$H94))))</f>
      </c>
      <c r="T94" s="28">
        <f>IF(H94=0,0,IF(AND(YEAR(Leases!$E94)=Properties!$C$5,MONTH(Leases!$E94)=7,DAY(Leases!$E94)&gt;IF(Leases!$H94="",1,Leases!$H94)),Leases!$E94,DATE(Properties!$C$5,7,IF(Leases!$H94="",1,Leases!$H94))))</f>
      </c>
      <c r="U94" s="28">
        <f>IF(I94=0,0,IF(AND(YEAR(Leases!$E94)=Properties!$C$5,MONTH(Leases!$E94)=8,DAY(Leases!$E94)&gt;IF(Leases!$H94="",1,Leases!$H94)),Leases!$E94,DATE(Properties!$C$5,8,IF(Leases!$H94="",1,Leases!$H94))))</f>
      </c>
      <c r="V94" s="28">
        <f>IF(J94=0,0,IF(AND(YEAR(Leases!$E94)=Properties!$C$5,MONTH(Leases!$E94)=9,DAY(Leases!$E94)&gt;IF(Leases!$H94="",1,Leases!$H94)),Leases!$E94,DATE(Properties!$C$5,9,IF(Leases!$H94="",1,Leases!$H94))))</f>
      </c>
      <c r="W94" s="28">
        <f>IF(K94=0,0,IF(AND(YEAR(Leases!$E94)=Properties!$C$5,MONTH(Leases!$E94)=10,DAY(Leases!$E94)&gt;IF(Leases!$H94="",1,Leases!$H94)),Leases!$E94,DATE(Properties!$C$5,10,IF(Leases!$H94="",1,Leases!$H94))))</f>
      </c>
      <c r="X94" s="28">
        <f>IF(L94=0,0,IF(AND(YEAR(Leases!$E94)=Properties!$C$5,MONTH(Leases!$E94)=11,DAY(Leases!$E94)&gt;IF(Leases!$H94="",1,Leases!$H94)),Leases!$E94,DATE(Properties!$C$5,11,IF(Leases!$H94="",1,Leases!$H94))))</f>
      </c>
      <c r="Y94" s="28">
        <f>IF(M94=0,0,IF(AND(YEAR(Leases!$E94)=Properties!$C$5,MONTH(Leases!$E94)=12,DAY(Leases!$E94)&gt;IF(Leases!$H94="",1,Leases!$H94)),Leases!$E94,DATE(Properties!$C$5,12,IF(Leases!$H94="",1,Leases!$H94))))</f>
      </c>
      <c r="Z94" s="25">
        <f>SUM(B94:M94)</f>
      </c>
      <c r="AA94" s="22">
        <f>SUMPRODUCT((N94:Y94&lt;='Rent roll'!$C$4)*B94:M94)</f>
      </c>
      <c r="AB94" s="22">
        <f>IF(A94="",0,SUMIFS('Ledger entries'!$H$2:$H$3001,'Ledger entries'!$B$2:$B$3001,A94,'Ledger entries'!$A$2:$A$3001,"&lt;="&amp;'Rent roll'!$C$4))</f>
      </c>
      <c r="AC94" s="22">
        <f>IF(A94="",0,N(Leases!$L94)+AA94+AB94)</f>
      </c>
      <c r="AD94" s="22">
        <f>IF(A94="",0,N(Leases!$K94)+SUMIFS('Ledger entries'!$I$2:$I$3001,'Ledger entries'!$B$2:$B$3001,A94,'Ledger entries'!$A$2:$A$3001,"&lt;="&amp;'Rent roll'!$C$4))</f>
      </c>
    </row>
    <row r="95" spans="1:30" x14ac:dyDescent="0.25">
      <c r="A95" s="13">
        <f>Leases!A95</f>
      </c>
      <c r="B95" s="22">
        <f>IF(OR(Leases!$A95="",Leases!$E95="",Leases!$G95=""),0,IF(AND(YEAR(Leases!$E95)=Properties!$C$5,MONTH(Leases!$E95)=1,DAY(Leases!$E95)&gt;IF(Leases!$H95="",1,Leases!$H95)),IF(Leases!$E95&lt;=IF(Leases!$F95="",DATE(Properties!$C$5,12,31),Leases!$F95),ROUND(Leases!$G95*(DAY(EOMONTH(Leases!$E95,0))-DAY(Leases!$E95)+1)/DAY(EOMONTH(Leases!$E95,0)),2),0),IF(AND(DATE(Properties!$C$5,1,IF(Leases!$H95="",1,Leases!$H95))&gt;=Leases!$E95,DATE(Properties!$C$5,1,IF(Leases!$H95="",1,Leases!$H95))&lt;=IF(Leases!$F95="",DATE(Properties!$C$5,12,31),Leases!$F95)),Leases!$G95,0)))</f>
      </c>
      <c r="C95" s="22">
        <f>IF(OR(Leases!$A95="",Leases!$E95="",Leases!$G95=""),0,IF(AND(YEAR(Leases!$E95)=Properties!$C$5,MONTH(Leases!$E95)=2,DAY(Leases!$E95)&gt;IF(Leases!$H95="",1,Leases!$H95)),IF(Leases!$E95&lt;=IF(Leases!$F95="",DATE(Properties!$C$5,12,31),Leases!$F95),ROUND(Leases!$G95*(DAY(EOMONTH(Leases!$E95,0))-DAY(Leases!$E95)+1)/DAY(EOMONTH(Leases!$E95,0)),2),0),IF(AND(DATE(Properties!$C$5,2,IF(Leases!$H95="",1,Leases!$H95))&gt;=Leases!$E95,DATE(Properties!$C$5,2,IF(Leases!$H95="",1,Leases!$H95))&lt;=IF(Leases!$F95="",DATE(Properties!$C$5,12,31),Leases!$F95)),Leases!$G95,0)))</f>
      </c>
      <c r="D95" s="22">
        <f>IF(OR(Leases!$A95="",Leases!$E95="",Leases!$G95=""),0,IF(AND(YEAR(Leases!$E95)=Properties!$C$5,MONTH(Leases!$E95)=3,DAY(Leases!$E95)&gt;IF(Leases!$H95="",1,Leases!$H95)),IF(Leases!$E95&lt;=IF(Leases!$F95="",DATE(Properties!$C$5,12,31),Leases!$F95),ROUND(Leases!$G95*(DAY(EOMONTH(Leases!$E95,0))-DAY(Leases!$E95)+1)/DAY(EOMONTH(Leases!$E95,0)),2),0),IF(AND(DATE(Properties!$C$5,3,IF(Leases!$H95="",1,Leases!$H95))&gt;=Leases!$E95,DATE(Properties!$C$5,3,IF(Leases!$H95="",1,Leases!$H95))&lt;=IF(Leases!$F95="",DATE(Properties!$C$5,12,31),Leases!$F95)),Leases!$G95,0)))</f>
      </c>
      <c r="E95" s="22">
        <f>IF(OR(Leases!$A95="",Leases!$E95="",Leases!$G95=""),0,IF(AND(YEAR(Leases!$E95)=Properties!$C$5,MONTH(Leases!$E95)=4,DAY(Leases!$E95)&gt;IF(Leases!$H95="",1,Leases!$H95)),IF(Leases!$E95&lt;=IF(Leases!$F95="",DATE(Properties!$C$5,12,31),Leases!$F95),ROUND(Leases!$G95*(DAY(EOMONTH(Leases!$E95,0))-DAY(Leases!$E95)+1)/DAY(EOMONTH(Leases!$E95,0)),2),0),IF(AND(DATE(Properties!$C$5,4,IF(Leases!$H95="",1,Leases!$H95))&gt;=Leases!$E95,DATE(Properties!$C$5,4,IF(Leases!$H95="",1,Leases!$H95))&lt;=IF(Leases!$F95="",DATE(Properties!$C$5,12,31),Leases!$F95)),Leases!$G95,0)))</f>
      </c>
      <c r="F95" s="22">
        <f>IF(OR(Leases!$A95="",Leases!$E95="",Leases!$G95=""),0,IF(AND(YEAR(Leases!$E95)=Properties!$C$5,MONTH(Leases!$E95)=5,DAY(Leases!$E95)&gt;IF(Leases!$H95="",1,Leases!$H95)),IF(Leases!$E95&lt;=IF(Leases!$F95="",DATE(Properties!$C$5,12,31),Leases!$F95),ROUND(Leases!$G95*(DAY(EOMONTH(Leases!$E95,0))-DAY(Leases!$E95)+1)/DAY(EOMONTH(Leases!$E95,0)),2),0),IF(AND(DATE(Properties!$C$5,5,IF(Leases!$H95="",1,Leases!$H95))&gt;=Leases!$E95,DATE(Properties!$C$5,5,IF(Leases!$H95="",1,Leases!$H95))&lt;=IF(Leases!$F95="",DATE(Properties!$C$5,12,31),Leases!$F95)),Leases!$G95,0)))</f>
      </c>
      <c r="G95" s="22">
        <f>IF(OR(Leases!$A95="",Leases!$E95="",Leases!$G95=""),0,IF(AND(YEAR(Leases!$E95)=Properties!$C$5,MONTH(Leases!$E95)=6,DAY(Leases!$E95)&gt;IF(Leases!$H95="",1,Leases!$H95)),IF(Leases!$E95&lt;=IF(Leases!$F95="",DATE(Properties!$C$5,12,31),Leases!$F95),ROUND(Leases!$G95*(DAY(EOMONTH(Leases!$E95,0))-DAY(Leases!$E95)+1)/DAY(EOMONTH(Leases!$E95,0)),2),0),IF(AND(DATE(Properties!$C$5,6,IF(Leases!$H95="",1,Leases!$H95))&gt;=Leases!$E95,DATE(Properties!$C$5,6,IF(Leases!$H95="",1,Leases!$H95))&lt;=IF(Leases!$F95="",DATE(Properties!$C$5,12,31),Leases!$F95)),Leases!$G95,0)))</f>
      </c>
      <c r="H95" s="22">
        <f>IF(OR(Leases!$A95="",Leases!$E95="",Leases!$G95=""),0,IF(AND(YEAR(Leases!$E95)=Properties!$C$5,MONTH(Leases!$E95)=7,DAY(Leases!$E95)&gt;IF(Leases!$H95="",1,Leases!$H95)),IF(Leases!$E95&lt;=IF(Leases!$F95="",DATE(Properties!$C$5,12,31),Leases!$F95),ROUND(Leases!$G95*(DAY(EOMONTH(Leases!$E95,0))-DAY(Leases!$E95)+1)/DAY(EOMONTH(Leases!$E95,0)),2),0),IF(AND(DATE(Properties!$C$5,7,IF(Leases!$H95="",1,Leases!$H95))&gt;=Leases!$E95,DATE(Properties!$C$5,7,IF(Leases!$H95="",1,Leases!$H95))&lt;=IF(Leases!$F95="",DATE(Properties!$C$5,12,31),Leases!$F95)),Leases!$G95,0)))</f>
      </c>
      <c r="I95" s="22">
        <f>IF(OR(Leases!$A95="",Leases!$E95="",Leases!$G95=""),0,IF(AND(YEAR(Leases!$E95)=Properties!$C$5,MONTH(Leases!$E95)=8,DAY(Leases!$E95)&gt;IF(Leases!$H95="",1,Leases!$H95)),IF(Leases!$E95&lt;=IF(Leases!$F95="",DATE(Properties!$C$5,12,31),Leases!$F95),ROUND(Leases!$G95*(DAY(EOMONTH(Leases!$E95,0))-DAY(Leases!$E95)+1)/DAY(EOMONTH(Leases!$E95,0)),2),0),IF(AND(DATE(Properties!$C$5,8,IF(Leases!$H95="",1,Leases!$H95))&gt;=Leases!$E95,DATE(Properties!$C$5,8,IF(Leases!$H95="",1,Leases!$H95))&lt;=IF(Leases!$F95="",DATE(Properties!$C$5,12,31),Leases!$F95)),Leases!$G95,0)))</f>
      </c>
      <c r="J95" s="22">
        <f>IF(OR(Leases!$A95="",Leases!$E95="",Leases!$G95=""),0,IF(AND(YEAR(Leases!$E95)=Properties!$C$5,MONTH(Leases!$E95)=9,DAY(Leases!$E95)&gt;IF(Leases!$H95="",1,Leases!$H95)),IF(Leases!$E95&lt;=IF(Leases!$F95="",DATE(Properties!$C$5,12,31),Leases!$F95),ROUND(Leases!$G95*(DAY(EOMONTH(Leases!$E95,0))-DAY(Leases!$E95)+1)/DAY(EOMONTH(Leases!$E95,0)),2),0),IF(AND(DATE(Properties!$C$5,9,IF(Leases!$H95="",1,Leases!$H95))&gt;=Leases!$E95,DATE(Properties!$C$5,9,IF(Leases!$H95="",1,Leases!$H95))&lt;=IF(Leases!$F95="",DATE(Properties!$C$5,12,31),Leases!$F95)),Leases!$G95,0)))</f>
      </c>
      <c r="K95" s="22">
        <f>IF(OR(Leases!$A95="",Leases!$E95="",Leases!$G95=""),0,IF(AND(YEAR(Leases!$E95)=Properties!$C$5,MONTH(Leases!$E95)=10,DAY(Leases!$E95)&gt;IF(Leases!$H95="",1,Leases!$H95)),IF(Leases!$E95&lt;=IF(Leases!$F95="",DATE(Properties!$C$5,12,31),Leases!$F95),ROUND(Leases!$G95*(DAY(EOMONTH(Leases!$E95,0))-DAY(Leases!$E95)+1)/DAY(EOMONTH(Leases!$E95,0)),2),0),IF(AND(DATE(Properties!$C$5,10,IF(Leases!$H95="",1,Leases!$H95))&gt;=Leases!$E95,DATE(Properties!$C$5,10,IF(Leases!$H95="",1,Leases!$H95))&lt;=IF(Leases!$F95="",DATE(Properties!$C$5,12,31),Leases!$F95)),Leases!$G95,0)))</f>
      </c>
      <c r="L95" s="22">
        <f>IF(OR(Leases!$A95="",Leases!$E95="",Leases!$G95=""),0,IF(AND(YEAR(Leases!$E95)=Properties!$C$5,MONTH(Leases!$E95)=11,DAY(Leases!$E95)&gt;IF(Leases!$H95="",1,Leases!$H95)),IF(Leases!$E95&lt;=IF(Leases!$F95="",DATE(Properties!$C$5,12,31),Leases!$F95),ROUND(Leases!$G95*(DAY(EOMONTH(Leases!$E95,0))-DAY(Leases!$E95)+1)/DAY(EOMONTH(Leases!$E95,0)),2),0),IF(AND(DATE(Properties!$C$5,11,IF(Leases!$H95="",1,Leases!$H95))&gt;=Leases!$E95,DATE(Properties!$C$5,11,IF(Leases!$H95="",1,Leases!$H95))&lt;=IF(Leases!$F95="",DATE(Properties!$C$5,12,31),Leases!$F95)),Leases!$G95,0)))</f>
      </c>
      <c r="M95" s="22">
        <f>IF(OR(Leases!$A95="",Leases!$E95="",Leases!$G95=""),0,IF(AND(YEAR(Leases!$E95)=Properties!$C$5,MONTH(Leases!$E95)=12,DAY(Leases!$E95)&gt;IF(Leases!$H95="",1,Leases!$H95)),IF(Leases!$E95&lt;=IF(Leases!$F95="",DATE(Properties!$C$5,12,31),Leases!$F95),ROUND(Leases!$G95*(DAY(EOMONTH(Leases!$E95,0))-DAY(Leases!$E95)+1)/DAY(EOMONTH(Leases!$E95,0)),2),0),IF(AND(DATE(Properties!$C$5,12,IF(Leases!$H95="",1,Leases!$H95))&gt;=Leases!$E95,DATE(Properties!$C$5,12,IF(Leases!$H95="",1,Leases!$H95))&lt;=IF(Leases!$F95="",DATE(Properties!$C$5,12,31),Leases!$F95)),Leases!$G95,0)))</f>
      </c>
      <c r="N95" s="28">
        <f>IF(B95=0,0,IF(AND(YEAR(Leases!$E95)=Properties!$C$5,MONTH(Leases!$E95)=1,DAY(Leases!$E95)&gt;IF(Leases!$H95="",1,Leases!$H95)),Leases!$E95,DATE(Properties!$C$5,1,IF(Leases!$H95="",1,Leases!$H95))))</f>
      </c>
      <c r="O95" s="28">
        <f>IF(C95=0,0,IF(AND(YEAR(Leases!$E95)=Properties!$C$5,MONTH(Leases!$E95)=2,DAY(Leases!$E95)&gt;IF(Leases!$H95="",1,Leases!$H95)),Leases!$E95,DATE(Properties!$C$5,2,IF(Leases!$H95="",1,Leases!$H95))))</f>
      </c>
      <c r="P95" s="28">
        <f>IF(D95=0,0,IF(AND(YEAR(Leases!$E95)=Properties!$C$5,MONTH(Leases!$E95)=3,DAY(Leases!$E95)&gt;IF(Leases!$H95="",1,Leases!$H95)),Leases!$E95,DATE(Properties!$C$5,3,IF(Leases!$H95="",1,Leases!$H95))))</f>
      </c>
      <c r="Q95" s="28">
        <f>IF(E95=0,0,IF(AND(YEAR(Leases!$E95)=Properties!$C$5,MONTH(Leases!$E95)=4,DAY(Leases!$E95)&gt;IF(Leases!$H95="",1,Leases!$H95)),Leases!$E95,DATE(Properties!$C$5,4,IF(Leases!$H95="",1,Leases!$H95))))</f>
      </c>
      <c r="R95" s="28">
        <f>IF(F95=0,0,IF(AND(YEAR(Leases!$E95)=Properties!$C$5,MONTH(Leases!$E95)=5,DAY(Leases!$E95)&gt;IF(Leases!$H95="",1,Leases!$H95)),Leases!$E95,DATE(Properties!$C$5,5,IF(Leases!$H95="",1,Leases!$H95))))</f>
      </c>
      <c r="S95" s="28">
        <f>IF(G95=0,0,IF(AND(YEAR(Leases!$E95)=Properties!$C$5,MONTH(Leases!$E95)=6,DAY(Leases!$E95)&gt;IF(Leases!$H95="",1,Leases!$H95)),Leases!$E95,DATE(Properties!$C$5,6,IF(Leases!$H95="",1,Leases!$H95))))</f>
      </c>
      <c r="T95" s="28">
        <f>IF(H95=0,0,IF(AND(YEAR(Leases!$E95)=Properties!$C$5,MONTH(Leases!$E95)=7,DAY(Leases!$E95)&gt;IF(Leases!$H95="",1,Leases!$H95)),Leases!$E95,DATE(Properties!$C$5,7,IF(Leases!$H95="",1,Leases!$H95))))</f>
      </c>
      <c r="U95" s="28">
        <f>IF(I95=0,0,IF(AND(YEAR(Leases!$E95)=Properties!$C$5,MONTH(Leases!$E95)=8,DAY(Leases!$E95)&gt;IF(Leases!$H95="",1,Leases!$H95)),Leases!$E95,DATE(Properties!$C$5,8,IF(Leases!$H95="",1,Leases!$H95))))</f>
      </c>
      <c r="V95" s="28">
        <f>IF(J95=0,0,IF(AND(YEAR(Leases!$E95)=Properties!$C$5,MONTH(Leases!$E95)=9,DAY(Leases!$E95)&gt;IF(Leases!$H95="",1,Leases!$H95)),Leases!$E95,DATE(Properties!$C$5,9,IF(Leases!$H95="",1,Leases!$H95))))</f>
      </c>
      <c r="W95" s="28">
        <f>IF(K95=0,0,IF(AND(YEAR(Leases!$E95)=Properties!$C$5,MONTH(Leases!$E95)=10,DAY(Leases!$E95)&gt;IF(Leases!$H95="",1,Leases!$H95)),Leases!$E95,DATE(Properties!$C$5,10,IF(Leases!$H95="",1,Leases!$H95))))</f>
      </c>
      <c r="X95" s="28">
        <f>IF(L95=0,0,IF(AND(YEAR(Leases!$E95)=Properties!$C$5,MONTH(Leases!$E95)=11,DAY(Leases!$E95)&gt;IF(Leases!$H95="",1,Leases!$H95)),Leases!$E95,DATE(Properties!$C$5,11,IF(Leases!$H95="",1,Leases!$H95))))</f>
      </c>
      <c r="Y95" s="28">
        <f>IF(M95=0,0,IF(AND(YEAR(Leases!$E95)=Properties!$C$5,MONTH(Leases!$E95)=12,DAY(Leases!$E95)&gt;IF(Leases!$H95="",1,Leases!$H95)),Leases!$E95,DATE(Properties!$C$5,12,IF(Leases!$H95="",1,Leases!$H95))))</f>
      </c>
      <c r="Z95" s="25">
        <f>SUM(B95:M95)</f>
      </c>
      <c r="AA95" s="22">
        <f>SUMPRODUCT((N95:Y95&lt;='Rent roll'!$C$4)*B95:M95)</f>
      </c>
      <c r="AB95" s="22">
        <f>IF(A95="",0,SUMIFS('Ledger entries'!$H$2:$H$3001,'Ledger entries'!$B$2:$B$3001,A95,'Ledger entries'!$A$2:$A$3001,"&lt;="&amp;'Rent roll'!$C$4))</f>
      </c>
      <c r="AC95" s="22">
        <f>IF(A95="",0,N(Leases!$L95)+AA95+AB95)</f>
      </c>
      <c r="AD95" s="22">
        <f>IF(A95="",0,N(Leases!$K95)+SUMIFS('Ledger entries'!$I$2:$I$3001,'Ledger entries'!$B$2:$B$3001,A95,'Ledger entries'!$A$2:$A$3001,"&lt;="&amp;'Rent roll'!$C$4))</f>
      </c>
    </row>
    <row r="96" spans="1:30" x14ac:dyDescent="0.25">
      <c r="A96" s="13">
        <f>Leases!A96</f>
      </c>
      <c r="B96" s="22">
        <f>IF(OR(Leases!$A96="",Leases!$E96="",Leases!$G96=""),0,IF(AND(YEAR(Leases!$E96)=Properties!$C$5,MONTH(Leases!$E96)=1,DAY(Leases!$E96)&gt;IF(Leases!$H96="",1,Leases!$H96)),IF(Leases!$E96&lt;=IF(Leases!$F96="",DATE(Properties!$C$5,12,31),Leases!$F96),ROUND(Leases!$G96*(DAY(EOMONTH(Leases!$E96,0))-DAY(Leases!$E96)+1)/DAY(EOMONTH(Leases!$E96,0)),2),0),IF(AND(DATE(Properties!$C$5,1,IF(Leases!$H96="",1,Leases!$H96))&gt;=Leases!$E96,DATE(Properties!$C$5,1,IF(Leases!$H96="",1,Leases!$H96))&lt;=IF(Leases!$F96="",DATE(Properties!$C$5,12,31),Leases!$F96)),Leases!$G96,0)))</f>
      </c>
      <c r="C96" s="22">
        <f>IF(OR(Leases!$A96="",Leases!$E96="",Leases!$G96=""),0,IF(AND(YEAR(Leases!$E96)=Properties!$C$5,MONTH(Leases!$E96)=2,DAY(Leases!$E96)&gt;IF(Leases!$H96="",1,Leases!$H96)),IF(Leases!$E96&lt;=IF(Leases!$F96="",DATE(Properties!$C$5,12,31),Leases!$F96),ROUND(Leases!$G96*(DAY(EOMONTH(Leases!$E96,0))-DAY(Leases!$E96)+1)/DAY(EOMONTH(Leases!$E96,0)),2),0),IF(AND(DATE(Properties!$C$5,2,IF(Leases!$H96="",1,Leases!$H96))&gt;=Leases!$E96,DATE(Properties!$C$5,2,IF(Leases!$H96="",1,Leases!$H96))&lt;=IF(Leases!$F96="",DATE(Properties!$C$5,12,31),Leases!$F96)),Leases!$G96,0)))</f>
      </c>
      <c r="D96" s="22">
        <f>IF(OR(Leases!$A96="",Leases!$E96="",Leases!$G96=""),0,IF(AND(YEAR(Leases!$E96)=Properties!$C$5,MONTH(Leases!$E96)=3,DAY(Leases!$E96)&gt;IF(Leases!$H96="",1,Leases!$H96)),IF(Leases!$E96&lt;=IF(Leases!$F96="",DATE(Properties!$C$5,12,31),Leases!$F96),ROUND(Leases!$G96*(DAY(EOMONTH(Leases!$E96,0))-DAY(Leases!$E96)+1)/DAY(EOMONTH(Leases!$E96,0)),2),0),IF(AND(DATE(Properties!$C$5,3,IF(Leases!$H96="",1,Leases!$H96))&gt;=Leases!$E96,DATE(Properties!$C$5,3,IF(Leases!$H96="",1,Leases!$H96))&lt;=IF(Leases!$F96="",DATE(Properties!$C$5,12,31),Leases!$F96)),Leases!$G96,0)))</f>
      </c>
      <c r="E96" s="22">
        <f>IF(OR(Leases!$A96="",Leases!$E96="",Leases!$G96=""),0,IF(AND(YEAR(Leases!$E96)=Properties!$C$5,MONTH(Leases!$E96)=4,DAY(Leases!$E96)&gt;IF(Leases!$H96="",1,Leases!$H96)),IF(Leases!$E96&lt;=IF(Leases!$F96="",DATE(Properties!$C$5,12,31),Leases!$F96),ROUND(Leases!$G96*(DAY(EOMONTH(Leases!$E96,0))-DAY(Leases!$E96)+1)/DAY(EOMONTH(Leases!$E96,0)),2),0),IF(AND(DATE(Properties!$C$5,4,IF(Leases!$H96="",1,Leases!$H96))&gt;=Leases!$E96,DATE(Properties!$C$5,4,IF(Leases!$H96="",1,Leases!$H96))&lt;=IF(Leases!$F96="",DATE(Properties!$C$5,12,31),Leases!$F96)),Leases!$G96,0)))</f>
      </c>
      <c r="F96" s="22">
        <f>IF(OR(Leases!$A96="",Leases!$E96="",Leases!$G96=""),0,IF(AND(YEAR(Leases!$E96)=Properties!$C$5,MONTH(Leases!$E96)=5,DAY(Leases!$E96)&gt;IF(Leases!$H96="",1,Leases!$H96)),IF(Leases!$E96&lt;=IF(Leases!$F96="",DATE(Properties!$C$5,12,31),Leases!$F96),ROUND(Leases!$G96*(DAY(EOMONTH(Leases!$E96,0))-DAY(Leases!$E96)+1)/DAY(EOMONTH(Leases!$E96,0)),2),0),IF(AND(DATE(Properties!$C$5,5,IF(Leases!$H96="",1,Leases!$H96))&gt;=Leases!$E96,DATE(Properties!$C$5,5,IF(Leases!$H96="",1,Leases!$H96))&lt;=IF(Leases!$F96="",DATE(Properties!$C$5,12,31),Leases!$F96)),Leases!$G96,0)))</f>
      </c>
      <c r="G96" s="22">
        <f>IF(OR(Leases!$A96="",Leases!$E96="",Leases!$G96=""),0,IF(AND(YEAR(Leases!$E96)=Properties!$C$5,MONTH(Leases!$E96)=6,DAY(Leases!$E96)&gt;IF(Leases!$H96="",1,Leases!$H96)),IF(Leases!$E96&lt;=IF(Leases!$F96="",DATE(Properties!$C$5,12,31),Leases!$F96),ROUND(Leases!$G96*(DAY(EOMONTH(Leases!$E96,0))-DAY(Leases!$E96)+1)/DAY(EOMONTH(Leases!$E96,0)),2),0),IF(AND(DATE(Properties!$C$5,6,IF(Leases!$H96="",1,Leases!$H96))&gt;=Leases!$E96,DATE(Properties!$C$5,6,IF(Leases!$H96="",1,Leases!$H96))&lt;=IF(Leases!$F96="",DATE(Properties!$C$5,12,31),Leases!$F96)),Leases!$G96,0)))</f>
      </c>
      <c r="H96" s="22">
        <f>IF(OR(Leases!$A96="",Leases!$E96="",Leases!$G96=""),0,IF(AND(YEAR(Leases!$E96)=Properties!$C$5,MONTH(Leases!$E96)=7,DAY(Leases!$E96)&gt;IF(Leases!$H96="",1,Leases!$H96)),IF(Leases!$E96&lt;=IF(Leases!$F96="",DATE(Properties!$C$5,12,31),Leases!$F96),ROUND(Leases!$G96*(DAY(EOMONTH(Leases!$E96,0))-DAY(Leases!$E96)+1)/DAY(EOMONTH(Leases!$E96,0)),2),0),IF(AND(DATE(Properties!$C$5,7,IF(Leases!$H96="",1,Leases!$H96))&gt;=Leases!$E96,DATE(Properties!$C$5,7,IF(Leases!$H96="",1,Leases!$H96))&lt;=IF(Leases!$F96="",DATE(Properties!$C$5,12,31),Leases!$F96)),Leases!$G96,0)))</f>
      </c>
      <c r="I96" s="22">
        <f>IF(OR(Leases!$A96="",Leases!$E96="",Leases!$G96=""),0,IF(AND(YEAR(Leases!$E96)=Properties!$C$5,MONTH(Leases!$E96)=8,DAY(Leases!$E96)&gt;IF(Leases!$H96="",1,Leases!$H96)),IF(Leases!$E96&lt;=IF(Leases!$F96="",DATE(Properties!$C$5,12,31),Leases!$F96),ROUND(Leases!$G96*(DAY(EOMONTH(Leases!$E96,0))-DAY(Leases!$E96)+1)/DAY(EOMONTH(Leases!$E96,0)),2),0),IF(AND(DATE(Properties!$C$5,8,IF(Leases!$H96="",1,Leases!$H96))&gt;=Leases!$E96,DATE(Properties!$C$5,8,IF(Leases!$H96="",1,Leases!$H96))&lt;=IF(Leases!$F96="",DATE(Properties!$C$5,12,31),Leases!$F96)),Leases!$G96,0)))</f>
      </c>
      <c r="J96" s="22">
        <f>IF(OR(Leases!$A96="",Leases!$E96="",Leases!$G96=""),0,IF(AND(YEAR(Leases!$E96)=Properties!$C$5,MONTH(Leases!$E96)=9,DAY(Leases!$E96)&gt;IF(Leases!$H96="",1,Leases!$H96)),IF(Leases!$E96&lt;=IF(Leases!$F96="",DATE(Properties!$C$5,12,31),Leases!$F96),ROUND(Leases!$G96*(DAY(EOMONTH(Leases!$E96,0))-DAY(Leases!$E96)+1)/DAY(EOMONTH(Leases!$E96,0)),2),0),IF(AND(DATE(Properties!$C$5,9,IF(Leases!$H96="",1,Leases!$H96))&gt;=Leases!$E96,DATE(Properties!$C$5,9,IF(Leases!$H96="",1,Leases!$H96))&lt;=IF(Leases!$F96="",DATE(Properties!$C$5,12,31),Leases!$F96)),Leases!$G96,0)))</f>
      </c>
      <c r="K96" s="22">
        <f>IF(OR(Leases!$A96="",Leases!$E96="",Leases!$G96=""),0,IF(AND(YEAR(Leases!$E96)=Properties!$C$5,MONTH(Leases!$E96)=10,DAY(Leases!$E96)&gt;IF(Leases!$H96="",1,Leases!$H96)),IF(Leases!$E96&lt;=IF(Leases!$F96="",DATE(Properties!$C$5,12,31),Leases!$F96),ROUND(Leases!$G96*(DAY(EOMONTH(Leases!$E96,0))-DAY(Leases!$E96)+1)/DAY(EOMONTH(Leases!$E96,0)),2),0),IF(AND(DATE(Properties!$C$5,10,IF(Leases!$H96="",1,Leases!$H96))&gt;=Leases!$E96,DATE(Properties!$C$5,10,IF(Leases!$H96="",1,Leases!$H96))&lt;=IF(Leases!$F96="",DATE(Properties!$C$5,12,31),Leases!$F96)),Leases!$G96,0)))</f>
      </c>
      <c r="L96" s="22">
        <f>IF(OR(Leases!$A96="",Leases!$E96="",Leases!$G96=""),0,IF(AND(YEAR(Leases!$E96)=Properties!$C$5,MONTH(Leases!$E96)=11,DAY(Leases!$E96)&gt;IF(Leases!$H96="",1,Leases!$H96)),IF(Leases!$E96&lt;=IF(Leases!$F96="",DATE(Properties!$C$5,12,31),Leases!$F96),ROUND(Leases!$G96*(DAY(EOMONTH(Leases!$E96,0))-DAY(Leases!$E96)+1)/DAY(EOMONTH(Leases!$E96,0)),2),0),IF(AND(DATE(Properties!$C$5,11,IF(Leases!$H96="",1,Leases!$H96))&gt;=Leases!$E96,DATE(Properties!$C$5,11,IF(Leases!$H96="",1,Leases!$H96))&lt;=IF(Leases!$F96="",DATE(Properties!$C$5,12,31),Leases!$F96)),Leases!$G96,0)))</f>
      </c>
      <c r="M96" s="22">
        <f>IF(OR(Leases!$A96="",Leases!$E96="",Leases!$G96=""),0,IF(AND(YEAR(Leases!$E96)=Properties!$C$5,MONTH(Leases!$E96)=12,DAY(Leases!$E96)&gt;IF(Leases!$H96="",1,Leases!$H96)),IF(Leases!$E96&lt;=IF(Leases!$F96="",DATE(Properties!$C$5,12,31),Leases!$F96),ROUND(Leases!$G96*(DAY(EOMONTH(Leases!$E96,0))-DAY(Leases!$E96)+1)/DAY(EOMONTH(Leases!$E96,0)),2),0),IF(AND(DATE(Properties!$C$5,12,IF(Leases!$H96="",1,Leases!$H96))&gt;=Leases!$E96,DATE(Properties!$C$5,12,IF(Leases!$H96="",1,Leases!$H96))&lt;=IF(Leases!$F96="",DATE(Properties!$C$5,12,31),Leases!$F96)),Leases!$G96,0)))</f>
      </c>
      <c r="N96" s="28">
        <f>IF(B96=0,0,IF(AND(YEAR(Leases!$E96)=Properties!$C$5,MONTH(Leases!$E96)=1,DAY(Leases!$E96)&gt;IF(Leases!$H96="",1,Leases!$H96)),Leases!$E96,DATE(Properties!$C$5,1,IF(Leases!$H96="",1,Leases!$H96))))</f>
      </c>
      <c r="O96" s="28">
        <f>IF(C96=0,0,IF(AND(YEAR(Leases!$E96)=Properties!$C$5,MONTH(Leases!$E96)=2,DAY(Leases!$E96)&gt;IF(Leases!$H96="",1,Leases!$H96)),Leases!$E96,DATE(Properties!$C$5,2,IF(Leases!$H96="",1,Leases!$H96))))</f>
      </c>
      <c r="P96" s="28">
        <f>IF(D96=0,0,IF(AND(YEAR(Leases!$E96)=Properties!$C$5,MONTH(Leases!$E96)=3,DAY(Leases!$E96)&gt;IF(Leases!$H96="",1,Leases!$H96)),Leases!$E96,DATE(Properties!$C$5,3,IF(Leases!$H96="",1,Leases!$H96))))</f>
      </c>
      <c r="Q96" s="28">
        <f>IF(E96=0,0,IF(AND(YEAR(Leases!$E96)=Properties!$C$5,MONTH(Leases!$E96)=4,DAY(Leases!$E96)&gt;IF(Leases!$H96="",1,Leases!$H96)),Leases!$E96,DATE(Properties!$C$5,4,IF(Leases!$H96="",1,Leases!$H96))))</f>
      </c>
      <c r="R96" s="28">
        <f>IF(F96=0,0,IF(AND(YEAR(Leases!$E96)=Properties!$C$5,MONTH(Leases!$E96)=5,DAY(Leases!$E96)&gt;IF(Leases!$H96="",1,Leases!$H96)),Leases!$E96,DATE(Properties!$C$5,5,IF(Leases!$H96="",1,Leases!$H96))))</f>
      </c>
      <c r="S96" s="28">
        <f>IF(G96=0,0,IF(AND(YEAR(Leases!$E96)=Properties!$C$5,MONTH(Leases!$E96)=6,DAY(Leases!$E96)&gt;IF(Leases!$H96="",1,Leases!$H96)),Leases!$E96,DATE(Properties!$C$5,6,IF(Leases!$H96="",1,Leases!$H96))))</f>
      </c>
      <c r="T96" s="28">
        <f>IF(H96=0,0,IF(AND(YEAR(Leases!$E96)=Properties!$C$5,MONTH(Leases!$E96)=7,DAY(Leases!$E96)&gt;IF(Leases!$H96="",1,Leases!$H96)),Leases!$E96,DATE(Properties!$C$5,7,IF(Leases!$H96="",1,Leases!$H96))))</f>
      </c>
      <c r="U96" s="28">
        <f>IF(I96=0,0,IF(AND(YEAR(Leases!$E96)=Properties!$C$5,MONTH(Leases!$E96)=8,DAY(Leases!$E96)&gt;IF(Leases!$H96="",1,Leases!$H96)),Leases!$E96,DATE(Properties!$C$5,8,IF(Leases!$H96="",1,Leases!$H96))))</f>
      </c>
      <c r="V96" s="28">
        <f>IF(J96=0,0,IF(AND(YEAR(Leases!$E96)=Properties!$C$5,MONTH(Leases!$E96)=9,DAY(Leases!$E96)&gt;IF(Leases!$H96="",1,Leases!$H96)),Leases!$E96,DATE(Properties!$C$5,9,IF(Leases!$H96="",1,Leases!$H96))))</f>
      </c>
      <c r="W96" s="28">
        <f>IF(K96=0,0,IF(AND(YEAR(Leases!$E96)=Properties!$C$5,MONTH(Leases!$E96)=10,DAY(Leases!$E96)&gt;IF(Leases!$H96="",1,Leases!$H96)),Leases!$E96,DATE(Properties!$C$5,10,IF(Leases!$H96="",1,Leases!$H96))))</f>
      </c>
      <c r="X96" s="28">
        <f>IF(L96=0,0,IF(AND(YEAR(Leases!$E96)=Properties!$C$5,MONTH(Leases!$E96)=11,DAY(Leases!$E96)&gt;IF(Leases!$H96="",1,Leases!$H96)),Leases!$E96,DATE(Properties!$C$5,11,IF(Leases!$H96="",1,Leases!$H96))))</f>
      </c>
      <c r="Y96" s="28">
        <f>IF(M96=0,0,IF(AND(YEAR(Leases!$E96)=Properties!$C$5,MONTH(Leases!$E96)=12,DAY(Leases!$E96)&gt;IF(Leases!$H96="",1,Leases!$H96)),Leases!$E96,DATE(Properties!$C$5,12,IF(Leases!$H96="",1,Leases!$H96))))</f>
      </c>
      <c r="Z96" s="25">
        <f>SUM(B96:M96)</f>
      </c>
      <c r="AA96" s="22">
        <f>SUMPRODUCT((N96:Y96&lt;='Rent roll'!$C$4)*B96:M96)</f>
      </c>
      <c r="AB96" s="22">
        <f>IF(A96="",0,SUMIFS('Ledger entries'!$H$2:$H$3001,'Ledger entries'!$B$2:$B$3001,A96,'Ledger entries'!$A$2:$A$3001,"&lt;="&amp;'Rent roll'!$C$4))</f>
      </c>
      <c r="AC96" s="22">
        <f>IF(A96="",0,N(Leases!$L96)+AA96+AB96)</f>
      </c>
      <c r="AD96" s="22">
        <f>IF(A96="",0,N(Leases!$K96)+SUMIFS('Ledger entries'!$I$2:$I$3001,'Ledger entries'!$B$2:$B$3001,A96,'Ledger entries'!$A$2:$A$3001,"&lt;="&amp;'Rent roll'!$C$4))</f>
      </c>
    </row>
    <row r="97" spans="1:30" x14ac:dyDescent="0.25">
      <c r="A97" s="13">
        <f>Leases!A97</f>
      </c>
      <c r="B97" s="22">
        <f>IF(OR(Leases!$A97="",Leases!$E97="",Leases!$G97=""),0,IF(AND(YEAR(Leases!$E97)=Properties!$C$5,MONTH(Leases!$E97)=1,DAY(Leases!$E97)&gt;IF(Leases!$H97="",1,Leases!$H97)),IF(Leases!$E97&lt;=IF(Leases!$F97="",DATE(Properties!$C$5,12,31),Leases!$F97),ROUND(Leases!$G97*(DAY(EOMONTH(Leases!$E97,0))-DAY(Leases!$E97)+1)/DAY(EOMONTH(Leases!$E97,0)),2),0),IF(AND(DATE(Properties!$C$5,1,IF(Leases!$H97="",1,Leases!$H97))&gt;=Leases!$E97,DATE(Properties!$C$5,1,IF(Leases!$H97="",1,Leases!$H97))&lt;=IF(Leases!$F97="",DATE(Properties!$C$5,12,31),Leases!$F97)),Leases!$G97,0)))</f>
      </c>
      <c r="C97" s="22">
        <f>IF(OR(Leases!$A97="",Leases!$E97="",Leases!$G97=""),0,IF(AND(YEAR(Leases!$E97)=Properties!$C$5,MONTH(Leases!$E97)=2,DAY(Leases!$E97)&gt;IF(Leases!$H97="",1,Leases!$H97)),IF(Leases!$E97&lt;=IF(Leases!$F97="",DATE(Properties!$C$5,12,31),Leases!$F97),ROUND(Leases!$G97*(DAY(EOMONTH(Leases!$E97,0))-DAY(Leases!$E97)+1)/DAY(EOMONTH(Leases!$E97,0)),2),0),IF(AND(DATE(Properties!$C$5,2,IF(Leases!$H97="",1,Leases!$H97))&gt;=Leases!$E97,DATE(Properties!$C$5,2,IF(Leases!$H97="",1,Leases!$H97))&lt;=IF(Leases!$F97="",DATE(Properties!$C$5,12,31),Leases!$F97)),Leases!$G97,0)))</f>
      </c>
      <c r="D97" s="22">
        <f>IF(OR(Leases!$A97="",Leases!$E97="",Leases!$G97=""),0,IF(AND(YEAR(Leases!$E97)=Properties!$C$5,MONTH(Leases!$E97)=3,DAY(Leases!$E97)&gt;IF(Leases!$H97="",1,Leases!$H97)),IF(Leases!$E97&lt;=IF(Leases!$F97="",DATE(Properties!$C$5,12,31),Leases!$F97),ROUND(Leases!$G97*(DAY(EOMONTH(Leases!$E97,0))-DAY(Leases!$E97)+1)/DAY(EOMONTH(Leases!$E97,0)),2),0),IF(AND(DATE(Properties!$C$5,3,IF(Leases!$H97="",1,Leases!$H97))&gt;=Leases!$E97,DATE(Properties!$C$5,3,IF(Leases!$H97="",1,Leases!$H97))&lt;=IF(Leases!$F97="",DATE(Properties!$C$5,12,31),Leases!$F97)),Leases!$G97,0)))</f>
      </c>
      <c r="E97" s="22">
        <f>IF(OR(Leases!$A97="",Leases!$E97="",Leases!$G97=""),0,IF(AND(YEAR(Leases!$E97)=Properties!$C$5,MONTH(Leases!$E97)=4,DAY(Leases!$E97)&gt;IF(Leases!$H97="",1,Leases!$H97)),IF(Leases!$E97&lt;=IF(Leases!$F97="",DATE(Properties!$C$5,12,31),Leases!$F97),ROUND(Leases!$G97*(DAY(EOMONTH(Leases!$E97,0))-DAY(Leases!$E97)+1)/DAY(EOMONTH(Leases!$E97,0)),2),0),IF(AND(DATE(Properties!$C$5,4,IF(Leases!$H97="",1,Leases!$H97))&gt;=Leases!$E97,DATE(Properties!$C$5,4,IF(Leases!$H97="",1,Leases!$H97))&lt;=IF(Leases!$F97="",DATE(Properties!$C$5,12,31),Leases!$F97)),Leases!$G97,0)))</f>
      </c>
      <c r="F97" s="22">
        <f>IF(OR(Leases!$A97="",Leases!$E97="",Leases!$G97=""),0,IF(AND(YEAR(Leases!$E97)=Properties!$C$5,MONTH(Leases!$E97)=5,DAY(Leases!$E97)&gt;IF(Leases!$H97="",1,Leases!$H97)),IF(Leases!$E97&lt;=IF(Leases!$F97="",DATE(Properties!$C$5,12,31),Leases!$F97),ROUND(Leases!$G97*(DAY(EOMONTH(Leases!$E97,0))-DAY(Leases!$E97)+1)/DAY(EOMONTH(Leases!$E97,0)),2),0),IF(AND(DATE(Properties!$C$5,5,IF(Leases!$H97="",1,Leases!$H97))&gt;=Leases!$E97,DATE(Properties!$C$5,5,IF(Leases!$H97="",1,Leases!$H97))&lt;=IF(Leases!$F97="",DATE(Properties!$C$5,12,31),Leases!$F97)),Leases!$G97,0)))</f>
      </c>
      <c r="G97" s="22">
        <f>IF(OR(Leases!$A97="",Leases!$E97="",Leases!$G97=""),0,IF(AND(YEAR(Leases!$E97)=Properties!$C$5,MONTH(Leases!$E97)=6,DAY(Leases!$E97)&gt;IF(Leases!$H97="",1,Leases!$H97)),IF(Leases!$E97&lt;=IF(Leases!$F97="",DATE(Properties!$C$5,12,31),Leases!$F97),ROUND(Leases!$G97*(DAY(EOMONTH(Leases!$E97,0))-DAY(Leases!$E97)+1)/DAY(EOMONTH(Leases!$E97,0)),2),0),IF(AND(DATE(Properties!$C$5,6,IF(Leases!$H97="",1,Leases!$H97))&gt;=Leases!$E97,DATE(Properties!$C$5,6,IF(Leases!$H97="",1,Leases!$H97))&lt;=IF(Leases!$F97="",DATE(Properties!$C$5,12,31),Leases!$F97)),Leases!$G97,0)))</f>
      </c>
      <c r="H97" s="22">
        <f>IF(OR(Leases!$A97="",Leases!$E97="",Leases!$G97=""),0,IF(AND(YEAR(Leases!$E97)=Properties!$C$5,MONTH(Leases!$E97)=7,DAY(Leases!$E97)&gt;IF(Leases!$H97="",1,Leases!$H97)),IF(Leases!$E97&lt;=IF(Leases!$F97="",DATE(Properties!$C$5,12,31),Leases!$F97),ROUND(Leases!$G97*(DAY(EOMONTH(Leases!$E97,0))-DAY(Leases!$E97)+1)/DAY(EOMONTH(Leases!$E97,0)),2),0),IF(AND(DATE(Properties!$C$5,7,IF(Leases!$H97="",1,Leases!$H97))&gt;=Leases!$E97,DATE(Properties!$C$5,7,IF(Leases!$H97="",1,Leases!$H97))&lt;=IF(Leases!$F97="",DATE(Properties!$C$5,12,31),Leases!$F97)),Leases!$G97,0)))</f>
      </c>
      <c r="I97" s="22">
        <f>IF(OR(Leases!$A97="",Leases!$E97="",Leases!$G97=""),0,IF(AND(YEAR(Leases!$E97)=Properties!$C$5,MONTH(Leases!$E97)=8,DAY(Leases!$E97)&gt;IF(Leases!$H97="",1,Leases!$H97)),IF(Leases!$E97&lt;=IF(Leases!$F97="",DATE(Properties!$C$5,12,31),Leases!$F97),ROUND(Leases!$G97*(DAY(EOMONTH(Leases!$E97,0))-DAY(Leases!$E97)+1)/DAY(EOMONTH(Leases!$E97,0)),2),0),IF(AND(DATE(Properties!$C$5,8,IF(Leases!$H97="",1,Leases!$H97))&gt;=Leases!$E97,DATE(Properties!$C$5,8,IF(Leases!$H97="",1,Leases!$H97))&lt;=IF(Leases!$F97="",DATE(Properties!$C$5,12,31),Leases!$F97)),Leases!$G97,0)))</f>
      </c>
      <c r="J97" s="22">
        <f>IF(OR(Leases!$A97="",Leases!$E97="",Leases!$G97=""),0,IF(AND(YEAR(Leases!$E97)=Properties!$C$5,MONTH(Leases!$E97)=9,DAY(Leases!$E97)&gt;IF(Leases!$H97="",1,Leases!$H97)),IF(Leases!$E97&lt;=IF(Leases!$F97="",DATE(Properties!$C$5,12,31),Leases!$F97),ROUND(Leases!$G97*(DAY(EOMONTH(Leases!$E97,0))-DAY(Leases!$E97)+1)/DAY(EOMONTH(Leases!$E97,0)),2),0),IF(AND(DATE(Properties!$C$5,9,IF(Leases!$H97="",1,Leases!$H97))&gt;=Leases!$E97,DATE(Properties!$C$5,9,IF(Leases!$H97="",1,Leases!$H97))&lt;=IF(Leases!$F97="",DATE(Properties!$C$5,12,31),Leases!$F97)),Leases!$G97,0)))</f>
      </c>
      <c r="K97" s="22">
        <f>IF(OR(Leases!$A97="",Leases!$E97="",Leases!$G97=""),0,IF(AND(YEAR(Leases!$E97)=Properties!$C$5,MONTH(Leases!$E97)=10,DAY(Leases!$E97)&gt;IF(Leases!$H97="",1,Leases!$H97)),IF(Leases!$E97&lt;=IF(Leases!$F97="",DATE(Properties!$C$5,12,31),Leases!$F97),ROUND(Leases!$G97*(DAY(EOMONTH(Leases!$E97,0))-DAY(Leases!$E97)+1)/DAY(EOMONTH(Leases!$E97,0)),2),0),IF(AND(DATE(Properties!$C$5,10,IF(Leases!$H97="",1,Leases!$H97))&gt;=Leases!$E97,DATE(Properties!$C$5,10,IF(Leases!$H97="",1,Leases!$H97))&lt;=IF(Leases!$F97="",DATE(Properties!$C$5,12,31),Leases!$F97)),Leases!$G97,0)))</f>
      </c>
      <c r="L97" s="22">
        <f>IF(OR(Leases!$A97="",Leases!$E97="",Leases!$G97=""),0,IF(AND(YEAR(Leases!$E97)=Properties!$C$5,MONTH(Leases!$E97)=11,DAY(Leases!$E97)&gt;IF(Leases!$H97="",1,Leases!$H97)),IF(Leases!$E97&lt;=IF(Leases!$F97="",DATE(Properties!$C$5,12,31),Leases!$F97),ROUND(Leases!$G97*(DAY(EOMONTH(Leases!$E97,0))-DAY(Leases!$E97)+1)/DAY(EOMONTH(Leases!$E97,0)),2),0),IF(AND(DATE(Properties!$C$5,11,IF(Leases!$H97="",1,Leases!$H97))&gt;=Leases!$E97,DATE(Properties!$C$5,11,IF(Leases!$H97="",1,Leases!$H97))&lt;=IF(Leases!$F97="",DATE(Properties!$C$5,12,31),Leases!$F97)),Leases!$G97,0)))</f>
      </c>
      <c r="M97" s="22">
        <f>IF(OR(Leases!$A97="",Leases!$E97="",Leases!$G97=""),0,IF(AND(YEAR(Leases!$E97)=Properties!$C$5,MONTH(Leases!$E97)=12,DAY(Leases!$E97)&gt;IF(Leases!$H97="",1,Leases!$H97)),IF(Leases!$E97&lt;=IF(Leases!$F97="",DATE(Properties!$C$5,12,31),Leases!$F97),ROUND(Leases!$G97*(DAY(EOMONTH(Leases!$E97,0))-DAY(Leases!$E97)+1)/DAY(EOMONTH(Leases!$E97,0)),2),0),IF(AND(DATE(Properties!$C$5,12,IF(Leases!$H97="",1,Leases!$H97))&gt;=Leases!$E97,DATE(Properties!$C$5,12,IF(Leases!$H97="",1,Leases!$H97))&lt;=IF(Leases!$F97="",DATE(Properties!$C$5,12,31),Leases!$F97)),Leases!$G97,0)))</f>
      </c>
      <c r="N97" s="28">
        <f>IF(B97=0,0,IF(AND(YEAR(Leases!$E97)=Properties!$C$5,MONTH(Leases!$E97)=1,DAY(Leases!$E97)&gt;IF(Leases!$H97="",1,Leases!$H97)),Leases!$E97,DATE(Properties!$C$5,1,IF(Leases!$H97="",1,Leases!$H97))))</f>
      </c>
      <c r="O97" s="28">
        <f>IF(C97=0,0,IF(AND(YEAR(Leases!$E97)=Properties!$C$5,MONTH(Leases!$E97)=2,DAY(Leases!$E97)&gt;IF(Leases!$H97="",1,Leases!$H97)),Leases!$E97,DATE(Properties!$C$5,2,IF(Leases!$H97="",1,Leases!$H97))))</f>
      </c>
      <c r="P97" s="28">
        <f>IF(D97=0,0,IF(AND(YEAR(Leases!$E97)=Properties!$C$5,MONTH(Leases!$E97)=3,DAY(Leases!$E97)&gt;IF(Leases!$H97="",1,Leases!$H97)),Leases!$E97,DATE(Properties!$C$5,3,IF(Leases!$H97="",1,Leases!$H97))))</f>
      </c>
      <c r="Q97" s="28">
        <f>IF(E97=0,0,IF(AND(YEAR(Leases!$E97)=Properties!$C$5,MONTH(Leases!$E97)=4,DAY(Leases!$E97)&gt;IF(Leases!$H97="",1,Leases!$H97)),Leases!$E97,DATE(Properties!$C$5,4,IF(Leases!$H97="",1,Leases!$H97))))</f>
      </c>
      <c r="R97" s="28">
        <f>IF(F97=0,0,IF(AND(YEAR(Leases!$E97)=Properties!$C$5,MONTH(Leases!$E97)=5,DAY(Leases!$E97)&gt;IF(Leases!$H97="",1,Leases!$H97)),Leases!$E97,DATE(Properties!$C$5,5,IF(Leases!$H97="",1,Leases!$H97))))</f>
      </c>
      <c r="S97" s="28">
        <f>IF(G97=0,0,IF(AND(YEAR(Leases!$E97)=Properties!$C$5,MONTH(Leases!$E97)=6,DAY(Leases!$E97)&gt;IF(Leases!$H97="",1,Leases!$H97)),Leases!$E97,DATE(Properties!$C$5,6,IF(Leases!$H97="",1,Leases!$H97))))</f>
      </c>
      <c r="T97" s="28">
        <f>IF(H97=0,0,IF(AND(YEAR(Leases!$E97)=Properties!$C$5,MONTH(Leases!$E97)=7,DAY(Leases!$E97)&gt;IF(Leases!$H97="",1,Leases!$H97)),Leases!$E97,DATE(Properties!$C$5,7,IF(Leases!$H97="",1,Leases!$H97))))</f>
      </c>
      <c r="U97" s="28">
        <f>IF(I97=0,0,IF(AND(YEAR(Leases!$E97)=Properties!$C$5,MONTH(Leases!$E97)=8,DAY(Leases!$E97)&gt;IF(Leases!$H97="",1,Leases!$H97)),Leases!$E97,DATE(Properties!$C$5,8,IF(Leases!$H97="",1,Leases!$H97))))</f>
      </c>
      <c r="V97" s="28">
        <f>IF(J97=0,0,IF(AND(YEAR(Leases!$E97)=Properties!$C$5,MONTH(Leases!$E97)=9,DAY(Leases!$E97)&gt;IF(Leases!$H97="",1,Leases!$H97)),Leases!$E97,DATE(Properties!$C$5,9,IF(Leases!$H97="",1,Leases!$H97))))</f>
      </c>
      <c r="W97" s="28">
        <f>IF(K97=0,0,IF(AND(YEAR(Leases!$E97)=Properties!$C$5,MONTH(Leases!$E97)=10,DAY(Leases!$E97)&gt;IF(Leases!$H97="",1,Leases!$H97)),Leases!$E97,DATE(Properties!$C$5,10,IF(Leases!$H97="",1,Leases!$H97))))</f>
      </c>
      <c r="X97" s="28">
        <f>IF(L97=0,0,IF(AND(YEAR(Leases!$E97)=Properties!$C$5,MONTH(Leases!$E97)=11,DAY(Leases!$E97)&gt;IF(Leases!$H97="",1,Leases!$H97)),Leases!$E97,DATE(Properties!$C$5,11,IF(Leases!$H97="",1,Leases!$H97))))</f>
      </c>
      <c r="Y97" s="28">
        <f>IF(M97=0,0,IF(AND(YEAR(Leases!$E97)=Properties!$C$5,MONTH(Leases!$E97)=12,DAY(Leases!$E97)&gt;IF(Leases!$H97="",1,Leases!$H97)),Leases!$E97,DATE(Properties!$C$5,12,IF(Leases!$H97="",1,Leases!$H97))))</f>
      </c>
      <c r="Z97" s="25">
        <f>SUM(B97:M97)</f>
      </c>
      <c r="AA97" s="22">
        <f>SUMPRODUCT((N97:Y97&lt;='Rent roll'!$C$4)*B97:M97)</f>
      </c>
      <c r="AB97" s="22">
        <f>IF(A97="",0,SUMIFS('Ledger entries'!$H$2:$H$3001,'Ledger entries'!$B$2:$B$3001,A97,'Ledger entries'!$A$2:$A$3001,"&lt;="&amp;'Rent roll'!$C$4))</f>
      </c>
      <c r="AC97" s="22">
        <f>IF(A97="",0,N(Leases!$L97)+AA97+AB97)</f>
      </c>
      <c r="AD97" s="22">
        <f>IF(A97="",0,N(Leases!$K97)+SUMIFS('Ledger entries'!$I$2:$I$3001,'Ledger entries'!$B$2:$B$3001,A97,'Ledger entries'!$A$2:$A$3001,"&lt;="&amp;'Rent roll'!$C$4))</f>
      </c>
    </row>
    <row r="98" spans="1:30" x14ac:dyDescent="0.25">
      <c r="A98" s="13">
        <f>Leases!A98</f>
      </c>
      <c r="B98" s="22">
        <f>IF(OR(Leases!$A98="",Leases!$E98="",Leases!$G98=""),0,IF(AND(YEAR(Leases!$E98)=Properties!$C$5,MONTH(Leases!$E98)=1,DAY(Leases!$E98)&gt;IF(Leases!$H98="",1,Leases!$H98)),IF(Leases!$E98&lt;=IF(Leases!$F98="",DATE(Properties!$C$5,12,31),Leases!$F98),ROUND(Leases!$G98*(DAY(EOMONTH(Leases!$E98,0))-DAY(Leases!$E98)+1)/DAY(EOMONTH(Leases!$E98,0)),2),0),IF(AND(DATE(Properties!$C$5,1,IF(Leases!$H98="",1,Leases!$H98))&gt;=Leases!$E98,DATE(Properties!$C$5,1,IF(Leases!$H98="",1,Leases!$H98))&lt;=IF(Leases!$F98="",DATE(Properties!$C$5,12,31),Leases!$F98)),Leases!$G98,0)))</f>
      </c>
      <c r="C98" s="22">
        <f>IF(OR(Leases!$A98="",Leases!$E98="",Leases!$G98=""),0,IF(AND(YEAR(Leases!$E98)=Properties!$C$5,MONTH(Leases!$E98)=2,DAY(Leases!$E98)&gt;IF(Leases!$H98="",1,Leases!$H98)),IF(Leases!$E98&lt;=IF(Leases!$F98="",DATE(Properties!$C$5,12,31),Leases!$F98),ROUND(Leases!$G98*(DAY(EOMONTH(Leases!$E98,0))-DAY(Leases!$E98)+1)/DAY(EOMONTH(Leases!$E98,0)),2),0),IF(AND(DATE(Properties!$C$5,2,IF(Leases!$H98="",1,Leases!$H98))&gt;=Leases!$E98,DATE(Properties!$C$5,2,IF(Leases!$H98="",1,Leases!$H98))&lt;=IF(Leases!$F98="",DATE(Properties!$C$5,12,31),Leases!$F98)),Leases!$G98,0)))</f>
      </c>
      <c r="D98" s="22">
        <f>IF(OR(Leases!$A98="",Leases!$E98="",Leases!$G98=""),0,IF(AND(YEAR(Leases!$E98)=Properties!$C$5,MONTH(Leases!$E98)=3,DAY(Leases!$E98)&gt;IF(Leases!$H98="",1,Leases!$H98)),IF(Leases!$E98&lt;=IF(Leases!$F98="",DATE(Properties!$C$5,12,31),Leases!$F98),ROUND(Leases!$G98*(DAY(EOMONTH(Leases!$E98,0))-DAY(Leases!$E98)+1)/DAY(EOMONTH(Leases!$E98,0)),2),0),IF(AND(DATE(Properties!$C$5,3,IF(Leases!$H98="",1,Leases!$H98))&gt;=Leases!$E98,DATE(Properties!$C$5,3,IF(Leases!$H98="",1,Leases!$H98))&lt;=IF(Leases!$F98="",DATE(Properties!$C$5,12,31),Leases!$F98)),Leases!$G98,0)))</f>
      </c>
      <c r="E98" s="22">
        <f>IF(OR(Leases!$A98="",Leases!$E98="",Leases!$G98=""),0,IF(AND(YEAR(Leases!$E98)=Properties!$C$5,MONTH(Leases!$E98)=4,DAY(Leases!$E98)&gt;IF(Leases!$H98="",1,Leases!$H98)),IF(Leases!$E98&lt;=IF(Leases!$F98="",DATE(Properties!$C$5,12,31),Leases!$F98),ROUND(Leases!$G98*(DAY(EOMONTH(Leases!$E98,0))-DAY(Leases!$E98)+1)/DAY(EOMONTH(Leases!$E98,0)),2),0),IF(AND(DATE(Properties!$C$5,4,IF(Leases!$H98="",1,Leases!$H98))&gt;=Leases!$E98,DATE(Properties!$C$5,4,IF(Leases!$H98="",1,Leases!$H98))&lt;=IF(Leases!$F98="",DATE(Properties!$C$5,12,31),Leases!$F98)),Leases!$G98,0)))</f>
      </c>
      <c r="F98" s="22">
        <f>IF(OR(Leases!$A98="",Leases!$E98="",Leases!$G98=""),0,IF(AND(YEAR(Leases!$E98)=Properties!$C$5,MONTH(Leases!$E98)=5,DAY(Leases!$E98)&gt;IF(Leases!$H98="",1,Leases!$H98)),IF(Leases!$E98&lt;=IF(Leases!$F98="",DATE(Properties!$C$5,12,31),Leases!$F98),ROUND(Leases!$G98*(DAY(EOMONTH(Leases!$E98,0))-DAY(Leases!$E98)+1)/DAY(EOMONTH(Leases!$E98,0)),2),0),IF(AND(DATE(Properties!$C$5,5,IF(Leases!$H98="",1,Leases!$H98))&gt;=Leases!$E98,DATE(Properties!$C$5,5,IF(Leases!$H98="",1,Leases!$H98))&lt;=IF(Leases!$F98="",DATE(Properties!$C$5,12,31),Leases!$F98)),Leases!$G98,0)))</f>
      </c>
      <c r="G98" s="22">
        <f>IF(OR(Leases!$A98="",Leases!$E98="",Leases!$G98=""),0,IF(AND(YEAR(Leases!$E98)=Properties!$C$5,MONTH(Leases!$E98)=6,DAY(Leases!$E98)&gt;IF(Leases!$H98="",1,Leases!$H98)),IF(Leases!$E98&lt;=IF(Leases!$F98="",DATE(Properties!$C$5,12,31),Leases!$F98),ROUND(Leases!$G98*(DAY(EOMONTH(Leases!$E98,0))-DAY(Leases!$E98)+1)/DAY(EOMONTH(Leases!$E98,0)),2),0),IF(AND(DATE(Properties!$C$5,6,IF(Leases!$H98="",1,Leases!$H98))&gt;=Leases!$E98,DATE(Properties!$C$5,6,IF(Leases!$H98="",1,Leases!$H98))&lt;=IF(Leases!$F98="",DATE(Properties!$C$5,12,31),Leases!$F98)),Leases!$G98,0)))</f>
      </c>
      <c r="H98" s="22">
        <f>IF(OR(Leases!$A98="",Leases!$E98="",Leases!$G98=""),0,IF(AND(YEAR(Leases!$E98)=Properties!$C$5,MONTH(Leases!$E98)=7,DAY(Leases!$E98)&gt;IF(Leases!$H98="",1,Leases!$H98)),IF(Leases!$E98&lt;=IF(Leases!$F98="",DATE(Properties!$C$5,12,31),Leases!$F98),ROUND(Leases!$G98*(DAY(EOMONTH(Leases!$E98,0))-DAY(Leases!$E98)+1)/DAY(EOMONTH(Leases!$E98,0)),2),0),IF(AND(DATE(Properties!$C$5,7,IF(Leases!$H98="",1,Leases!$H98))&gt;=Leases!$E98,DATE(Properties!$C$5,7,IF(Leases!$H98="",1,Leases!$H98))&lt;=IF(Leases!$F98="",DATE(Properties!$C$5,12,31),Leases!$F98)),Leases!$G98,0)))</f>
      </c>
      <c r="I98" s="22">
        <f>IF(OR(Leases!$A98="",Leases!$E98="",Leases!$G98=""),0,IF(AND(YEAR(Leases!$E98)=Properties!$C$5,MONTH(Leases!$E98)=8,DAY(Leases!$E98)&gt;IF(Leases!$H98="",1,Leases!$H98)),IF(Leases!$E98&lt;=IF(Leases!$F98="",DATE(Properties!$C$5,12,31),Leases!$F98),ROUND(Leases!$G98*(DAY(EOMONTH(Leases!$E98,0))-DAY(Leases!$E98)+1)/DAY(EOMONTH(Leases!$E98,0)),2),0),IF(AND(DATE(Properties!$C$5,8,IF(Leases!$H98="",1,Leases!$H98))&gt;=Leases!$E98,DATE(Properties!$C$5,8,IF(Leases!$H98="",1,Leases!$H98))&lt;=IF(Leases!$F98="",DATE(Properties!$C$5,12,31),Leases!$F98)),Leases!$G98,0)))</f>
      </c>
      <c r="J98" s="22">
        <f>IF(OR(Leases!$A98="",Leases!$E98="",Leases!$G98=""),0,IF(AND(YEAR(Leases!$E98)=Properties!$C$5,MONTH(Leases!$E98)=9,DAY(Leases!$E98)&gt;IF(Leases!$H98="",1,Leases!$H98)),IF(Leases!$E98&lt;=IF(Leases!$F98="",DATE(Properties!$C$5,12,31),Leases!$F98),ROUND(Leases!$G98*(DAY(EOMONTH(Leases!$E98,0))-DAY(Leases!$E98)+1)/DAY(EOMONTH(Leases!$E98,0)),2),0),IF(AND(DATE(Properties!$C$5,9,IF(Leases!$H98="",1,Leases!$H98))&gt;=Leases!$E98,DATE(Properties!$C$5,9,IF(Leases!$H98="",1,Leases!$H98))&lt;=IF(Leases!$F98="",DATE(Properties!$C$5,12,31),Leases!$F98)),Leases!$G98,0)))</f>
      </c>
      <c r="K98" s="22">
        <f>IF(OR(Leases!$A98="",Leases!$E98="",Leases!$G98=""),0,IF(AND(YEAR(Leases!$E98)=Properties!$C$5,MONTH(Leases!$E98)=10,DAY(Leases!$E98)&gt;IF(Leases!$H98="",1,Leases!$H98)),IF(Leases!$E98&lt;=IF(Leases!$F98="",DATE(Properties!$C$5,12,31),Leases!$F98),ROUND(Leases!$G98*(DAY(EOMONTH(Leases!$E98,0))-DAY(Leases!$E98)+1)/DAY(EOMONTH(Leases!$E98,0)),2),0),IF(AND(DATE(Properties!$C$5,10,IF(Leases!$H98="",1,Leases!$H98))&gt;=Leases!$E98,DATE(Properties!$C$5,10,IF(Leases!$H98="",1,Leases!$H98))&lt;=IF(Leases!$F98="",DATE(Properties!$C$5,12,31),Leases!$F98)),Leases!$G98,0)))</f>
      </c>
      <c r="L98" s="22">
        <f>IF(OR(Leases!$A98="",Leases!$E98="",Leases!$G98=""),0,IF(AND(YEAR(Leases!$E98)=Properties!$C$5,MONTH(Leases!$E98)=11,DAY(Leases!$E98)&gt;IF(Leases!$H98="",1,Leases!$H98)),IF(Leases!$E98&lt;=IF(Leases!$F98="",DATE(Properties!$C$5,12,31),Leases!$F98),ROUND(Leases!$G98*(DAY(EOMONTH(Leases!$E98,0))-DAY(Leases!$E98)+1)/DAY(EOMONTH(Leases!$E98,0)),2),0),IF(AND(DATE(Properties!$C$5,11,IF(Leases!$H98="",1,Leases!$H98))&gt;=Leases!$E98,DATE(Properties!$C$5,11,IF(Leases!$H98="",1,Leases!$H98))&lt;=IF(Leases!$F98="",DATE(Properties!$C$5,12,31),Leases!$F98)),Leases!$G98,0)))</f>
      </c>
      <c r="M98" s="22">
        <f>IF(OR(Leases!$A98="",Leases!$E98="",Leases!$G98=""),0,IF(AND(YEAR(Leases!$E98)=Properties!$C$5,MONTH(Leases!$E98)=12,DAY(Leases!$E98)&gt;IF(Leases!$H98="",1,Leases!$H98)),IF(Leases!$E98&lt;=IF(Leases!$F98="",DATE(Properties!$C$5,12,31),Leases!$F98),ROUND(Leases!$G98*(DAY(EOMONTH(Leases!$E98,0))-DAY(Leases!$E98)+1)/DAY(EOMONTH(Leases!$E98,0)),2),0),IF(AND(DATE(Properties!$C$5,12,IF(Leases!$H98="",1,Leases!$H98))&gt;=Leases!$E98,DATE(Properties!$C$5,12,IF(Leases!$H98="",1,Leases!$H98))&lt;=IF(Leases!$F98="",DATE(Properties!$C$5,12,31),Leases!$F98)),Leases!$G98,0)))</f>
      </c>
      <c r="N98" s="28">
        <f>IF(B98=0,0,IF(AND(YEAR(Leases!$E98)=Properties!$C$5,MONTH(Leases!$E98)=1,DAY(Leases!$E98)&gt;IF(Leases!$H98="",1,Leases!$H98)),Leases!$E98,DATE(Properties!$C$5,1,IF(Leases!$H98="",1,Leases!$H98))))</f>
      </c>
      <c r="O98" s="28">
        <f>IF(C98=0,0,IF(AND(YEAR(Leases!$E98)=Properties!$C$5,MONTH(Leases!$E98)=2,DAY(Leases!$E98)&gt;IF(Leases!$H98="",1,Leases!$H98)),Leases!$E98,DATE(Properties!$C$5,2,IF(Leases!$H98="",1,Leases!$H98))))</f>
      </c>
      <c r="P98" s="28">
        <f>IF(D98=0,0,IF(AND(YEAR(Leases!$E98)=Properties!$C$5,MONTH(Leases!$E98)=3,DAY(Leases!$E98)&gt;IF(Leases!$H98="",1,Leases!$H98)),Leases!$E98,DATE(Properties!$C$5,3,IF(Leases!$H98="",1,Leases!$H98))))</f>
      </c>
      <c r="Q98" s="28">
        <f>IF(E98=0,0,IF(AND(YEAR(Leases!$E98)=Properties!$C$5,MONTH(Leases!$E98)=4,DAY(Leases!$E98)&gt;IF(Leases!$H98="",1,Leases!$H98)),Leases!$E98,DATE(Properties!$C$5,4,IF(Leases!$H98="",1,Leases!$H98))))</f>
      </c>
      <c r="R98" s="28">
        <f>IF(F98=0,0,IF(AND(YEAR(Leases!$E98)=Properties!$C$5,MONTH(Leases!$E98)=5,DAY(Leases!$E98)&gt;IF(Leases!$H98="",1,Leases!$H98)),Leases!$E98,DATE(Properties!$C$5,5,IF(Leases!$H98="",1,Leases!$H98))))</f>
      </c>
      <c r="S98" s="28">
        <f>IF(G98=0,0,IF(AND(YEAR(Leases!$E98)=Properties!$C$5,MONTH(Leases!$E98)=6,DAY(Leases!$E98)&gt;IF(Leases!$H98="",1,Leases!$H98)),Leases!$E98,DATE(Properties!$C$5,6,IF(Leases!$H98="",1,Leases!$H98))))</f>
      </c>
      <c r="T98" s="28">
        <f>IF(H98=0,0,IF(AND(YEAR(Leases!$E98)=Properties!$C$5,MONTH(Leases!$E98)=7,DAY(Leases!$E98)&gt;IF(Leases!$H98="",1,Leases!$H98)),Leases!$E98,DATE(Properties!$C$5,7,IF(Leases!$H98="",1,Leases!$H98))))</f>
      </c>
      <c r="U98" s="28">
        <f>IF(I98=0,0,IF(AND(YEAR(Leases!$E98)=Properties!$C$5,MONTH(Leases!$E98)=8,DAY(Leases!$E98)&gt;IF(Leases!$H98="",1,Leases!$H98)),Leases!$E98,DATE(Properties!$C$5,8,IF(Leases!$H98="",1,Leases!$H98))))</f>
      </c>
      <c r="V98" s="28">
        <f>IF(J98=0,0,IF(AND(YEAR(Leases!$E98)=Properties!$C$5,MONTH(Leases!$E98)=9,DAY(Leases!$E98)&gt;IF(Leases!$H98="",1,Leases!$H98)),Leases!$E98,DATE(Properties!$C$5,9,IF(Leases!$H98="",1,Leases!$H98))))</f>
      </c>
      <c r="W98" s="28">
        <f>IF(K98=0,0,IF(AND(YEAR(Leases!$E98)=Properties!$C$5,MONTH(Leases!$E98)=10,DAY(Leases!$E98)&gt;IF(Leases!$H98="",1,Leases!$H98)),Leases!$E98,DATE(Properties!$C$5,10,IF(Leases!$H98="",1,Leases!$H98))))</f>
      </c>
      <c r="X98" s="28">
        <f>IF(L98=0,0,IF(AND(YEAR(Leases!$E98)=Properties!$C$5,MONTH(Leases!$E98)=11,DAY(Leases!$E98)&gt;IF(Leases!$H98="",1,Leases!$H98)),Leases!$E98,DATE(Properties!$C$5,11,IF(Leases!$H98="",1,Leases!$H98))))</f>
      </c>
      <c r="Y98" s="28">
        <f>IF(M98=0,0,IF(AND(YEAR(Leases!$E98)=Properties!$C$5,MONTH(Leases!$E98)=12,DAY(Leases!$E98)&gt;IF(Leases!$H98="",1,Leases!$H98)),Leases!$E98,DATE(Properties!$C$5,12,IF(Leases!$H98="",1,Leases!$H98))))</f>
      </c>
      <c r="Z98" s="25">
        <f>SUM(B98:M98)</f>
      </c>
      <c r="AA98" s="22">
        <f>SUMPRODUCT((N98:Y98&lt;='Rent roll'!$C$4)*B98:M98)</f>
      </c>
      <c r="AB98" s="22">
        <f>IF(A98="",0,SUMIFS('Ledger entries'!$H$2:$H$3001,'Ledger entries'!$B$2:$B$3001,A98,'Ledger entries'!$A$2:$A$3001,"&lt;="&amp;'Rent roll'!$C$4))</f>
      </c>
      <c r="AC98" s="22">
        <f>IF(A98="",0,N(Leases!$L98)+AA98+AB98)</f>
      </c>
      <c r="AD98" s="22">
        <f>IF(A98="",0,N(Leases!$K98)+SUMIFS('Ledger entries'!$I$2:$I$3001,'Ledger entries'!$B$2:$B$3001,A98,'Ledger entries'!$A$2:$A$3001,"&lt;="&amp;'Rent roll'!$C$4))</f>
      </c>
    </row>
    <row r="99" spans="1:30" x14ac:dyDescent="0.25">
      <c r="A99" s="13">
        <f>Leases!A99</f>
      </c>
      <c r="B99" s="22">
        <f>IF(OR(Leases!$A99="",Leases!$E99="",Leases!$G99=""),0,IF(AND(YEAR(Leases!$E99)=Properties!$C$5,MONTH(Leases!$E99)=1,DAY(Leases!$E99)&gt;IF(Leases!$H99="",1,Leases!$H99)),IF(Leases!$E99&lt;=IF(Leases!$F99="",DATE(Properties!$C$5,12,31),Leases!$F99),ROUND(Leases!$G99*(DAY(EOMONTH(Leases!$E99,0))-DAY(Leases!$E99)+1)/DAY(EOMONTH(Leases!$E99,0)),2),0),IF(AND(DATE(Properties!$C$5,1,IF(Leases!$H99="",1,Leases!$H99))&gt;=Leases!$E99,DATE(Properties!$C$5,1,IF(Leases!$H99="",1,Leases!$H99))&lt;=IF(Leases!$F99="",DATE(Properties!$C$5,12,31),Leases!$F99)),Leases!$G99,0)))</f>
      </c>
      <c r="C99" s="22">
        <f>IF(OR(Leases!$A99="",Leases!$E99="",Leases!$G99=""),0,IF(AND(YEAR(Leases!$E99)=Properties!$C$5,MONTH(Leases!$E99)=2,DAY(Leases!$E99)&gt;IF(Leases!$H99="",1,Leases!$H99)),IF(Leases!$E99&lt;=IF(Leases!$F99="",DATE(Properties!$C$5,12,31),Leases!$F99),ROUND(Leases!$G99*(DAY(EOMONTH(Leases!$E99,0))-DAY(Leases!$E99)+1)/DAY(EOMONTH(Leases!$E99,0)),2),0),IF(AND(DATE(Properties!$C$5,2,IF(Leases!$H99="",1,Leases!$H99))&gt;=Leases!$E99,DATE(Properties!$C$5,2,IF(Leases!$H99="",1,Leases!$H99))&lt;=IF(Leases!$F99="",DATE(Properties!$C$5,12,31),Leases!$F99)),Leases!$G99,0)))</f>
      </c>
      <c r="D99" s="22">
        <f>IF(OR(Leases!$A99="",Leases!$E99="",Leases!$G99=""),0,IF(AND(YEAR(Leases!$E99)=Properties!$C$5,MONTH(Leases!$E99)=3,DAY(Leases!$E99)&gt;IF(Leases!$H99="",1,Leases!$H99)),IF(Leases!$E99&lt;=IF(Leases!$F99="",DATE(Properties!$C$5,12,31),Leases!$F99),ROUND(Leases!$G99*(DAY(EOMONTH(Leases!$E99,0))-DAY(Leases!$E99)+1)/DAY(EOMONTH(Leases!$E99,0)),2),0),IF(AND(DATE(Properties!$C$5,3,IF(Leases!$H99="",1,Leases!$H99))&gt;=Leases!$E99,DATE(Properties!$C$5,3,IF(Leases!$H99="",1,Leases!$H99))&lt;=IF(Leases!$F99="",DATE(Properties!$C$5,12,31),Leases!$F99)),Leases!$G99,0)))</f>
      </c>
      <c r="E99" s="22">
        <f>IF(OR(Leases!$A99="",Leases!$E99="",Leases!$G99=""),0,IF(AND(YEAR(Leases!$E99)=Properties!$C$5,MONTH(Leases!$E99)=4,DAY(Leases!$E99)&gt;IF(Leases!$H99="",1,Leases!$H99)),IF(Leases!$E99&lt;=IF(Leases!$F99="",DATE(Properties!$C$5,12,31),Leases!$F99),ROUND(Leases!$G99*(DAY(EOMONTH(Leases!$E99,0))-DAY(Leases!$E99)+1)/DAY(EOMONTH(Leases!$E99,0)),2),0),IF(AND(DATE(Properties!$C$5,4,IF(Leases!$H99="",1,Leases!$H99))&gt;=Leases!$E99,DATE(Properties!$C$5,4,IF(Leases!$H99="",1,Leases!$H99))&lt;=IF(Leases!$F99="",DATE(Properties!$C$5,12,31),Leases!$F99)),Leases!$G99,0)))</f>
      </c>
      <c r="F99" s="22">
        <f>IF(OR(Leases!$A99="",Leases!$E99="",Leases!$G99=""),0,IF(AND(YEAR(Leases!$E99)=Properties!$C$5,MONTH(Leases!$E99)=5,DAY(Leases!$E99)&gt;IF(Leases!$H99="",1,Leases!$H99)),IF(Leases!$E99&lt;=IF(Leases!$F99="",DATE(Properties!$C$5,12,31),Leases!$F99),ROUND(Leases!$G99*(DAY(EOMONTH(Leases!$E99,0))-DAY(Leases!$E99)+1)/DAY(EOMONTH(Leases!$E99,0)),2),0),IF(AND(DATE(Properties!$C$5,5,IF(Leases!$H99="",1,Leases!$H99))&gt;=Leases!$E99,DATE(Properties!$C$5,5,IF(Leases!$H99="",1,Leases!$H99))&lt;=IF(Leases!$F99="",DATE(Properties!$C$5,12,31),Leases!$F99)),Leases!$G99,0)))</f>
      </c>
      <c r="G99" s="22">
        <f>IF(OR(Leases!$A99="",Leases!$E99="",Leases!$G99=""),0,IF(AND(YEAR(Leases!$E99)=Properties!$C$5,MONTH(Leases!$E99)=6,DAY(Leases!$E99)&gt;IF(Leases!$H99="",1,Leases!$H99)),IF(Leases!$E99&lt;=IF(Leases!$F99="",DATE(Properties!$C$5,12,31),Leases!$F99),ROUND(Leases!$G99*(DAY(EOMONTH(Leases!$E99,0))-DAY(Leases!$E99)+1)/DAY(EOMONTH(Leases!$E99,0)),2),0),IF(AND(DATE(Properties!$C$5,6,IF(Leases!$H99="",1,Leases!$H99))&gt;=Leases!$E99,DATE(Properties!$C$5,6,IF(Leases!$H99="",1,Leases!$H99))&lt;=IF(Leases!$F99="",DATE(Properties!$C$5,12,31),Leases!$F99)),Leases!$G99,0)))</f>
      </c>
      <c r="H99" s="22">
        <f>IF(OR(Leases!$A99="",Leases!$E99="",Leases!$G99=""),0,IF(AND(YEAR(Leases!$E99)=Properties!$C$5,MONTH(Leases!$E99)=7,DAY(Leases!$E99)&gt;IF(Leases!$H99="",1,Leases!$H99)),IF(Leases!$E99&lt;=IF(Leases!$F99="",DATE(Properties!$C$5,12,31),Leases!$F99),ROUND(Leases!$G99*(DAY(EOMONTH(Leases!$E99,0))-DAY(Leases!$E99)+1)/DAY(EOMONTH(Leases!$E99,0)),2),0),IF(AND(DATE(Properties!$C$5,7,IF(Leases!$H99="",1,Leases!$H99))&gt;=Leases!$E99,DATE(Properties!$C$5,7,IF(Leases!$H99="",1,Leases!$H99))&lt;=IF(Leases!$F99="",DATE(Properties!$C$5,12,31),Leases!$F99)),Leases!$G99,0)))</f>
      </c>
      <c r="I99" s="22">
        <f>IF(OR(Leases!$A99="",Leases!$E99="",Leases!$G99=""),0,IF(AND(YEAR(Leases!$E99)=Properties!$C$5,MONTH(Leases!$E99)=8,DAY(Leases!$E99)&gt;IF(Leases!$H99="",1,Leases!$H99)),IF(Leases!$E99&lt;=IF(Leases!$F99="",DATE(Properties!$C$5,12,31),Leases!$F99),ROUND(Leases!$G99*(DAY(EOMONTH(Leases!$E99,0))-DAY(Leases!$E99)+1)/DAY(EOMONTH(Leases!$E99,0)),2),0),IF(AND(DATE(Properties!$C$5,8,IF(Leases!$H99="",1,Leases!$H99))&gt;=Leases!$E99,DATE(Properties!$C$5,8,IF(Leases!$H99="",1,Leases!$H99))&lt;=IF(Leases!$F99="",DATE(Properties!$C$5,12,31),Leases!$F99)),Leases!$G99,0)))</f>
      </c>
      <c r="J99" s="22">
        <f>IF(OR(Leases!$A99="",Leases!$E99="",Leases!$G99=""),0,IF(AND(YEAR(Leases!$E99)=Properties!$C$5,MONTH(Leases!$E99)=9,DAY(Leases!$E99)&gt;IF(Leases!$H99="",1,Leases!$H99)),IF(Leases!$E99&lt;=IF(Leases!$F99="",DATE(Properties!$C$5,12,31),Leases!$F99),ROUND(Leases!$G99*(DAY(EOMONTH(Leases!$E99,0))-DAY(Leases!$E99)+1)/DAY(EOMONTH(Leases!$E99,0)),2),0),IF(AND(DATE(Properties!$C$5,9,IF(Leases!$H99="",1,Leases!$H99))&gt;=Leases!$E99,DATE(Properties!$C$5,9,IF(Leases!$H99="",1,Leases!$H99))&lt;=IF(Leases!$F99="",DATE(Properties!$C$5,12,31),Leases!$F99)),Leases!$G99,0)))</f>
      </c>
      <c r="K99" s="22">
        <f>IF(OR(Leases!$A99="",Leases!$E99="",Leases!$G99=""),0,IF(AND(YEAR(Leases!$E99)=Properties!$C$5,MONTH(Leases!$E99)=10,DAY(Leases!$E99)&gt;IF(Leases!$H99="",1,Leases!$H99)),IF(Leases!$E99&lt;=IF(Leases!$F99="",DATE(Properties!$C$5,12,31),Leases!$F99),ROUND(Leases!$G99*(DAY(EOMONTH(Leases!$E99,0))-DAY(Leases!$E99)+1)/DAY(EOMONTH(Leases!$E99,0)),2),0),IF(AND(DATE(Properties!$C$5,10,IF(Leases!$H99="",1,Leases!$H99))&gt;=Leases!$E99,DATE(Properties!$C$5,10,IF(Leases!$H99="",1,Leases!$H99))&lt;=IF(Leases!$F99="",DATE(Properties!$C$5,12,31),Leases!$F99)),Leases!$G99,0)))</f>
      </c>
      <c r="L99" s="22">
        <f>IF(OR(Leases!$A99="",Leases!$E99="",Leases!$G99=""),0,IF(AND(YEAR(Leases!$E99)=Properties!$C$5,MONTH(Leases!$E99)=11,DAY(Leases!$E99)&gt;IF(Leases!$H99="",1,Leases!$H99)),IF(Leases!$E99&lt;=IF(Leases!$F99="",DATE(Properties!$C$5,12,31),Leases!$F99),ROUND(Leases!$G99*(DAY(EOMONTH(Leases!$E99,0))-DAY(Leases!$E99)+1)/DAY(EOMONTH(Leases!$E99,0)),2),0),IF(AND(DATE(Properties!$C$5,11,IF(Leases!$H99="",1,Leases!$H99))&gt;=Leases!$E99,DATE(Properties!$C$5,11,IF(Leases!$H99="",1,Leases!$H99))&lt;=IF(Leases!$F99="",DATE(Properties!$C$5,12,31),Leases!$F99)),Leases!$G99,0)))</f>
      </c>
      <c r="M99" s="22">
        <f>IF(OR(Leases!$A99="",Leases!$E99="",Leases!$G99=""),0,IF(AND(YEAR(Leases!$E99)=Properties!$C$5,MONTH(Leases!$E99)=12,DAY(Leases!$E99)&gt;IF(Leases!$H99="",1,Leases!$H99)),IF(Leases!$E99&lt;=IF(Leases!$F99="",DATE(Properties!$C$5,12,31),Leases!$F99),ROUND(Leases!$G99*(DAY(EOMONTH(Leases!$E99,0))-DAY(Leases!$E99)+1)/DAY(EOMONTH(Leases!$E99,0)),2),0),IF(AND(DATE(Properties!$C$5,12,IF(Leases!$H99="",1,Leases!$H99))&gt;=Leases!$E99,DATE(Properties!$C$5,12,IF(Leases!$H99="",1,Leases!$H99))&lt;=IF(Leases!$F99="",DATE(Properties!$C$5,12,31),Leases!$F99)),Leases!$G99,0)))</f>
      </c>
      <c r="N99" s="28">
        <f>IF(B99=0,0,IF(AND(YEAR(Leases!$E99)=Properties!$C$5,MONTH(Leases!$E99)=1,DAY(Leases!$E99)&gt;IF(Leases!$H99="",1,Leases!$H99)),Leases!$E99,DATE(Properties!$C$5,1,IF(Leases!$H99="",1,Leases!$H99))))</f>
      </c>
      <c r="O99" s="28">
        <f>IF(C99=0,0,IF(AND(YEAR(Leases!$E99)=Properties!$C$5,MONTH(Leases!$E99)=2,DAY(Leases!$E99)&gt;IF(Leases!$H99="",1,Leases!$H99)),Leases!$E99,DATE(Properties!$C$5,2,IF(Leases!$H99="",1,Leases!$H99))))</f>
      </c>
      <c r="P99" s="28">
        <f>IF(D99=0,0,IF(AND(YEAR(Leases!$E99)=Properties!$C$5,MONTH(Leases!$E99)=3,DAY(Leases!$E99)&gt;IF(Leases!$H99="",1,Leases!$H99)),Leases!$E99,DATE(Properties!$C$5,3,IF(Leases!$H99="",1,Leases!$H99))))</f>
      </c>
      <c r="Q99" s="28">
        <f>IF(E99=0,0,IF(AND(YEAR(Leases!$E99)=Properties!$C$5,MONTH(Leases!$E99)=4,DAY(Leases!$E99)&gt;IF(Leases!$H99="",1,Leases!$H99)),Leases!$E99,DATE(Properties!$C$5,4,IF(Leases!$H99="",1,Leases!$H99))))</f>
      </c>
      <c r="R99" s="28">
        <f>IF(F99=0,0,IF(AND(YEAR(Leases!$E99)=Properties!$C$5,MONTH(Leases!$E99)=5,DAY(Leases!$E99)&gt;IF(Leases!$H99="",1,Leases!$H99)),Leases!$E99,DATE(Properties!$C$5,5,IF(Leases!$H99="",1,Leases!$H99))))</f>
      </c>
      <c r="S99" s="28">
        <f>IF(G99=0,0,IF(AND(YEAR(Leases!$E99)=Properties!$C$5,MONTH(Leases!$E99)=6,DAY(Leases!$E99)&gt;IF(Leases!$H99="",1,Leases!$H99)),Leases!$E99,DATE(Properties!$C$5,6,IF(Leases!$H99="",1,Leases!$H99))))</f>
      </c>
      <c r="T99" s="28">
        <f>IF(H99=0,0,IF(AND(YEAR(Leases!$E99)=Properties!$C$5,MONTH(Leases!$E99)=7,DAY(Leases!$E99)&gt;IF(Leases!$H99="",1,Leases!$H99)),Leases!$E99,DATE(Properties!$C$5,7,IF(Leases!$H99="",1,Leases!$H99))))</f>
      </c>
      <c r="U99" s="28">
        <f>IF(I99=0,0,IF(AND(YEAR(Leases!$E99)=Properties!$C$5,MONTH(Leases!$E99)=8,DAY(Leases!$E99)&gt;IF(Leases!$H99="",1,Leases!$H99)),Leases!$E99,DATE(Properties!$C$5,8,IF(Leases!$H99="",1,Leases!$H99))))</f>
      </c>
      <c r="V99" s="28">
        <f>IF(J99=0,0,IF(AND(YEAR(Leases!$E99)=Properties!$C$5,MONTH(Leases!$E99)=9,DAY(Leases!$E99)&gt;IF(Leases!$H99="",1,Leases!$H99)),Leases!$E99,DATE(Properties!$C$5,9,IF(Leases!$H99="",1,Leases!$H99))))</f>
      </c>
      <c r="W99" s="28">
        <f>IF(K99=0,0,IF(AND(YEAR(Leases!$E99)=Properties!$C$5,MONTH(Leases!$E99)=10,DAY(Leases!$E99)&gt;IF(Leases!$H99="",1,Leases!$H99)),Leases!$E99,DATE(Properties!$C$5,10,IF(Leases!$H99="",1,Leases!$H99))))</f>
      </c>
      <c r="X99" s="28">
        <f>IF(L99=0,0,IF(AND(YEAR(Leases!$E99)=Properties!$C$5,MONTH(Leases!$E99)=11,DAY(Leases!$E99)&gt;IF(Leases!$H99="",1,Leases!$H99)),Leases!$E99,DATE(Properties!$C$5,11,IF(Leases!$H99="",1,Leases!$H99))))</f>
      </c>
      <c r="Y99" s="28">
        <f>IF(M99=0,0,IF(AND(YEAR(Leases!$E99)=Properties!$C$5,MONTH(Leases!$E99)=12,DAY(Leases!$E99)&gt;IF(Leases!$H99="",1,Leases!$H99)),Leases!$E99,DATE(Properties!$C$5,12,IF(Leases!$H99="",1,Leases!$H99))))</f>
      </c>
      <c r="Z99" s="25">
        <f>SUM(B99:M99)</f>
      </c>
      <c r="AA99" s="22">
        <f>SUMPRODUCT((N99:Y99&lt;='Rent roll'!$C$4)*B99:M99)</f>
      </c>
      <c r="AB99" s="22">
        <f>IF(A99="",0,SUMIFS('Ledger entries'!$H$2:$H$3001,'Ledger entries'!$B$2:$B$3001,A99,'Ledger entries'!$A$2:$A$3001,"&lt;="&amp;'Rent roll'!$C$4))</f>
      </c>
      <c r="AC99" s="22">
        <f>IF(A99="",0,N(Leases!$L99)+AA99+AB99)</f>
      </c>
      <c r="AD99" s="22">
        <f>IF(A99="",0,N(Leases!$K99)+SUMIFS('Ledger entries'!$I$2:$I$3001,'Ledger entries'!$B$2:$B$3001,A99,'Ledger entries'!$A$2:$A$3001,"&lt;="&amp;'Rent roll'!$C$4))</f>
      </c>
    </row>
    <row r="100" spans="1:30" x14ac:dyDescent="0.25">
      <c r="A100" s="13">
        <f>Leases!A100</f>
      </c>
      <c r="B100" s="22">
        <f>IF(OR(Leases!$A100="",Leases!$E100="",Leases!$G100=""),0,IF(AND(YEAR(Leases!$E100)=Properties!$C$5,MONTH(Leases!$E100)=1,DAY(Leases!$E100)&gt;IF(Leases!$H100="",1,Leases!$H100)),IF(Leases!$E100&lt;=IF(Leases!$F100="",DATE(Properties!$C$5,12,31),Leases!$F100),ROUND(Leases!$G100*(DAY(EOMONTH(Leases!$E100,0))-DAY(Leases!$E100)+1)/DAY(EOMONTH(Leases!$E100,0)),2),0),IF(AND(DATE(Properties!$C$5,1,IF(Leases!$H100="",1,Leases!$H100))&gt;=Leases!$E100,DATE(Properties!$C$5,1,IF(Leases!$H100="",1,Leases!$H100))&lt;=IF(Leases!$F100="",DATE(Properties!$C$5,12,31),Leases!$F100)),Leases!$G100,0)))</f>
      </c>
      <c r="C100" s="22">
        <f>IF(OR(Leases!$A100="",Leases!$E100="",Leases!$G100=""),0,IF(AND(YEAR(Leases!$E100)=Properties!$C$5,MONTH(Leases!$E100)=2,DAY(Leases!$E100)&gt;IF(Leases!$H100="",1,Leases!$H100)),IF(Leases!$E100&lt;=IF(Leases!$F100="",DATE(Properties!$C$5,12,31),Leases!$F100),ROUND(Leases!$G100*(DAY(EOMONTH(Leases!$E100,0))-DAY(Leases!$E100)+1)/DAY(EOMONTH(Leases!$E100,0)),2),0),IF(AND(DATE(Properties!$C$5,2,IF(Leases!$H100="",1,Leases!$H100))&gt;=Leases!$E100,DATE(Properties!$C$5,2,IF(Leases!$H100="",1,Leases!$H100))&lt;=IF(Leases!$F100="",DATE(Properties!$C$5,12,31),Leases!$F100)),Leases!$G100,0)))</f>
      </c>
      <c r="D100" s="22">
        <f>IF(OR(Leases!$A100="",Leases!$E100="",Leases!$G100=""),0,IF(AND(YEAR(Leases!$E100)=Properties!$C$5,MONTH(Leases!$E100)=3,DAY(Leases!$E100)&gt;IF(Leases!$H100="",1,Leases!$H100)),IF(Leases!$E100&lt;=IF(Leases!$F100="",DATE(Properties!$C$5,12,31),Leases!$F100),ROUND(Leases!$G100*(DAY(EOMONTH(Leases!$E100,0))-DAY(Leases!$E100)+1)/DAY(EOMONTH(Leases!$E100,0)),2),0),IF(AND(DATE(Properties!$C$5,3,IF(Leases!$H100="",1,Leases!$H100))&gt;=Leases!$E100,DATE(Properties!$C$5,3,IF(Leases!$H100="",1,Leases!$H100))&lt;=IF(Leases!$F100="",DATE(Properties!$C$5,12,31),Leases!$F100)),Leases!$G100,0)))</f>
      </c>
      <c r="E100" s="22">
        <f>IF(OR(Leases!$A100="",Leases!$E100="",Leases!$G100=""),0,IF(AND(YEAR(Leases!$E100)=Properties!$C$5,MONTH(Leases!$E100)=4,DAY(Leases!$E100)&gt;IF(Leases!$H100="",1,Leases!$H100)),IF(Leases!$E100&lt;=IF(Leases!$F100="",DATE(Properties!$C$5,12,31),Leases!$F100),ROUND(Leases!$G100*(DAY(EOMONTH(Leases!$E100,0))-DAY(Leases!$E100)+1)/DAY(EOMONTH(Leases!$E100,0)),2),0),IF(AND(DATE(Properties!$C$5,4,IF(Leases!$H100="",1,Leases!$H100))&gt;=Leases!$E100,DATE(Properties!$C$5,4,IF(Leases!$H100="",1,Leases!$H100))&lt;=IF(Leases!$F100="",DATE(Properties!$C$5,12,31),Leases!$F100)),Leases!$G100,0)))</f>
      </c>
      <c r="F100" s="22">
        <f>IF(OR(Leases!$A100="",Leases!$E100="",Leases!$G100=""),0,IF(AND(YEAR(Leases!$E100)=Properties!$C$5,MONTH(Leases!$E100)=5,DAY(Leases!$E100)&gt;IF(Leases!$H100="",1,Leases!$H100)),IF(Leases!$E100&lt;=IF(Leases!$F100="",DATE(Properties!$C$5,12,31),Leases!$F100),ROUND(Leases!$G100*(DAY(EOMONTH(Leases!$E100,0))-DAY(Leases!$E100)+1)/DAY(EOMONTH(Leases!$E100,0)),2),0),IF(AND(DATE(Properties!$C$5,5,IF(Leases!$H100="",1,Leases!$H100))&gt;=Leases!$E100,DATE(Properties!$C$5,5,IF(Leases!$H100="",1,Leases!$H100))&lt;=IF(Leases!$F100="",DATE(Properties!$C$5,12,31),Leases!$F100)),Leases!$G100,0)))</f>
      </c>
      <c r="G100" s="22">
        <f>IF(OR(Leases!$A100="",Leases!$E100="",Leases!$G100=""),0,IF(AND(YEAR(Leases!$E100)=Properties!$C$5,MONTH(Leases!$E100)=6,DAY(Leases!$E100)&gt;IF(Leases!$H100="",1,Leases!$H100)),IF(Leases!$E100&lt;=IF(Leases!$F100="",DATE(Properties!$C$5,12,31),Leases!$F100),ROUND(Leases!$G100*(DAY(EOMONTH(Leases!$E100,0))-DAY(Leases!$E100)+1)/DAY(EOMONTH(Leases!$E100,0)),2),0),IF(AND(DATE(Properties!$C$5,6,IF(Leases!$H100="",1,Leases!$H100))&gt;=Leases!$E100,DATE(Properties!$C$5,6,IF(Leases!$H100="",1,Leases!$H100))&lt;=IF(Leases!$F100="",DATE(Properties!$C$5,12,31),Leases!$F100)),Leases!$G100,0)))</f>
      </c>
      <c r="H100" s="22">
        <f>IF(OR(Leases!$A100="",Leases!$E100="",Leases!$G100=""),0,IF(AND(YEAR(Leases!$E100)=Properties!$C$5,MONTH(Leases!$E100)=7,DAY(Leases!$E100)&gt;IF(Leases!$H100="",1,Leases!$H100)),IF(Leases!$E100&lt;=IF(Leases!$F100="",DATE(Properties!$C$5,12,31),Leases!$F100),ROUND(Leases!$G100*(DAY(EOMONTH(Leases!$E100,0))-DAY(Leases!$E100)+1)/DAY(EOMONTH(Leases!$E100,0)),2),0),IF(AND(DATE(Properties!$C$5,7,IF(Leases!$H100="",1,Leases!$H100))&gt;=Leases!$E100,DATE(Properties!$C$5,7,IF(Leases!$H100="",1,Leases!$H100))&lt;=IF(Leases!$F100="",DATE(Properties!$C$5,12,31),Leases!$F100)),Leases!$G100,0)))</f>
      </c>
      <c r="I100" s="22">
        <f>IF(OR(Leases!$A100="",Leases!$E100="",Leases!$G100=""),0,IF(AND(YEAR(Leases!$E100)=Properties!$C$5,MONTH(Leases!$E100)=8,DAY(Leases!$E100)&gt;IF(Leases!$H100="",1,Leases!$H100)),IF(Leases!$E100&lt;=IF(Leases!$F100="",DATE(Properties!$C$5,12,31),Leases!$F100),ROUND(Leases!$G100*(DAY(EOMONTH(Leases!$E100,0))-DAY(Leases!$E100)+1)/DAY(EOMONTH(Leases!$E100,0)),2),0),IF(AND(DATE(Properties!$C$5,8,IF(Leases!$H100="",1,Leases!$H100))&gt;=Leases!$E100,DATE(Properties!$C$5,8,IF(Leases!$H100="",1,Leases!$H100))&lt;=IF(Leases!$F100="",DATE(Properties!$C$5,12,31),Leases!$F100)),Leases!$G100,0)))</f>
      </c>
      <c r="J100" s="22">
        <f>IF(OR(Leases!$A100="",Leases!$E100="",Leases!$G100=""),0,IF(AND(YEAR(Leases!$E100)=Properties!$C$5,MONTH(Leases!$E100)=9,DAY(Leases!$E100)&gt;IF(Leases!$H100="",1,Leases!$H100)),IF(Leases!$E100&lt;=IF(Leases!$F100="",DATE(Properties!$C$5,12,31),Leases!$F100),ROUND(Leases!$G100*(DAY(EOMONTH(Leases!$E100,0))-DAY(Leases!$E100)+1)/DAY(EOMONTH(Leases!$E100,0)),2),0),IF(AND(DATE(Properties!$C$5,9,IF(Leases!$H100="",1,Leases!$H100))&gt;=Leases!$E100,DATE(Properties!$C$5,9,IF(Leases!$H100="",1,Leases!$H100))&lt;=IF(Leases!$F100="",DATE(Properties!$C$5,12,31),Leases!$F100)),Leases!$G100,0)))</f>
      </c>
      <c r="K100" s="22">
        <f>IF(OR(Leases!$A100="",Leases!$E100="",Leases!$G100=""),0,IF(AND(YEAR(Leases!$E100)=Properties!$C$5,MONTH(Leases!$E100)=10,DAY(Leases!$E100)&gt;IF(Leases!$H100="",1,Leases!$H100)),IF(Leases!$E100&lt;=IF(Leases!$F100="",DATE(Properties!$C$5,12,31),Leases!$F100),ROUND(Leases!$G100*(DAY(EOMONTH(Leases!$E100,0))-DAY(Leases!$E100)+1)/DAY(EOMONTH(Leases!$E100,0)),2),0),IF(AND(DATE(Properties!$C$5,10,IF(Leases!$H100="",1,Leases!$H100))&gt;=Leases!$E100,DATE(Properties!$C$5,10,IF(Leases!$H100="",1,Leases!$H100))&lt;=IF(Leases!$F100="",DATE(Properties!$C$5,12,31),Leases!$F100)),Leases!$G100,0)))</f>
      </c>
      <c r="L100" s="22">
        <f>IF(OR(Leases!$A100="",Leases!$E100="",Leases!$G100=""),0,IF(AND(YEAR(Leases!$E100)=Properties!$C$5,MONTH(Leases!$E100)=11,DAY(Leases!$E100)&gt;IF(Leases!$H100="",1,Leases!$H100)),IF(Leases!$E100&lt;=IF(Leases!$F100="",DATE(Properties!$C$5,12,31),Leases!$F100),ROUND(Leases!$G100*(DAY(EOMONTH(Leases!$E100,0))-DAY(Leases!$E100)+1)/DAY(EOMONTH(Leases!$E100,0)),2),0),IF(AND(DATE(Properties!$C$5,11,IF(Leases!$H100="",1,Leases!$H100))&gt;=Leases!$E100,DATE(Properties!$C$5,11,IF(Leases!$H100="",1,Leases!$H100))&lt;=IF(Leases!$F100="",DATE(Properties!$C$5,12,31),Leases!$F100)),Leases!$G100,0)))</f>
      </c>
      <c r="M100" s="22">
        <f>IF(OR(Leases!$A100="",Leases!$E100="",Leases!$G100=""),0,IF(AND(YEAR(Leases!$E100)=Properties!$C$5,MONTH(Leases!$E100)=12,DAY(Leases!$E100)&gt;IF(Leases!$H100="",1,Leases!$H100)),IF(Leases!$E100&lt;=IF(Leases!$F100="",DATE(Properties!$C$5,12,31),Leases!$F100),ROUND(Leases!$G100*(DAY(EOMONTH(Leases!$E100,0))-DAY(Leases!$E100)+1)/DAY(EOMONTH(Leases!$E100,0)),2),0),IF(AND(DATE(Properties!$C$5,12,IF(Leases!$H100="",1,Leases!$H100))&gt;=Leases!$E100,DATE(Properties!$C$5,12,IF(Leases!$H100="",1,Leases!$H100))&lt;=IF(Leases!$F100="",DATE(Properties!$C$5,12,31),Leases!$F100)),Leases!$G100,0)))</f>
      </c>
      <c r="N100" s="28">
        <f>IF(B100=0,0,IF(AND(YEAR(Leases!$E100)=Properties!$C$5,MONTH(Leases!$E100)=1,DAY(Leases!$E100)&gt;IF(Leases!$H100="",1,Leases!$H100)),Leases!$E100,DATE(Properties!$C$5,1,IF(Leases!$H100="",1,Leases!$H100))))</f>
      </c>
      <c r="O100" s="28">
        <f>IF(C100=0,0,IF(AND(YEAR(Leases!$E100)=Properties!$C$5,MONTH(Leases!$E100)=2,DAY(Leases!$E100)&gt;IF(Leases!$H100="",1,Leases!$H100)),Leases!$E100,DATE(Properties!$C$5,2,IF(Leases!$H100="",1,Leases!$H100))))</f>
      </c>
      <c r="P100" s="28">
        <f>IF(D100=0,0,IF(AND(YEAR(Leases!$E100)=Properties!$C$5,MONTH(Leases!$E100)=3,DAY(Leases!$E100)&gt;IF(Leases!$H100="",1,Leases!$H100)),Leases!$E100,DATE(Properties!$C$5,3,IF(Leases!$H100="",1,Leases!$H100))))</f>
      </c>
      <c r="Q100" s="28">
        <f>IF(E100=0,0,IF(AND(YEAR(Leases!$E100)=Properties!$C$5,MONTH(Leases!$E100)=4,DAY(Leases!$E100)&gt;IF(Leases!$H100="",1,Leases!$H100)),Leases!$E100,DATE(Properties!$C$5,4,IF(Leases!$H100="",1,Leases!$H100))))</f>
      </c>
      <c r="R100" s="28">
        <f>IF(F100=0,0,IF(AND(YEAR(Leases!$E100)=Properties!$C$5,MONTH(Leases!$E100)=5,DAY(Leases!$E100)&gt;IF(Leases!$H100="",1,Leases!$H100)),Leases!$E100,DATE(Properties!$C$5,5,IF(Leases!$H100="",1,Leases!$H100))))</f>
      </c>
      <c r="S100" s="28">
        <f>IF(G100=0,0,IF(AND(YEAR(Leases!$E100)=Properties!$C$5,MONTH(Leases!$E100)=6,DAY(Leases!$E100)&gt;IF(Leases!$H100="",1,Leases!$H100)),Leases!$E100,DATE(Properties!$C$5,6,IF(Leases!$H100="",1,Leases!$H100))))</f>
      </c>
      <c r="T100" s="28">
        <f>IF(H100=0,0,IF(AND(YEAR(Leases!$E100)=Properties!$C$5,MONTH(Leases!$E100)=7,DAY(Leases!$E100)&gt;IF(Leases!$H100="",1,Leases!$H100)),Leases!$E100,DATE(Properties!$C$5,7,IF(Leases!$H100="",1,Leases!$H100))))</f>
      </c>
      <c r="U100" s="28">
        <f>IF(I100=0,0,IF(AND(YEAR(Leases!$E100)=Properties!$C$5,MONTH(Leases!$E100)=8,DAY(Leases!$E100)&gt;IF(Leases!$H100="",1,Leases!$H100)),Leases!$E100,DATE(Properties!$C$5,8,IF(Leases!$H100="",1,Leases!$H100))))</f>
      </c>
      <c r="V100" s="28">
        <f>IF(J100=0,0,IF(AND(YEAR(Leases!$E100)=Properties!$C$5,MONTH(Leases!$E100)=9,DAY(Leases!$E100)&gt;IF(Leases!$H100="",1,Leases!$H100)),Leases!$E100,DATE(Properties!$C$5,9,IF(Leases!$H100="",1,Leases!$H100))))</f>
      </c>
      <c r="W100" s="28">
        <f>IF(K100=0,0,IF(AND(YEAR(Leases!$E100)=Properties!$C$5,MONTH(Leases!$E100)=10,DAY(Leases!$E100)&gt;IF(Leases!$H100="",1,Leases!$H100)),Leases!$E100,DATE(Properties!$C$5,10,IF(Leases!$H100="",1,Leases!$H100))))</f>
      </c>
      <c r="X100" s="28">
        <f>IF(L100=0,0,IF(AND(YEAR(Leases!$E100)=Properties!$C$5,MONTH(Leases!$E100)=11,DAY(Leases!$E100)&gt;IF(Leases!$H100="",1,Leases!$H100)),Leases!$E100,DATE(Properties!$C$5,11,IF(Leases!$H100="",1,Leases!$H100))))</f>
      </c>
      <c r="Y100" s="28">
        <f>IF(M100=0,0,IF(AND(YEAR(Leases!$E100)=Properties!$C$5,MONTH(Leases!$E100)=12,DAY(Leases!$E100)&gt;IF(Leases!$H100="",1,Leases!$H100)),Leases!$E100,DATE(Properties!$C$5,12,IF(Leases!$H100="",1,Leases!$H100))))</f>
      </c>
      <c r="Z100" s="25">
        <f>SUM(B100:M100)</f>
      </c>
      <c r="AA100" s="22">
        <f>SUMPRODUCT((N100:Y100&lt;='Rent roll'!$C$4)*B100:M100)</f>
      </c>
      <c r="AB100" s="22">
        <f>IF(A100="",0,SUMIFS('Ledger entries'!$H$2:$H$3001,'Ledger entries'!$B$2:$B$3001,A100,'Ledger entries'!$A$2:$A$3001,"&lt;="&amp;'Rent roll'!$C$4))</f>
      </c>
      <c r="AC100" s="22">
        <f>IF(A100="",0,N(Leases!$L100)+AA100+AB100)</f>
      </c>
      <c r="AD100" s="22">
        <f>IF(A100="",0,N(Leases!$K100)+SUMIFS('Ledger entries'!$I$2:$I$3001,'Ledger entries'!$B$2:$B$3001,A100,'Ledger entries'!$A$2:$A$3001,"&lt;="&amp;'Rent roll'!$C$4))</f>
      </c>
    </row>
    <row r="101" spans="1:30" x14ac:dyDescent="0.25">
      <c r="A101" s="13">
        <f>Leases!A101</f>
      </c>
      <c r="B101" s="22">
        <f>IF(OR(Leases!$A101="",Leases!$E101="",Leases!$G101=""),0,IF(AND(YEAR(Leases!$E101)=Properties!$C$5,MONTH(Leases!$E101)=1,DAY(Leases!$E101)&gt;IF(Leases!$H101="",1,Leases!$H101)),IF(Leases!$E101&lt;=IF(Leases!$F101="",DATE(Properties!$C$5,12,31),Leases!$F101),ROUND(Leases!$G101*(DAY(EOMONTH(Leases!$E101,0))-DAY(Leases!$E101)+1)/DAY(EOMONTH(Leases!$E101,0)),2),0),IF(AND(DATE(Properties!$C$5,1,IF(Leases!$H101="",1,Leases!$H101))&gt;=Leases!$E101,DATE(Properties!$C$5,1,IF(Leases!$H101="",1,Leases!$H101))&lt;=IF(Leases!$F101="",DATE(Properties!$C$5,12,31),Leases!$F101)),Leases!$G101,0)))</f>
      </c>
      <c r="C101" s="22">
        <f>IF(OR(Leases!$A101="",Leases!$E101="",Leases!$G101=""),0,IF(AND(YEAR(Leases!$E101)=Properties!$C$5,MONTH(Leases!$E101)=2,DAY(Leases!$E101)&gt;IF(Leases!$H101="",1,Leases!$H101)),IF(Leases!$E101&lt;=IF(Leases!$F101="",DATE(Properties!$C$5,12,31),Leases!$F101),ROUND(Leases!$G101*(DAY(EOMONTH(Leases!$E101,0))-DAY(Leases!$E101)+1)/DAY(EOMONTH(Leases!$E101,0)),2),0),IF(AND(DATE(Properties!$C$5,2,IF(Leases!$H101="",1,Leases!$H101))&gt;=Leases!$E101,DATE(Properties!$C$5,2,IF(Leases!$H101="",1,Leases!$H101))&lt;=IF(Leases!$F101="",DATE(Properties!$C$5,12,31),Leases!$F101)),Leases!$G101,0)))</f>
      </c>
      <c r="D101" s="22">
        <f>IF(OR(Leases!$A101="",Leases!$E101="",Leases!$G101=""),0,IF(AND(YEAR(Leases!$E101)=Properties!$C$5,MONTH(Leases!$E101)=3,DAY(Leases!$E101)&gt;IF(Leases!$H101="",1,Leases!$H101)),IF(Leases!$E101&lt;=IF(Leases!$F101="",DATE(Properties!$C$5,12,31),Leases!$F101),ROUND(Leases!$G101*(DAY(EOMONTH(Leases!$E101,0))-DAY(Leases!$E101)+1)/DAY(EOMONTH(Leases!$E101,0)),2),0),IF(AND(DATE(Properties!$C$5,3,IF(Leases!$H101="",1,Leases!$H101))&gt;=Leases!$E101,DATE(Properties!$C$5,3,IF(Leases!$H101="",1,Leases!$H101))&lt;=IF(Leases!$F101="",DATE(Properties!$C$5,12,31),Leases!$F101)),Leases!$G101,0)))</f>
      </c>
      <c r="E101" s="22">
        <f>IF(OR(Leases!$A101="",Leases!$E101="",Leases!$G101=""),0,IF(AND(YEAR(Leases!$E101)=Properties!$C$5,MONTH(Leases!$E101)=4,DAY(Leases!$E101)&gt;IF(Leases!$H101="",1,Leases!$H101)),IF(Leases!$E101&lt;=IF(Leases!$F101="",DATE(Properties!$C$5,12,31),Leases!$F101),ROUND(Leases!$G101*(DAY(EOMONTH(Leases!$E101,0))-DAY(Leases!$E101)+1)/DAY(EOMONTH(Leases!$E101,0)),2),0),IF(AND(DATE(Properties!$C$5,4,IF(Leases!$H101="",1,Leases!$H101))&gt;=Leases!$E101,DATE(Properties!$C$5,4,IF(Leases!$H101="",1,Leases!$H101))&lt;=IF(Leases!$F101="",DATE(Properties!$C$5,12,31),Leases!$F101)),Leases!$G101,0)))</f>
      </c>
      <c r="F101" s="22">
        <f>IF(OR(Leases!$A101="",Leases!$E101="",Leases!$G101=""),0,IF(AND(YEAR(Leases!$E101)=Properties!$C$5,MONTH(Leases!$E101)=5,DAY(Leases!$E101)&gt;IF(Leases!$H101="",1,Leases!$H101)),IF(Leases!$E101&lt;=IF(Leases!$F101="",DATE(Properties!$C$5,12,31),Leases!$F101),ROUND(Leases!$G101*(DAY(EOMONTH(Leases!$E101,0))-DAY(Leases!$E101)+1)/DAY(EOMONTH(Leases!$E101,0)),2),0),IF(AND(DATE(Properties!$C$5,5,IF(Leases!$H101="",1,Leases!$H101))&gt;=Leases!$E101,DATE(Properties!$C$5,5,IF(Leases!$H101="",1,Leases!$H101))&lt;=IF(Leases!$F101="",DATE(Properties!$C$5,12,31),Leases!$F101)),Leases!$G101,0)))</f>
      </c>
      <c r="G101" s="22">
        <f>IF(OR(Leases!$A101="",Leases!$E101="",Leases!$G101=""),0,IF(AND(YEAR(Leases!$E101)=Properties!$C$5,MONTH(Leases!$E101)=6,DAY(Leases!$E101)&gt;IF(Leases!$H101="",1,Leases!$H101)),IF(Leases!$E101&lt;=IF(Leases!$F101="",DATE(Properties!$C$5,12,31),Leases!$F101),ROUND(Leases!$G101*(DAY(EOMONTH(Leases!$E101,0))-DAY(Leases!$E101)+1)/DAY(EOMONTH(Leases!$E101,0)),2),0),IF(AND(DATE(Properties!$C$5,6,IF(Leases!$H101="",1,Leases!$H101))&gt;=Leases!$E101,DATE(Properties!$C$5,6,IF(Leases!$H101="",1,Leases!$H101))&lt;=IF(Leases!$F101="",DATE(Properties!$C$5,12,31),Leases!$F101)),Leases!$G101,0)))</f>
      </c>
      <c r="H101" s="22">
        <f>IF(OR(Leases!$A101="",Leases!$E101="",Leases!$G101=""),0,IF(AND(YEAR(Leases!$E101)=Properties!$C$5,MONTH(Leases!$E101)=7,DAY(Leases!$E101)&gt;IF(Leases!$H101="",1,Leases!$H101)),IF(Leases!$E101&lt;=IF(Leases!$F101="",DATE(Properties!$C$5,12,31),Leases!$F101),ROUND(Leases!$G101*(DAY(EOMONTH(Leases!$E101,0))-DAY(Leases!$E101)+1)/DAY(EOMONTH(Leases!$E101,0)),2),0),IF(AND(DATE(Properties!$C$5,7,IF(Leases!$H101="",1,Leases!$H101))&gt;=Leases!$E101,DATE(Properties!$C$5,7,IF(Leases!$H101="",1,Leases!$H101))&lt;=IF(Leases!$F101="",DATE(Properties!$C$5,12,31),Leases!$F101)),Leases!$G101,0)))</f>
      </c>
      <c r="I101" s="22">
        <f>IF(OR(Leases!$A101="",Leases!$E101="",Leases!$G101=""),0,IF(AND(YEAR(Leases!$E101)=Properties!$C$5,MONTH(Leases!$E101)=8,DAY(Leases!$E101)&gt;IF(Leases!$H101="",1,Leases!$H101)),IF(Leases!$E101&lt;=IF(Leases!$F101="",DATE(Properties!$C$5,12,31),Leases!$F101),ROUND(Leases!$G101*(DAY(EOMONTH(Leases!$E101,0))-DAY(Leases!$E101)+1)/DAY(EOMONTH(Leases!$E101,0)),2),0),IF(AND(DATE(Properties!$C$5,8,IF(Leases!$H101="",1,Leases!$H101))&gt;=Leases!$E101,DATE(Properties!$C$5,8,IF(Leases!$H101="",1,Leases!$H101))&lt;=IF(Leases!$F101="",DATE(Properties!$C$5,12,31),Leases!$F101)),Leases!$G101,0)))</f>
      </c>
      <c r="J101" s="22">
        <f>IF(OR(Leases!$A101="",Leases!$E101="",Leases!$G101=""),0,IF(AND(YEAR(Leases!$E101)=Properties!$C$5,MONTH(Leases!$E101)=9,DAY(Leases!$E101)&gt;IF(Leases!$H101="",1,Leases!$H101)),IF(Leases!$E101&lt;=IF(Leases!$F101="",DATE(Properties!$C$5,12,31),Leases!$F101),ROUND(Leases!$G101*(DAY(EOMONTH(Leases!$E101,0))-DAY(Leases!$E101)+1)/DAY(EOMONTH(Leases!$E101,0)),2),0),IF(AND(DATE(Properties!$C$5,9,IF(Leases!$H101="",1,Leases!$H101))&gt;=Leases!$E101,DATE(Properties!$C$5,9,IF(Leases!$H101="",1,Leases!$H101))&lt;=IF(Leases!$F101="",DATE(Properties!$C$5,12,31),Leases!$F101)),Leases!$G101,0)))</f>
      </c>
      <c r="K101" s="22">
        <f>IF(OR(Leases!$A101="",Leases!$E101="",Leases!$G101=""),0,IF(AND(YEAR(Leases!$E101)=Properties!$C$5,MONTH(Leases!$E101)=10,DAY(Leases!$E101)&gt;IF(Leases!$H101="",1,Leases!$H101)),IF(Leases!$E101&lt;=IF(Leases!$F101="",DATE(Properties!$C$5,12,31),Leases!$F101),ROUND(Leases!$G101*(DAY(EOMONTH(Leases!$E101,0))-DAY(Leases!$E101)+1)/DAY(EOMONTH(Leases!$E101,0)),2),0),IF(AND(DATE(Properties!$C$5,10,IF(Leases!$H101="",1,Leases!$H101))&gt;=Leases!$E101,DATE(Properties!$C$5,10,IF(Leases!$H101="",1,Leases!$H101))&lt;=IF(Leases!$F101="",DATE(Properties!$C$5,12,31),Leases!$F101)),Leases!$G101,0)))</f>
      </c>
      <c r="L101" s="22">
        <f>IF(OR(Leases!$A101="",Leases!$E101="",Leases!$G101=""),0,IF(AND(YEAR(Leases!$E101)=Properties!$C$5,MONTH(Leases!$E101)=11,DAY(Leases!$E101)&gt;IF(Leases!$H101="",1,Leases!$H101)),IF(Leases!$E101&lt;=IF(Leases!$F101="",DATE(Properties!$C$5,12,31),Leases!$F101),ROUND(Leases!$G101*(DAY(EOMONTH(Leases!$E101,0))-DAY(Leases!$E101)+1)/DAY(EOMONTH(Leases!$E101,0)),2),0),IF(AND(DATE(Properties!$C$5,11,IF(Leases!$H101="",1,Leases!$H101))&gt;=Leases!$E101,DATE(Properties!$C$5,11,IF(Leases!$H101="",1,Leases!$H101))&lt;=IF(Leases!$F101="",DATE(Properties!$C$5,12,31),Leases!$F101)),Leases!$G101,0)))</f>
      </c>
      <c r="M101" s="22">
        <f>IF(OR(Leases!$A101="",Leases!$E101="",Leases!$G101=""),0,IF(AND(YEAR(Leases!$E101)=Properties!$C$5,MONTH(Leases!$E101)=12,DAY(Leases!$E101)&gt;IF(Leases!$H101="",1,Leases!$H101)),IF(Leases!$E101&lt;=IF(Leases!$F101="",DATE(Properties!$C$5,12,31),Leases!$F101),ROUND(Leases!$G101*(DAY(EOMONTH(Leases!$E101,0))-DAY(Leases!$E101)+1)/DAY(EOMONTH(Leases!$E101,0)),2),0),IF(AND(DATE(Properties!$C$5,12,IF(Leases!$H101="",1,Leases!$H101))&gt;=Leases!$E101,DATE(Properties!$C$5,12,IF(Leases!$H101="",1,Leases!$H101))&lt;=IF(Leases!$F101="",DATE(Properties!$C$5,12,31),Leases!$F101)),Leases!$G101,0)))</f>
      </c>
      <c r="N101" s="28">
        <f>IF(B101=0,0,IF(AND(YEAR(Leases!$E101)=Properties!$C$5,MONTH(Leases!$E101)=1,DAY(Leases!$E101)&gt;IF(Leases!$H101="",1,Leases!$H101)),Leases!$E101,DATE(Properties!$C$5,1,IF(Leases!$H101="",1,Leases!$H101))))</f>
      </c>
      <c r="O101" s="28">
        <f>IF(C101=0,0,IF(AND(YEAR(Leases!$E101)=Properties!$C$5,MONTH(Leases!$E101)=2,DAY(Leases!$E101)&gt;IF(Leases!$H101="",1,Leases!$H101)),Leases!$E101,DATE(Properties!$C$5,2,IF(Leases!$H101="",1,Leases!$H101))))</f>
      </c>
      <c r="P101" s="28">
        <f>IF(D101=0,0,IF(AND(YEAR(Leases!$E101)=Properties!$C$5,MONTH(Leases!$E101)=3,DAY(Leases!$E101)&gt;IF(Leases!$H101="",1,Leases!$H101)),Leases!$E101,DATE(Properties!$C$5,3,IF(Leases!$H101="",1,Leases!$H101))))</f>
      </c>
      <c r="Q101" s="28">
        <f>IF(E101=0,0,IF(AND(YEAR(Leases!$E101)=Properties!$C$5,MONTH(Leases!$E101)=4,DAY(Leases!$E101)&gt;IF(Leases!$H101="",1,Leases!$H101)),Leases!$E101,DATE(Properties!$C$5,4,IF(Leases!$H101="",1,Leases!$H101))))</f>
      </c>
      <c r="R101" s="28">
        <f>IF(F101=0,0,IF(AND(YEAR(Leases!$E101)=Properties!$C$5,MONTH(Leases!$E101)=5,DAY(Leases!$E101)&gt;IF(Leases!$H101="",1,Leases!$H101)),Leases!$E101,DATE(Properties!$C$5,5,IF(Leases!$H101="",1,Leases!$H101))))</f>
      </c>
      <c r="S101" s="28">
        <f>IF(G101=0,0,IF(AND(YEAR(Leases!$E101)=Properties!$C$5,MONTH(Leases!$E101)=6,DAY(Leases!$E101)&gt;IF(Leases!$H101="",1,Leases!$H101)),Leases!$E101,DATE(Properties!$C$5,6,IF(Leases!$H101="",1,Leases!$H101))))</f>
      </c>
      <c r="T101" s="28">
        <f>IF(H101=0,0,IF(AND(YEAR(Leases!$E101)=Properties!$C$5,MONTH(Leases!$E101)=7,DAY(Leases!$E101)&gt;IF(Leases!$H101="",1,Leases!$H101)),Leases!$E101,DATE(Properties!$C$5,7,IF(Leases!$H101="",1,Leases!$H101))))</f>
      </c>
      <c r="U101" s="28">
        <f>IF(I101=0,0,IF(AND(YEAR(Leases!$E101)=Properties!$C$5,MONTH(Leases!$E101)=8,DAY(Leases!$E101)&gt;IF(Leases!$H101="",1,Leases!$H101)),Leases!$E101,DATE(Properties!$C$5,8,IF(Leases!$H101="",1,Leases!$H101))))</f>
      </c>
      <c r="V101" s="28">
        <f>IF(J101=0,0,IF(AND(YEAR(Leases!$E101)=Properties!$C$5,MONTH(Leases!$E101)=9,DAY(Leases!$E101)&gt;IF(Leases!$H101="",1,Leases!$H101)),Leases!$E101,DATE(Properties!$C$5,9,IF(Leases!$H101="",1,Leases!$H101))))</f>
      </c>
      <c r="W101" s="28">
        <f>IF(K101=0,0,IF(AND(YEAR(Leases!$E101)=Properties!$C$5,MONTH(Leases!$E101)=10,DAY(Leases!$E101)&gt;IF(Leases!$H101="",1,Leases!$H101)),Leases!$E101,DATE(Properties!$C$5,10,IF(Leases!$H101="",1,Leases!$H101))))</f>
      </c>
      <c r="X101" s="28">
        <f>IF(L101=0,0,IF(AND(YEAR(Leases!$E101)=Properties!$C$5,MONTH(Leases!$E101)=11,DAY(Leases!$E101)&gt;IF(Leases!$H101="",1,Leases!$H101)),Leases!$E101,DATE(Properties!$C$5,11,IF(Leases!$H101="",1,Leases!$H101))))</f>
      </c>
      <c r="Y101" s="28">
        <f>IF(M101=0,0,IF(AND(YEAR(Leases!$E101)=Properties!$C$5,MONTH(Leases!$E101)=12,DAY(Leases!$E101)&gt;IF(Leases!$H101="",1,Leases!$H101)),Leases!$E101,DATE(Properties!$C$5,12,IF(Leases!$H101="",1,Leases!$H101))))</f>
      </c>
      <c r="Z101" s="25">
        <f>SUM(B101:M101)</f>
      </c>
      <c r="AA101" s="22">
        <f>SUMPRODUCT((N101:Y101&lt;='Rent roll'!$C$4)*B101:M101)</f>
      </c>
      <c r="AB101" s="22">
        <f>IF(A101="",0,SUMIFS('Ledger entries'!$H$2:$H$3001,'Ledger entries'!$B$2:$B$3001,A101,'Ledger entries'!$A$2:$A$3001,"&lt;="&amp;'Rent roll'!$C$4))</f>
      </c>
      <c r="AC101" s="22">
        <f>IF(A101="",0,N(Leases!$L101)+AA101+AB101)</f>
      </c>
      <c r="AD101" s="22">
        <f>IF(A101="",0,N(Leases!$K101)+SUMIFS('Ledger entries'!$I$2:$I$3001,'Ledger entries'!$B$2:$B$3001,A101,'Ledger entries'!$A$2:$A$3001,"&lt;="&amp;'Rent roll'!$C$4))</f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workbookViewId="0" showGridLines="0"/>
  </sheetViews>
  <sheetFormatPr defaultRowHeight="18" outlineLevelRow="0" outlineLevelCol="0" x14ac:dyDescent="55" customHeight="1"/>
  <sheetData>
    <row r="1" spans="1:10" x14ac:dyDescent="0.25">
      <c r="A1" t="s">
        <v>176</v>
      </c>
      <c r="B1">
        <v>-1</v>
      </c>
      <c r="C1">
        <v>0</v>
      </c>
      <c r="D1">
        <v>1</v>
      </c>
      <c r="F1" t="s">
        <v>87</v>
      </c>
      <c r="H1">
        <f>IF(Properties!$B$9="","",Properties!$B$9)</f>
      </c>
      <c r="J1" t="s">
        <v>177</v>
      </c>
    </row>
    <row r="2" spans="1:10" x14ac:dyDescent="0.25">
      <c r="A2" t="s">
        <v>134</v>
      </c>
      <c r="B2">
        <v>1</v>
      </c>
      <c r="C2">
        <v>0</v>
      </c>
      <c r="D2">
        <v>0</v>
      </c>
      <c r="F2" t="s">
        <v>89</v>
      </c>
      <c r="H2">
        <f>IF(Properties!$B$10="","",Properties!$B$10)</f>
      </c>
      <c r="J2" t="s">
        <v>178</v>
      </c>
    </row>
    <row r="3" spans="1:10" x14ac:dyDescent="0.25">
      <c r="A3" t="s">
        <v>179</v>
      </c>
      <c r="B3">
        <v>1</v>
      </c>
      <c r="C3">
        <v>0</v>
      </c>
      <c r="D3">
        <v>0</v>
      </c>
      <c r="F3" t="s">
        <v>91</v>
      </c>
      <c r="H3">
        <f>IF(Properties!$B$11="","",Properties!$B$11)</f>
      </c>
      <c r="J3" t="s">
        <v>180</v>
      </c>
    </row>
    <row r="4" spans="1:10" x14ac:dyDescent="0.25">
      <c r="A4" t="s">
        <v>181</v>
      </c>
      <c r="B4">
        <v>-1</v>
      </c>
      <c r="C4">
        <v>0</v>
      </c>
      <c r="D4">
        <v>0</v>
      </c>
      <c r="F4" t="s">
        <v>93</v>
      </c>
      <c r="H4">
        <f>IF(Properties!$B$12="","",Properties!$B$12)</f>
      </c>
      <c r="J4" t="s">
        <v>182</v>
      </c>
    </row>
    <row r="5" spans="1:8" x14ac:dyDescent="0.25">
      <c r="A5" t="s">
        <v>183</v>
      </c>
      <c r="B5">
        <v>0</v>
      </c>
      <c r="C5">
        <v>1</v>
      </c>
      <c r="D5">
        <v>0</v>
      </c>
      <c r="F5" t="s">
        <v>95</v>
      </c>
      <c r="H5">
        <f>IF(Properties!$B$13="","",Properties!$B$13)</f>
      </c>
    </row>
    <row r="6" spans="1:8" x14ac:dyDescent="0.25">
      <c r="A6" t="s">
        <v>184</v>
      </c>
      <c r="B6">
        <v>-1</v>
      </c>
      <c r="C6">
        <v>-1</v>
      </c>
      <c r="D6">
        <v>1</v>
      </c>
      <c r="F6" t="s">
        <v>97</v>
      </c>
      <c r="H6">
        <f>IF(Properties!$B$14="","",Properties!$B$14)</f>
      </c>
    </row>
    <row r="7" spans="1:8" x14ac:dyDescent="0.25">
      <c r="A7" t="s">
        <v>185</v>
      </c>
      <c r="B7">
        <v>0</v>
      </c>
      <c r="C7">
        <v>-1</v>
      </c>
      <c r="D7">
        <v>0</v>
      </c>
      <c r="F7" t="s">
        <v>99</v>
      </c>
      <c r="H7">
        <f>IF(Properties!$B$15="","",Properties!$B$15)</f>
      </c>
    </row>
    <row r="8" spans="6:8" x14ac:dyDescent="0.25">
      <c r="F8" t="s">
        <v>101</v>
      </c>
      <c r="H8">
        <f>IF(Properties!$B$16="","",Properties!$B$16)</f>
      </c>
    </row>
    <row r="9" spans="6:8" x14ac:dyDescent="0.25">
      <c r="F9" t="s">
        <v>103</v>
      </c>
      <c r="H9">
        <f>IF(Properties!$B$17="","",Properties!$B$17)</f>
      </c>
    </row>
    <row r="10" spans="6:8" x14ac:dyDescent="0.25">
      <c r="F10" t="s">
        <v>105</v>
      </c>
      <c r="H10">
        <f>IF(Properties!$B$18="","",Properties!$B$18)</f>
      </c>
    </row>
    <row r="11" spans="6:8" x14ac:dyDescent="0.25">
      <c r="F11" t="s">
        <v>107</v>
      </c>
      <c r="H11" t="s">
        <v>186</v>
      </c>
    </row>
    <row r="12" spans="6:6" x14ac:dyDescent="0.25">
      <c r="F12" t="s">
        <v>109</v>
      </c>
    </row>
    <row r="13" spans="6:6" x14ac:dyDescent="0.25">
      <c r="F13" t="s">
        <v>111</v>
      </c>
    </row>
    <row r="14" spans="6:6" x14ac:dyDescent="0.25">
      <c r="F14" t="s">
        <v>113</v>
      </c>
    </row>
    <row r="15" spans="6:6" x14ac:dyDescent="0.25">
      <c r="F15" t="s">
        <v>115</v>
      </c>
    </row>
    <row r="16" spans="6:6" x14ac:dyDescent="0.25">
      <c r="F16" t="s">
        <v>121</v>
      </c>
    </row>
    <row r="17" spans="6:6" x14ac:dyDescent="0.25">
      <c r="F17" t="s">
        <v>122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Start here</vt:lpstr>
      <vt:lpstr>Dashboard</vt:lpstr>
      <vt:lpstr>Rent roll</vt:lpstr>
      <vt:lpstr>Tenant ledger</vt:lpstr>
      <vt:lpstr>Ledger entries</vt:lpstr>
      <vt:lpstr>Expenses</vt:lpstr>
      <vt:lpstr>Schedule E</vt:lpstr>
      <vt:lpstr>Monthly</vt:lpstr>
      <vt:lpstr>Leases</vt:lpstr>
      <vt:lpstr>Properties</vt:lpstr>
      <vt:lpstr>Rent schedule</vt:lpstr>
      <vt:lpstr>Lists</vt:lpstr>
    </vt:vector>
  </TitlesOfParts>
  <Company>Ledgerbrook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Ledgerbrook</dc:creator>
  <dc:title>Rent Ledger Template</dc:title>
  <dc:subject/>
  <dc:description/>
  <cp:keywords/>
  <cp:category/>
  <cp:lastModifiedBy>Unknown</cp:lastModifiedBy>
  <dcterms:created xsi:type="dcterms:W3CDTF">2026-10-30T15:11:51Z</dcterms:created>
  <dcterms:modified xsi:type="dcterms:W3CDTF">2026-10-30T15:11:51Z</dcterms:modified>
</cp:coreProperties>
</file>